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mc:AlternateContent xmlns:mc="http://schemas.openxmlformats.org/markup-compatibility/2006">
    <mc:Choice Requires="x15">
      <x15ac:absPath xmlns:x15ac="http://schemas.microsoft.com/office/spreadsheetml/2010/11/ac" url="/Users/petra/Desktop/VEROBS 2026/VO 2026/79. Accelor PHZ do 30.9./3. Podbrezna pivovar/3. stavba/Výzva/"/>
    </mc:Choice>
  </mc:AlternateContent>
  <xr:revisionPtr revIDLastSave="0" documentId="13_ncr:1_{2260FF05-888A-244B-B6D7-765DA4068E75}" xr6:coauthVersionLast="47" xr6:coauthVersionMax="47" xr10:uidLastSave="{00000000-0000-0000-0000-000000000000}"/>
  <bookViews>
    <workbookView xWindow="360" yWindow="660" windowWidth="29040" windowHeight="15720" xr2:uid="{00000000-000D-0000-FFFF-FFFF00000000}"/>
  </bookViews>
  <sheets>
    <sheet name="Rekapitulácia stavby" sheetId="1" r:id="rId1"/>
    <sheet name="26-B-01-03-01 - Stavebný ..." sheetId="4" r:id="rId2"/>
    <sheet name="26-B-01-03-02-01 - Kanali..." sheetId="5" r:id="rId3"/>
    <sheet name="26-B-01-03-02-02 - Vodovodná" sheetId="6" r:id="rId4"/>
    <sheet name="26-B-01-03-02-03 - NN prí..." sheetId="7" r:id="rId5"/>
    <sheet name="26-B-01-03-04 - Klimatizá..." sheetId="9" r:id="rId6"/>
    <sheet name="26-B-01-03-05 - Elektroin..." sheetId="10" r:id="rId7"/>
    <sheet name="26-B-01-03-06 - Zdravotec..." sheetId="11" r:id="rId8"/>
  </sheets>
  <definedNames>
    <definedName name="_xlnm._FilterDatabase" localSheetId="1" hidden="1">'26-B-01-03-01 - Stavebný ...'!$C$140:$L$406</definedName>
    <definedName name="_xlnm._FilterDatabase" localSheetId="2" hidden="1">'26-B-01-03-02-01 - Kanali...'!$C$128:$L$172</definedName>
    <definedName name="_xlnm._FilterDatabase" localSheetId="3" hidden="1">'26-B-01-03-02-02 - Vodovodná'!$C$128:$L$176</definedName>
    <definedName name="_xlnm._FilterDatabase" localSheetId="4" hidden="1">'26-B-01-03-02-03 - NN prí...'!$C$127:$L$160</definedName>
    <definedName name="_xlnm._FilterDatabase" localSheetId="5" hidden="1">'26-B-01-03-04 - Klimatizá...'!$C$121:$L$127</definedName>
    <definedName name="_xlnm._FilterDatabase" localSheetId="6" hidden="1">'26-B-01-03-05 - Elektroin...'!$C$124:$L$219</definedName>
    <definedName name="_xlnm._FilterDatabase" localSheetId="7" hidden="1">'26-B-01-03-06 - Zdravotec...'!$C$124:$L$206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I206" i="11" l="1"/>
  <c r="BH206" i="11"/>
  <c r="BG206" i="11"/>
  <c r="BE206" i="11"/>
  <c r="X206" i="11"/>
  <c r="V206" i="11"/>
  <c r="T206" i="11"/>
  <c r="R206" i="11"/>
  <c r="Q206" i="11"/>
  <c r="P206" i="11"/>
  <c r="BK206" i="11" s="1"/>
  <c r="K206" i="11"/>
  <c r="BF206" i="11" s="1"/>
  <c r="BI205" i="11"/>
  <c r="BH205" i="11"/>
  <c r="BG205" i="11"/>
  <c r="BE205" i="11"/>
  <c r="X205" i="11"/>
  <c r="V205" i="11"/>
  <c r="T205" i="11"/>
  <c r="R205" i="11"/>
  <c r="Q205" i="11"/>
  <c r="P205" i="11"/>
  <c r="BI203" i="11"/>
  <c r="BH203" i="11"/>
  <c r="BG203" i="11"/>
  <c r="BE203" i="11"/>
  <c r="X203" i="11"/>
  <c r="V203" i="11"/>
  <c r="T203" i="11"/>
  <c r="R203" i="11"/>
  <c r="Q203" i="11"/>
  <c r="P203" i="11"/>
  <c r="BI202" i="11"/>
  <c r="BH202" i="11"/>
  <c r="BG202" i="11"/>
  <c r="BE202" i="11"/>
  <c r="X202" i="11"/>
  <c r="V202" i="11"/>
  <c r="T202" i="11"/>
  <c r="R202" i="11"/>
  <c r="Q202" i="11"/>
  <c r="P202" i="11"/>
  <c r="BI200" i="11"/>
  <c r="BH200" i="11"/>
  <c r="BG200" i="11"/>
  <c r="BE200" i="11"/>
  <c r="X200" i="11"/>
  <c r="V200" i="11"/>
  <c r="T200" i="11"/>
  <c r="R200" i="11"/>
  <c r="Q200" i="11"/>
  <c r="P200" i="11"/>
  <c r="BK200" i="11" s="1"/>
  <c r="K200" i="11"/>
  <c r="BF200" i="11" s="1"/>
  <c r="X199" i="11"/>
  <c r="V199" i="11"/>
  <c r="T199" i="11"/>
  <c r="R199" i="11"/>
  <c r="Q199" i="11"/>
  <c r="BI198" i="11"/>
  <c r="BH198" i="11"/>
  <c r="BG198" i="11"/>
  <c r="BE198" i="11"/>
  <c r="X198" i="11"/>
  <c r="V198" i="11"/>
  <c r="T198" i="11"/>
  <c r="R198" i="11"/>
  <c r="Q198" i="11"/>
  <c r="P198" i="11"/>
  <c r="BI196" i="11"/>
  <c r="BH196" i="11"/>
  <c r="BG196" i="11"/>
  <c r="BE196" i="11"/>
  <c r="X196" i="11"/>
  <c r="V196" i="11"/>
  <c r="T196" i="11"/>
  <c r="R196" i="11"/>
  <c r="Q196" i="11"/>
  <c r="P196" i="11"/>
  <c r="BI194" i="11"/>
  <c r="BH194" i="11"/>
  <c r="BG194" i="11"/>
  <c r="BE194" i="11"/>
  <c r="X194" i="11"/>
  <c r="V194" i="11"/>
  <c r="T194" i="11"/>
  <c r="R194" i="11"/>
  <c r="Q194" i="11"/>
  <c r="P194" i="11"/>
  <c r="BK194" i="11" s="1"/>
  <c r="K194" i="11"/>
  <c r="BF194" i="11" s="1"/>
  <c r="BI193" i="11"/>
  <c r="BH193" i="11"/>
  <c r="BG193" i="11"/>
  <c r="BE193" i="11"/>
  <c r="X193" i="11"/>
  <c r="V193" i="11"/>
  <c r="T193" i="11"/>
  <c r="R193" i="11"/>
  <c r="Q193" i="11"/>
  <c r="P193" i="11"/>
  <c r="BK193" i="11" s="1"/>
  <c r="K193" i="11"/>
  <c r="BF193" i="11" s="1"/>
  <c r="BI191" i="11"/>
  <c r="BH191" i="11"/>
  <c r="BG191" i="11"/>
  <c r="BE191" i="11"/>
  <c r="X191" i="11"/>
  <c r="V191" i="11"/>
  <c r="T191" i="11"/>
  <c r="R191" i="11"/>
  <c r="Q191" i="11"/>
  <c r="P191" i="11"/>
  <c r="BI190" i="11"/>
  <c r="BH190" i="11"/>
  <c r="BG190" i="11"/>
  <c r="BE190" i="11"/>
  <c r="X190" i="11"/>
  <c r="V190" i="11"/>
  <c r="T190" i="11"/>
  <c r="R190" i="11"/>
  <c r="Q190" i="11"/>
  <c r="P190" i="11"/>
  <c r="BI189" i="11"/>
  <c r="BH189" i="11"/>
  <c r="BG189" i="11"/>
  <c r="BE189" i="11"/>
  <c r="X189" i="11"/>
  <c r="V189" i="11"/>
  <c r="T189" i="11"/>
  <c r="R189" i="11"/>
  <c r="Q189" i="11"/>
  <c r="P189" i="11"/>
  <c r="BI188" i="11"/>
  <c r="BH188" i="11"/>
  <c r="BG188" i="11"/>
  <c r="BE188" i="11"/>
  <c r="X188" i="11"/>
  <c r="V188" i="11"/>
  <c r="T188" i="11"/>
  <c r="R188" i="11"/>
  <c r="Q188" i="11"/>
  <c r="P188" i="11"/>
  <c r="BK188" i="11" s="1"/>
  <c r="K188" i="11"/>
  <c r="BF188" i="11" s="1"/>
  <c r="BI186" i="11"/>
  <c r="BH186" i="11"/>
  <c r="BG186" i="11"/>
  <c r="BE186" i="11"/>
  <c r="X186" i="11"/>
  <c r="V186" i="11"/>
  <c r="T186" i="11"/>
  <c r="R186" i="11"/>
  <c r="Q186" i="11"/>
  <c r="P186" i="11"/>
  <c r="BI185" i="11"/>
  <c r="BH185" i="11"/>
  <c r="BG185" i="11"/>
  <c r="BE185" i="11"/>
  <c r="X185" i="11"/>
  <c r="V185" i="11"/>
  <c r="T185" i="11"/>
  <c r="R185" i="11"/>
  <c r="Q185" i="11"/>
  <c r="P185" i="11"/>
  <c r="BI183" i="11"/>
  <c r="BH183" i="11"/>
  <c r="BG183" i="11"/>
  <c r="BE183" i="11"/>
  <c r="X183" i="11"/>
  <c r="V183" i="11"/>
  <c r="T183" i="11"/>
  <c r="R183" i="11"/>
  <c r="Q183" i="11"/>
  <c r="P183" i="11"/>
  <c r="BK183" i="11" s="1"/>
  <c r="K183" i="11"/>
  <c r="BF183" i="11" s="1"/>
  <c r="BI182" i="11"/>
  <c r="BH182" i="11"/>
  <c r="BG182" i="11"/>
  <c r="BE182" i="11"/>
  <c r="X182" i="11"/>
  <c r="V182" i="11"/>
  <c r="T182" i="11"/>
  <c r="R182" i="11"/>
  <c r="Q182" i="11"/>
  <c r="P182" i="11"/>
  <c r="BK182" i="11" s="1"/>
  <c r="K182" i="11"/>
  <c r="BF182" i="11" s="1"/>
  <c r="BI181" i="11"/>
  <c r="BH181" i="11"/>
  <c r="BG181" i="11"/>
  <c r="BE181" i="11"/>
  <c r="X181" i="11"/>
  <c r="V181" i="11"/>
  <c r="T181" i="11"/>
  <c r="R181" i="11"/>
  <c r="Q181" i="11"/>
  <c r="P181" i="11"/>
  <c r="BI180" i="11"/>
  <c r="BH180" i="11"/>
  <c r="BG180" i="11"/>
  <c r="BE180" i="11"/>
  <c r="X180" i="11"/>
  <c r="V180" i="11"/>
  <c r="T180" i="11"/>
  <c r="R180" i="11"/>
  <c r="Q180" i="11"/>
  <c r="P180" i="11"/>
  <c r="BI179" i="11"/>
  <c r="BH179" i="11"/>
  <c r="BG179" i="11"/>
  <c r="BE179" i="11"/>
  <c r="X179" i="11"/>
  <c r="V179" i="11"/>
  <c r="T179" i="11"/>
  <c r="R179" i="11"/>
  <c r="Q179" i="11"/>
  <c r="P179" i="11"/>
  <c r="BK179" i="11" s="1"/>
  <c r="K179" i="11"/>
  <c r="BF179" i="11" s="1"/>
  <c r="BI177" i="11"/>
  <c r="BH177" i="11"/>
  <c r="BG177" i="11"/>
  <c r="BE177" i="11"/>
  <c r="X177" i="11"/>
  <c r="V177" i="11"/>
  <c r="T177" i="11"/>
  <c r="R177" i="11"/>
  <c r="Q177" i="11"/>
  <c r="P177" i="11"/>
  <c r="BI173" i="11"/>
  <c r="BH173" i="11"/>
  <c r="BG173" i="11"/>
  <c r="BE173" i="11"/>
  <c r="X173" i="11"/>
  <c r="V173" i="11"/>
  <c r="T173" i="11"/>
  <c r="R173" i="11"/>
  <c r="Q173" i="11"/>
  <c r="P173" i="11"/>
  <c r="BK173" i="11" s="1"/>
  <c r="K173" i="11"/>
  <c r="BF173" i="11" s="1"/>
  <c r="BI169" i="11"/>
  <c r="BH169" i="11"/>
  <c r="BG169" i="11"/>
  <c r="BE169" i="11"/>
  <c r="X169" i="11"/>
  <c r="V169" i="11"/>
  <c r="T169" i="11"/>
  <c r="R169" i="11"/>
  <c r="Q169" i="11"/>
  <c r="P169" i="11"/>
  <c r="BK169" i="11" s="1"/>
  <c r="K169" i="11"/>
  <c r="BF169" i="11" s="1"/>
  <c r="BI167" i="11"/>
  <c r="BH167" i="11"/>
  <c r="BG167" i="11"/>
  <c r="BE167" i="11"/>
  <c r="X167" i="11"/>
  <c r="V167" i="11"/>
  <c r="T167" i="11"/>
  <c r="R167" i="11"/>
  <c r="Q167" i="11"/>
  <c r="P167" i="11"/>
  <c r="BI165" i="11"/>
  <c r="BH165" i="11"/>
  <c r="BG165" i="11"/>
  <c r="BE165" i="11"/>
  <c r="X165" i="11"/>
  <c r="V165" i="11"/>
  <c r="T165" i="11"/>
  <c r="R165" i="11"/>
  <c r="Q165" i="11"/>
  <c r="P165" i="11"/>
  <c r="X164" i="11"/>
  <c r="V164" i="11"/>
  <c r="T164" i="11"/>
  <c r="R164" i="11"/>
  <c r="Q164" i="11"/>
  <c r="BI163" i="11"/>
  <c r="BH163" i="11"/>
  <c r="BG163" i="11"/>
  <c r="BE163" i="11"/>
  <c r="X163" i="11"/>
  <c r="V163" i="11"/>
  <c r="T163" i="11"/>
  <c r="R163" i="11"/>
  <c r="Q163" i="11"/>
  <c r="P163" i="11"/>
  <c r="BI162" i="11"/>
  <c r="BH162" i="11"/>
  <c r="BG162" i="11"/>
  <c r="BE162" i="11"/>
  <c r="X162" i="11"/>
  <c r="V162" i="11"/>
  <c r="T162" i="11"/>
  <c r="R162" i="11"/>
  <c r="Q162" i="11"/>
  <c r="P162" i="11"/>
  <c r="BI161" i="11"/>
  <c r="BH161" i="11"/>
  <c r="BG161" i="11"/>
  <c r="BE161" i="11"/>
  <c r="X161" i="11"/>
  <c r="V161" i="11"/>
  <c r="T161" i="11"/>
  <c r="R161" i="11"/>
  <c r="Q161" i="11"/>
  <c r="P161" i="11"/>
  <c r="BI159" i="11"/>
  <c r="BH159" i="11"/>
  <c r="BG159" i="11"/>
  <c r="BE159" i="11"/>
  <c r="X159" i="11"/>
  <c r="V159" i="11"/>
  <c r="T159" i="11"/>
  <c r="R159" i="11"/>
  <c r="R139" i="11" s="1"/>
  <c r="Q159" i="11"/>
  <c r="P159" i="11"/>
  <c r="BI158" i="11"/>
  <c r="BH158" i="11"/>
  <c r="BG158" i="11"/>
  <c r="BE158" i="11"/>
  <c r="X158" i="11"/>
  <c r="V158" i="11"/>
  <c r="T158" i="11"/>
  <c r="R158" i="11"/>
  <c r="Q158" i="11"/>
  <c r="P158" i="11"/>
  <c r="BK158" i="11" s="1"/>
  <c r="K158" i="11"/>
  <c r="BF158" i="11" s="1"/>
  <c r="BI157" i="11"/>
  <c r="BH157" i="11"/>
  <c r="BG157" i="11"/>
  <c r="BE157" i="11"/>
  <c r="X157" i="11"/>
  <c r="V157" i="11"/>
  <c r="T157" i="11"/>
  <c r="R157" i="11"/>
  <c r="Q157" i="11"/>
  <c r="P157" i="11"/>
  <c r="BI155" i="11"/>
  <c r="BH155" i="11"/>
  <c r="BG155" i="11"/>
  <c r="BE155" i="11"/>
  <c r="X155" i="11"/>
  <c r="V155" i="11"/>
  <c r="T155" i="11"/>
  <c r="R155" i="11"/>
  <c r="Q155" i="11"/>
  <c r="P155" i="11"/>
  <c r="BK155" i="11" s="1"/>
  <c r="K155" i="11"/>
  <c r="BF155" i="11" s="1"/>
  <c r="BI153" i="11"/>
  <c r="BH153" i="11"/>
  <c r="BG153" i="11"/>
  <c r="BE153" i="11"/>
  <c r="X153" i="11"/>
  <c r="V153" i="11"/>
  <c r="T153" i="11"/>
  <c r="R153" i="11"/>
  <c r="Q153" i="11"/>
  <c r="P153" i="11"/>
  <c r="BK153" i="11" s="1"/>
  <c r="K153" i="11"/>
  <c r="BF153" i="11" s="1"/>
  <c r="BI152" i="11"/>
  <c r="BH152" i="11"/>
  <c r="BG152" i="11"/>
  <c r="BE152" i="11"/>
  <c r="X152" i="11"/>
  <c r="V152" i="11"/>
  <c r="T152" i="11"/>
  <c r="R152" i="11"/>
  <c r="Q152" i="11"/>
  <c r="P152" i="11"/>
  <c r="BK152" i="11" s="1"/>
  <c r="K152" i="11"/>
  <c r="BF152" i="11" s="1"/>
  <c r="BI150" i="11"/>
  <c r="BH150" i="11"/>
  <c r="BG150" i="11"/>
  <c r="BE150" i="11"/>
  <c r="X150" i="11"/>
  <c r="V150" i="11"/>
  <c r="T150" i="11"/>
  <c r="R150" i="11"/>
  <c r="Q150" i="11"/>
  <c r="P150" i="11"/>
  <c r="BI149" i="11"/>
  <c r="BH149" i="11"/>
  <c r="BG149" i="11"/>
  <c r="BE149" i="11"/>
  <c r="X149" i="11"/>
  <c r="V149" i="11"/>
  <c r="T149" i="11"/>
  <c r="R149" i="11"/>
  <c r="Q149" i="11"/>
  <c r="P149" i="11"/>
  <c r="BI147" i="11"/>
  <c r="BH147" i="11"/>
  <c r="BG147" i="11"/>
  <c r="BE147" i="11"/>
  <c r="X147" i="11"/>
  <c r="V147" i="11"/>
  <c r="T147" i="11"/>
  <c r="R147" i="11"/>
  <c r="Q147" i="11"/>
  <c r="P147" i="11"/>
  <c r="BK147" i="11" s="1"/>
  <c r="K147" i="11"/>
  <c r="BF147" i="11" s="1"/>
  <c r="BI146" i="11"/>
  <c r="BH146" i="11"/>
  <c r="BG146" i="11"/>
  <c r="BE146" i="11"/>
  <c r="X146" i="11"/>
  <c r="V146" i="11"/>
  <c r="T146" i="11"/>
  <c r="R146" i="11"/>
  <c r="Q146" i="11"/>
  <c r="P146" i="11"/>
  <c r="BK146" i="11" s="1"/>
  <c r="K146" i="11"/>
  <c r="BF146" i="11" s="1"/>
  <c r="BI144" i="11"/>
  <c r="BH144" i="11"/>
  <c r="BG144" i="11"/>
  <c r="BE144" i="11"/>
  <c r="X144" i="11"/>
  <c r="V144" i="11"/>
  <c r="T144" i="11"/>
  <c r="R144" i="11"/>
  <c r="Q144" i="11"/>
  <c r="P144" i="11"/>
  <c r="BK144" i="11" s="1"/>
  <c r="K144" i="11"/>
  <c r="BF144" i="11" s="1"/>
  <c r="BI143" i="11"/>
  <c r="BH143" i="11"/>
  <c r="BG143" i="11"/>
  <c r="BE143" i="11"/>
  <c r="X143" i="11"/>
  <c r="V143" i="11"/>
  <c r="T143" i="11"/>
  <c r="R143" i="11"/>
  <c r="Q143" i="11"/>
  <c r="P143" i="11"/>
  <c r="BI142" i="11"/>
  <c r="BH142" i="11"/>
  <c r="BG142" i="11"/>
  <c r="BE142" i="11"/>
  <c r="X142" i="11"/>
  <c r="V142" i="11"/>
  <c r="T142" i="11"/>
  <c r="R142" i="11"/>
  <c r="Q142" i="11"/>
  <c r="P142" i="11"/>
  <c r="BK142" i="11" s="1"/>
  <c r="K142" i="11"/>
  <c r="BF142" i="11" s="1"/>
  <c r="BI141" i="11"/>
  <c r="BH141" i="11"/>
  <c r="BG141" i="11"/>
  <c r="BE141" i="11"/>
  <c r="X141" i="11"/>
  <c r="V141" i="11"/>
  <c r="T141" i="11"/>
  <c r="R141" i="11"/>
  <c r="Q141" i="11"/>
  <c r="P141" i="11"/>
  <c r="BI140" i="11"/>
  <c r="BH140" i="11"/>
  <c r="BG140" i="11"/>
  <c r="BE140" i="11"/>
  <c r="X140" i="11"/>
  <c r="V140" i="11"/>
  <c r="T140" i="11"/>
  <c r="R140" i="11"/>
  <c r="Q140" i="11"/>
  <c r="P140" i="11"/>
  <c r="X139" i="11"/>
  <c r="V139" i="11"/>
  <c r="T139" i="11"/>
  <c r="Q139" i="11"/>
  <c r="BI138" i="11"/>
  <c r="BH138" i="11"/>
  <c r="BG138" i="11"/>
  <c r="BE138" i="11"/>
  <c r="X138" i="11"/>
  <c r="V138" i="11"/>
  <c r="T138" i="11"/>
  <c r="R138" i="11"/>
  <c r="Q138" i="11"/>
  <c r="P138" i="11"/>
  <c r="BK138" i="11" s="1"/>
  <c r="K138" i="11"/>
  <c r="BF138" i="11" s="1"/>
  <c r="BI137" i="11"/>
  <c r="BH137" i="11"/>
  <c r="BG137" i="11"/>
  <c r="BE137" i="11"/>
  <c r="X137" i="11"/>
  <c r="V137" i="11"/>
  <c r="T137" i="11"/>
  <c r="R137" i="11"/>
  <c r="Q137" i="11"/>
  <c r="P137" i="11"/>
  <c r="BK137" i="11" s="1"/>
  <c r="K137" i="11"/>
  <c r="BF137" i="11" s="1"/>
  <c r="BI136" i="11"/>
  <c r="BH136" i="11"/>
  <c r="BG136" i="11"/>
  <c r="BE136" i="11"/>
  <c r="X136" i="11"/>
  <c r="V136" i="11"/>
  <c r="T136" i="11"/>
  <c r="R136" i="11"/>
  <c r="Q136" i="11"/>
  <c r="P136" i="11"/>
  <c r="BI134" i="11"/>
  <c r="BH134" i="11"/>
  <c r="BG134" i="11"/>
  <c r="BE134" i="11"/>
  <c r="X134" i="11"/>
  <c r="V134" i="11"/>
  <c r="T134" i="11"/>
  <c r="R134" i="11"/>
  <c r="Q134" i="11"/>
  <c r="P134" i="11"/>
  <c r="BI132" i="11"/>
  <c r="BH132" i="11"/>
  <c r="BG132" i="11"/>
  <c r="BE132" i="11"/>
  <c r="X132" i="11"/>
  <c r="V132" i="11"/>
  <c r="T132" i="11"/>
  <c r="R132" i="11"/>
  <c r="Q132" i="11"/>
  <c r="P132" i="11"/>
  <c r="BI130" i="11"/>
  <c r="BH130" i="11"/>
  <c r="BG130" i="11"/>
  <c r="BE130" i="11"/>
  <c r="X130" i="11"/>
  <c r="V130" i="11"/>
  <c r="T130" i="11"/>
  <c r="R130" i="11"/>
  <c r="Q130" i="11"/>
  <c r="P130" i="11"/>
  <c r="BI128" i="11"/>
  <c r="BH128" i="11"/>
  <c r="BG128" i="11"/>
  <c r="BE128" i="11"/>
  <c r="X128" i="11"/>
  <c r="V128" i="11"/>
  <c r="T128" i="11"/>
  <c r="R128" i="11"/>
  <c r="Q128" i="11"/>
  <c r="P128" i="11"/>
  <c r="X127" i="11"/>
  <c r="V127" i="11"/>
  <c r="T127" i="11"/>
  <c r="R127" i="11"/>
  <c r="Q127" i="11"/>
  <c r="X126" i="11"/>
  <c r="V126" i="11"/>
  <c r="T126" i="11"/>
  <c r="Q126" i="11"/>
  <c r="X125" i="11"/>
  <c r="V125" i="11"/>
  <c r="T125" i="11"/>
  <c r="AW104" i="1" s="1"/>
  <c r="Q125" i="11"/>
  <c r="J122" i="11"/>
  <c r="F119" i="11"/>
  <c r="E117" i="11"/>
  <c r="J103" i="11"/>
  <c r="I103" i="11"/>
  <c r="J102" i="11"/>
  <c r="I102" i="11"/>
  <c r="I101" i="11"/>
  <c r="J100" i="11"/>
  <c r="I100" i="11"/>
  <c r="I99" i="11"/>
  <c r="I98" i="11"/>
  <c r="J94" i="11"/>
  <c r="F91" i="11"/>
  <c r="E89" i="11"/>
  <c r="K41" i="11"/>
  <c r="F41" i="11"/>
  <c r="BF104" i="1" s="1"/>
  <c r="K40" i="11"/>
  <c r="BA104" i="1" s="1"/>
  <c r="F40" i="11"/>
  <c r="BE104" i="1" s="1"/>
  <c r="K39" i="11"/>
  <c r="AZ104" i="1" s="1"/>
  <c r="F39" i="11"/>
  <c r="BD104" i="1" s="1"/>
  <c r="K37" i="11"/>
  <c r="AX104" i="1" s="1"/>
  <c r="F37" i="11"/>
  <c r="BB104" i="1" s="1"/>
  <c r="K32" i="11"/>
  <c r="AS104" i="1" s="1"/>
  <c r="J23" i="11"/>
  <c r="E23" i="11"/>
  <c r="J22" i="11"/>
  <c r="J20" i="11"/>
  <c r="E20" i="11"/>
  <c r="J19" i="11"/>
  <c r="J17" i="11"/>
  <c r="E17" i="11"/>
  <c r="J16" i="11"/>
  <c r="E7" i="11"/>
  <c r="BI219" i="10"/>
  <c r="BH219" i="10"/>
  <c r="BG219" i="10"/>
  <c r="BE219" i="10"/>
  <c r="X219" i="10"/>
  <c r="V219" i="10"/>
  <c r="T219" i="10"/>
  <c r="R219" i="10"/>
  <c r="Q219" i="10"/>
  <c r="P219" i="10"/>
  <c r="X218" i="10"/>
  <c r="V218" i="10"/>
  <c r="T218" i="10"/>
  <c r="R218" i="10"/>
  <c r="J103" i="10" s="1"/>
  <c r="Q218" i="10"/>
  <c r="I103" i="10" s="1"/>
  <c r="BI217" i="10"/>
  <c r="BH217" i="10"/>
  <c r="BG217" i="10"/>
  <c r="BE217" i="10"/>
  <c r="X217" i="10"/>
  <c r="V217" i="10"/>
  <c r="T217" i="10"/>
  <c r="R217" i="10"/>
  <c r="Q217" i="10"/>
  <c r="P217" i="10"/>
  <c r="BK217" i="10" s="1"/>
  <c r="K217" i="10"/>
  <c r="BF217" i="10" s="1"/>
  <c r="BI216" i="10"/>
  <c r="BH216" i="10"/>
  <c r="BG216" i="10"/>
  <c r="BE216" i="10"/>
  <c r="X216" i="10"/>
  <c r="V216" i="10"/>
  <c r="T216" i="10"/>
  <c r="R216" i="10"/>
  <c r="Q216" i="10"/>
  <c r="P216" i="10"/>
  <c r="BK216" i="10" s="1"/>
  <c r="BK215" i="10" s="1"/>
  <c r="K215" i="10" s="1"/>
  <c r="K102" i="10" s="1"/>
  <c r="K216" i="10"/>
  <c r="BF216" i="10" s="1"/>
  <c r="X215" i="10"/>
  <c r="V215" i="10"/>
  <c r="T215" i="10"/>
  <c r="R215" i="10"/>
  <c r="J102" i="10" s="1"/>
  <c r="Q215" i="10"/>
  <c r="I102" i="10" s="1"/>
  <c r="BI214" i="10"/>
  <c r="BH214" i="10"/>
  <c r="BG214" i="10"/>
  <c r="BE214" i="10"/>
  <c r="X214" i="10"/>
  <c r="V214" i="10"/>
  <c r="T214" i="10"/>
  <c r="R214" i="10"/>
  <c r="Q214" i="10"/>
  <c r="P214" i="10"/>
  <c r="BI213" i="10"/>
  <c r="BH213" i="10"/>
  <c r="BG213" i="10"/>
  <c r="BE213" i="10"/>
  <c r="X213" i="10"/>
  <c r="V213" i="10"/>
  <c r="T213" i="10"/>
  <c r="R213" i="10"/>
  <c r="Q213" i="10"/>
  <c r="P213" i="10"/>
  <c r="BI212" i="10"/>
  <c r="BH212" i="10"/>
  <c r="BG212" i="10"/>
  <c r="BE212" i="10"/>
  <c r="X212" i="10"/>
  <c r="V212" i="10"/>
  <c r="T212" i="10"/>
  <c r="R212" i="10"/>
  <c r="Q212" i="10"/>
  <c r="P212" i="10"/>
  <c r="BK212" i="10" s="1"/>
  <c r="K212" i="10"/>
  <c r="BF212" i="10" s="1"/>
  <c r="BK211" i="10"/>
  <c r="BI211" i="10"/>
  <c r="BH211" i="10"/>
  <c r="BG211" i="10"/>
  <c r="BF211" i="10"/>
  <c r="BE211" i="10"/>
  <c r="X211" i="10"/>
  <c r="X202" i="10" s="1"/>
  <c r="V211" i="10"/>
  <c r="V202" i="10" s="1"/>
  <c r="T211" i="10"/>
  <c r="T202" i="10" s="1"/>
  <c r="R211" i="10"/>
  <c r="R202" i="10" s="1"/>
  <c r="J101" i="10" s="1"/>
  <c r="Q211" i="10"/>
  <c r="Q202" i="10" s="1"/>
  <c r="I101" i="10" s="1"/>
  <c r="P211" i="10"/>
  <c r="K211" i="10"/>
  <c r="BI210" i="10"/>
  <c r="BH210" i="10"/>
  <c r="BG210" i="10"/>
  <c r="BE210" i="10"/>
  <c r="X210" i="10"/>
  <c r="V210" i="10"/>
  <c r="T210" i="10"/>
  <c r="R210" i="10"/>
  <c r="Q210" i="10"/>
  <c r="P210" i="10"/>
  <c r="BK210" i="10" s="1"/>
  <c r="K210" i="10"/>
  <c r="BF210" i="10" s="1"/>
  <c r="BI209" i="10"/>
  <c r="BH209" i="10"/>
  <c r="BG209" i="10"/>
  <c r="BE209" i="10"/>
  <c r="X209" i="10"/>
  <c r="V209" i="10"/>
  <c r="T209" i="10"/>
  <c r="R209" i="10"/>
  <c r="Q209" i="10"/>
  <c r="P209" i="10"/>
  <c r="BK209" i="10" s="1"/>
  <c r="K209" i="10"/>
  <c r="BF209" i="10" s="1"/>
  <c r="BI208" i="10"/>
  <c r="BH208" i="10"/>
  <c r="BG208" i="10"/>
  <c r="BE208" i="10"/>
  <c r="X208" i="10"/>
  <c r="V208" i="10"/>
  <c r="T208" i="10"/>
  <c r="R208" i="10"/>
  <c r="Q208" i="10"/>
  <c r="P208" i="10"/>
  <c r="BK208" i="10" s="1"/>
  <c r="K208" i="10"/>
  <c r="BF208" i="10" s="1"/>
  <c r="BI207" i="10"/>
  <c r="BH207" i="10"/>
  <c r="BG207" i="10"/>
  <c r="BE207" i="10"/>
  <c r="X207" i="10"/>
  <c r="V207" i="10"/>
  <c r="T207" i="10"/>
  <c r="R207" i="10"/>
  <c r="Q207" i="10"/>
  <c r="P207" i="10"/>
  <c r="BK207" i="10" s="1"/>
  <c r="K207" i="10"/>
  <c r="BF207" i="10" s="1"/>
  <c r="BI206" i="10"/>
  <c r="BH206" i="10"/>
  <c r="BG206" i="10"/>
  <c r="BE206" i="10"/>
  <c r="X206" i="10"/>
  <c r="V206" i="10"/>
  <c r="T206" i="10"/>
  <c r="R206" i="10"/>
  <c r="Q206" i="10"/>
  <c r="P206" i="10"/>
  <c r="BK206" i="10" s="1"/>
  <c r="K206" i="10"/>
  <c r="BF206" i="10" s="1"/>
  <c r="BI205" i="10"/>
  <c r="BH205" i="10"/>
  <c r="BG205" i="10"/>
  <c r="BE205" i="10"/>
  <c r="X205" i="10"/>
  <c r="V205" i="10"/>
  <c r="T205" i="10"/>
  <c r="R205" i="10"/>
  <c r="Q205" i="10"/>
  <c r="P205" i="10"/>
  <c r="BK205" i="10" s="1"/>
  <c r="K205" i="10"/>
  <c r="BF205" i="10" s="1"/>
  <c r="BI204" i="10"/>
  <c r="BH204" i="10"/>
  <c r="BG204" i="10"/>
  <c r="BE204" i="10"/>
  <c r="X204" i="10"/>
  <c r="V204" i="10"/>
  <c r="T204" i="10"/>
  <c r="R204" i="10"/>
  <c r="Q204" i="10"/>
  <c r="P204" i="10"/>
  <c r="BK204" i="10" s="1"/>
  <c r="K204" i="10"/>
  <c r="BF204" i="10" s="1"/>
  <c r="BI203" i="10"/>
  <c r="BH203" i="10"/>
  <c r="BG203" i="10"/>
  <c r="BE203" i="10"/>
  <c r="X203" i="10"/>
  <c r="V203" i="10"/>
  <c r="T203" i="10"/>
  <c r="R203" i="10"/>
  <c r="Q203" i="10"/>
  <c r="P203" i="10"/>
  <c r="BK203" i="10" s="1"/>
  <c r="K203" i="10"/>
  <c r="BF203" i="10" s="1"/>
  <c r="BI201" i="10"/>
  <c r="BH201" i="10"/>
  <c r="BG201" i="10"/>
  <c r="BE201" i="10"/>
  <c r="X201" i="10"/>
  <c r="V201" i="10"/>
  <c r="T201" i="10"/>
  <c r="R201" i="10"/>
  <c r="Q201" i="10"/>
  <c r="P201" i="10"/>
  <c r="BK201" i="10" s="1"/>
  <c r="K201" i="10"/>
  <c r="BF201" i="10" s="1"/>
  <c r="BI200" i="10"/>
  <c r="BH200" i="10"/>
  <c r="BG200" i="10"/>
  <c r="BE200" i="10"/>
  <c r="X200" i="10"/>
  <c r="V200" i="10"/>
  <c r="T200" i="10"/>
  <c r="R200" i="10"/>
  <c r="Q200" i="10"/>
  <c r="P200" i="10"/>
  <c r="BK200" i="10" s="1"/>
  <c r="K200" i="10"/>
  <c r="BF200" i="10" s="1"/>
  <c r="BI199" i="10"/>
  <c r="BH199" i="10"/>
  <c r="BG199" i="10"/>
  <c r="BE199" i="10"/>
  <c r="X199" i="10"/>
  <c r="V199" i="10"/>
  <c r="T199" i="10"/>
  <c r="R199" i="10"/>
  <c r="Q199" i="10"/>
  <c r="P199" i="10"/>
  <c r="BK199" i="10" s="1"/>
  <c r="K199" i="10"/>
  <c r="BF199" i="10" s="1"/>
  <c r="BI198" i="10"/>
  <c r="BH198" i="10"/>
  <c r="BG198" i="10"/>
  <c r="BE198" i="10"/>
  <c r="X198" i="10"/>
  <c r="V198" i="10"/>
  <c r="T198" i="10"/>
  <c r="R198" i="10"/>
  <c r="Q198" i="10"/>
  <c r="P198" i="10"/>
  <c r="BK198" i="10" s="1"/>
  <c r="K198" i="10"/>
  <c r="BF198" i="10" s="1"/>
  <c r="BI196" i="10"/>
  <c r="BH196" i="10"/>
  <c r="BG196" i="10"/>
  <c r="BE196" i="10"/>
  <c r="X196" i="10"/>
  <c r="V196" i="10"/>
  <c r="T196" i="10"/>
  <c r="R196" i="10"/>
  <c r="Q196" i="10"/>
  <c r="P196" i="10"/>
  <c r="BK196" i="10" s="1"/>
  <c r="K196" i="10"/>
  <c r="BF196" i="10" s="1"/>
  <c r="BI195" i="10"/>
  <c r="BH195" i="10"/>
  <c r="BG195" i="10"/>
  <c r="BE195" i="10"/>
  <c r="X195" i="10"/>
  <c r="V195" i="10"/>
  <c r="T195" i="10"/>
  <c r="R195" i="10"/>
  <c r="Q195" i="10"/>
  <c r="P195" i="10"/>
  <c r="BK195" i="10" s="1"/>
  <c r="K195" i="10"/>
  <c r="BF195" i="10" s="1"/>
  <c r="BI193" i="10"/>
  <c r="BH193" i="10"/>
  <c r="BG193" i="10"/>
  <c r="BE193" i="10"/>
  <c r="X193" i="10"/>
  <c r="V193" i="10"/>
  <c r="T193" i="10"/>
  <c r="R193" i="10"/>
  <c r="Q193" i="10"/>
  <c r="P193" i="10"/>
  <c r="BK193" i="10" s="1"/>
  <c r="K193" i="10"/>
  <c r="BF193" i="10" s="1"/>
  <c r="BI191" i="10"/>
  <c r="BH191" i="10"/>
  <c r="BG191" i="10"/>
  <c r="BE191" i="10"/>
  <c r="X191" i="10"/>
  <c r="V191" i="10"/>
  <c r="T191" i="10"/>
  <c r="R191" i="10"/>
  <c r="Q191" i="10"/>
  <c r="P191" i="10"/>
  <c r="BK191" i="10" s="1"/>
  <c r="K191" i="10"/>
  <c r="BF191" i="10" s="1"/>
  <c r="BI190" i="10"/>
  <c r="BH190" i="10"/>
  <c r="BG190" i="10"/>
  <c r="BE190" i="10"/>
  <c r="X190" i="10"/>
  <c r="V190" i="10"/>
  <c r="T190" i="10"/>
  <c r="R190" i="10"/>
  <c r="Q190" i="10"/>
  <c r="P190" i="10"/>
  <c r="BK190" i="10" s="1"/>
  <c r="K190" i="10"/>
  <c r="BF190" i="10" s="1"/>
  <c r="BI189" i="10"/>
  <c r="BH189" i="10"/>
  <c r="BG189" i="10"/>
  <c r="BE189" i="10"/>
  <c r="X189" i="10"/>
  <c r="V189" i="10"/>
  <c r="T189" i="10"/>
  <c r="R189" i="10"/>
  <c r="Q189" i="10"/>
  <c r="P189" i="10"/>
  <c r="BK189" i="10" s="1"/>
  <c r="K189" i="10"/>
  <c r="BF189" i="10" s="1"/>
  <c r="BI187" i="10"/>
  <c r="BH187" i="10"/>
  <c r="BG187" i="10"/>
  <c r="BE187" i="10"/>
  <c r="X187" i="10"/>
  <c r="V187" i="10"/>
  <c r="T187" i="10"/>
  <c r="R187" i="10"/>
  <c r="Q187" i="10"/>
  <c r="P187" i="10"/>
  <c r="BK187" i="10" s="1"/>
  <c r="K187" i="10"/>
  <c r="BF187" i="10" s="1"/>
  <c r="BI186" i="10"/>
  <c r="BH186" i="10"/>
  <c r="BG186" i="10"/>
  <c r="BE186" i="10"/>
  <c r="X186" i="10"/>
  <c r="V186" i="10"/>
  <c r="T186" i="10"/>
  <c r="R186" i="10"/>
  <c r="Q186" i="10"/>
  <c r="P186" i="10"/>
  <c r="BK186" i="10" s="1"/>
  <c r="K186" i="10"/>
  <c r="BF186" i="10" s="1"/>
  <c r="BI184" i="10"/>
  <c r="BH184" i="10"/>
  <c r="BG184" i="10"/>
  <c r="BE184" i="10"/>
  <c r="X184" i="10"/>
  <c r="V184" i="10"/>
  <c r="T184" i="10"/>
  <c r="R184" i="10"/>
  <c r="Q184" i="10"/>
  <c r="P184" i="10"/>
  <c r="BK184" i="10" s="1"/>
  <c r="K184" i="10"/>
  <c r="BF184" i="10" s="1"/>
  <c r="BI183" i="10"/>
  <c r="BH183" i="10"/>
  <c r="BG183" i="10"/>
  <c r="BE183" i="10"/>
  <c r="X183" i="10"/>
  <c r="V183" i="10"/>
  <c r="T183" i="10"/>
  <c r="R183" i="10"/>
  <c r="Q183" i="10"/>
  <c r="P183" i="10"/>
  <c r="BK183" i="10" s="1"/>
  <c r="K183" i="10"/>
  <c r="BF183" i="10" s="1"/>
  <c r="BI181" i="10"/>
  <c r="BH181" i="10"/>
  <c r="BG181" i="10"/>
  <c r="BE181" i="10"/>
  <c r="X181" i="10"/>
  <c r="V181" i="10"/>
  <c r="T181" i="10"/>
  <c r="R181" i="10"/>
  <c r="Q181" i="10"/>
  <c r="P181" i="10"/>
  <c r="BK181" i="10" s="1"/>
  <c r="K181" i="10"/>
  <c r="BF181" i="10" s="1"/>
  <c r="BI180" i="10"/>
  <c r="BH180" i="10"/>
  <c r="BG180" i="10"/>
  <c r="BE180" i="10"/>
  <c r="X180" i="10"/>
  <c r="V180" i="10"/>
  <c r="T180" i="10"/>
  <c r="R180" i="10"/>
  <c r="Q180" i="10"/>
  <c r="P180" i="10"/>
  <c r="BK180" i="10" s="1"/>
  <c r="K180" i="10"/>
  <c r="BF180" i="10" s="1"/>
  <c r="BI178" i="10"/>
  <c r="BH178" i="10"/>
  <c r="BG178" i="10"/>
  <c r="BE178" i="10"/>
  <c r="X178" i="10"/>
  <c r="V178" i="10"/>
  <c r="T178" i="10"/>
  <c r="R178" i="10"/>
  <c r="Q178" i="10"/>
  <c r="P178" i="10"/>
  <c r="BK178" i="10" s="1"/>
  <c r="K178" i="10"/>
  <c r="BF178" i="10" s="1"/>
  <c r="BI177" i="10"/>
  <c r="BH177" i="10"/>
  <c r="BG177" i="10"/>
  <c r="BE177" i="10"/>
  <c r="X177" i="10"/>
  <c r="V177" i="10"/>
  <c r="T177" i="10"/>
  <c r="R177" i="10"/>
  <c r="Q177" i="10"/>
  <c r="P177" i="10"/>
  <c r="BK177" i="10" s="1"/>
  <c r="K177" i="10"/>
  <c r="BF177" i="10" s="1"/>
  <c r="BI175" i="10"/>
  <c r="BH175" i="10"/>
  <c r="BG175" i="10"/>
  <c r="BE175" i="10"/>
  <c r="X175" i="10"/>
  <c r="V175" i="10"/>
  <c r="T175" i="10"/>
  <c r="R175" i="10"/>
  <c r="Q175" i="10"/>
  <c r="P175" i="10"/>
  <c r="BK175" i="10" s="1"/>
  <c r="K175" i="10"/>
  <c r="BF175" i="10" s="1"/>
  <c r="BI174" i="10"/>
  <c r="BH174" i="10"/>
  <c r="BG174" i="10"/>
  <c r="BE174" i="10"/>
  <c r="X174" i="10"/>
  <c r="V174" i="10"/>
  <c r="T174" i="10"/>
  <c r="R174" i="10"/>
  <c r="Q174" i="10"/>
  <c r="P174" i="10"/>
  <c r="BK174" i="10" s="1"/>
  <c r="K174" i="10"/>
  <c r="BF174" i="10" s="1"/>
  <c r="BI172" i="10"/>
  <c r="BH172" i="10"/>
  <c r="BG172" i="10"/>
  <c r="BE172" i="10"/>
  <c r="X172" i="10"/>
  <c r="V172" i="10"/>
  <c r="T172" i="10"/>
  <c r="R172" i="10"/>
  <c r="Q172" i="10"/>
  <c r="P172" i="10"/>
  <c r="BK172" i="10" s="1"/>
  <c r="K172" i="10"/>
  <c r="BF172" i="10" s="1"/>
  <c r="BI171" i="10"/>
  <c r="BH171" i="10"/>
  <c r="BG171" i="10"/>
  <c r="BE171" i="10"/>
  <c r="X171" i="10"/>
  <c r="V171" i="10"/>
  <c r="T171" i="10"/>
  <c r="R171" i="10"/>
  <c r="Q171" i="10"/>
  <c r="P171" i="10"/>
  <c r="BK171" i="10" s="1"/>
  <c r="K171" i="10"/>
  <c r="BF171" i="10" s="1"/>
  <c r="BI169" i="10"/>
  <c r="BH169" i="10"/>
  <c r="BG169" i="10"/>
  <c r="BE169" i="10"/>
  <c r="X169" i="10"/>
  <c r="V169" i="10"/>
  <c r="T169" i="10"/>
  <c r="R169" i="10"/>
  <c r="Q169" i="10"/>
  <c r="P169" i="10"/>
  <c r="BK169" i="10" s="1"/>
  <c r="K169" i="10"/>
  <c r="BF169" i="10" s="1"/>
  <c r="BI168" i="10"/>
  <c r="BH168" i="10"/>
  <c r="BG168" i="10"/>
  <c r="BE168" i="10"/>
  <c r="X168" i="10"/>
  <c r="V168" i="10"/>
  <c r="T168" i="10"/>
  <c r="R168" i="10"/>
  <c r="Q168" i="10"/>
  <c r="P168" i="10"/>
  <c r="BK168" i="10" s="1"/>
  <c r="K168" i="10"/>
  <c r="BF168" i="10" s="1"/>
  <c r="BI166" i="10"/>
  <c r="BH166" i="10"/>
  <c r="BG166" i="10"/>
  <c r="BE166" i="10"/>
  <c r="X166" i="10"/>
  <c r="V166" i="10"/>
  <c r="T166" i="10"/>
  <c r="R166" i="10"/>
  <c r="Q166" i="10"/>
  <c r="P166" i="10"/>
  <c r="BK166" i="10" s="1"/>
  <c r="K166" i="10"/>
  <c r="BF166" i="10" s="1"/>
  <c r="BI165" i="10"/>
  <c r="BH165" i="10"/>
  <c r="BG165" i="10"/>
  <c r="BE165" i="10"/>
  <c r="X165" i="10"/>
  <c r="V165" i="10"/>
  <c r="T165" i="10"/>
  <c r="R165" i="10"/>
  <c r="Q165" i="10"/>
  <c r="P165" i="10"/>
  <c r="BK165" i="10" s="1"/>
  <c r="K165" i="10"/>
  <c r="BF165" i="10" s="1"/>
  <c r="BI163" i="10"/>
  <c r="BH163" i="10"/>
  <c r="BG163" i="10"/>
  <c r="BE163" i="10"/>
  <c r="X163" i="10"/>
  <c r="V163" i="10"/>
  <c r="T163" i="10"/>
  <c r="R163" i="10"/>
  <c r="Q163" i="10"/>
  <c r="P163" i="10"/>
  <c r="BK163" i="10" s="1"/>
  <c r="K163" i="10"/>
  <c r="BF163" i="10" s="1"/>
  <c r="BI162" i="10"/>
  <c r="F41" i="10" s="1"/>
  <c r="BF103" i="1" s="1"/>
  <c r="BH162" i="10"/>
  <c r="F40" i="10" s="1"/>
  <c r="BE103" i="1" s="1"/>
  <c r="BG162" i="10"/>
  <c r="F39" i="10" s="1"/>
  <c r="BD103" i="1" s="1"/>
  <c r="BE162" i="10"/>
  <c r="X162" i="10"/>
  <c r="X127" i="10" s="1"/>
  <c r="X126" i="10" s="1"/>
  <c r="X125" i="10" s="1"/>
  <c r="V162" i="10"/>
  <c r="V127" i="10" s="1"/>
  <c r="V126" i="10" s="1"/>
  <c r="V125" i="10" s="1"/>
  <c r="T162" i="10"/>
  <c r="T127" i="10" s="1"/>
  <c r="T126" i="10" s="1"/>
  <c r="T125" i="10" s="1"/>
  <c r="AW103" i="1" s="1"/>
  <c r="R162" i="10"/>
  <c r="R127" i="10" s="1"/>
  <c r="Q162" i="10"/>
  <c r="Q127" i="10" s="1"/>
  <c r="P162" i="10"/>
  <c r="BK162" i="10" s="1"/>
  <c r="K162" i="10"/>
  <c r="BF162" i="10" s="1"/>
  <c r="BI161" i="10"/>
  <c r="BH161" i="10"/>
  <c r="BG161" i="10"/>
  <c r="BE161" i="10"/>
  <c r="X161" i="10"/>
  <c r="V161" i="10"/>
  <c r="T161" i="10"/>
  <c r="R161" i="10"/>
  <c r="Q161" i="10"/>
  <c r="P161" i="10"/>
  <c r="BK161" i="10" s="1"/>
  <c r="K161" i="10"/>
  <c r="BF161" i="10" s="1"/>
  <c r="BI159" i="10"/>
  <c r="BH159" i="10"/>
  <c r="BG159" i="10"/>
  <c r="BE159" i="10"/>
  <c r="X159" i="10"/>
  <c r="V159" i="10"/>
  <c r="T159" i="10"/>
  <c r="R159" i="10"/>
  <c r="Q159" i="10"/>
  <c r="P159" i="10"/>
  <c r="BK159" i="10" s="1"/>
  <c r="K159" i="10"/>
  <c r="BF159" i="10" s="1"/>
  <c r="BI158" i="10"/>
  <c r="BH158" i="10"/>
  <c r="BG158" i="10"/>
  <c r="BE158" i="10"/>
  <c r="X158" i="10"/>
  <c r="V158" i="10"/>
  <c r="T158" i="10"/>
  <c r="R158" i="10"/>
  <c r="Q158" i="10"/>
  <c r="P158" i="10"/>
  <c r="BK158" i="10" s="1"/>
  <c r="K158" i="10"/>
  <c r="BF158" i="10" s="1"/>
  <c r="BI156" i="10"/>
  <c r="BH156" i="10"/>
  <c r="BG156" i="10"/>
  <c r="BE156" i="10"/>
  <c r="X156" i="10"/>
  <c r="V156" i="10"/>
  <c r="T156" i="10"/>
  <c r="R156" i="10"/>
  <c r="Q156" i="10"/>
  <c r="P156" i="10"/>
  <c r="BK156" i="10" s="1"/>
  <c r="K156" i="10"/>
  <c r="BF156" i="10" s="1"/>
  <c r="BI155" i="10"/>
  <c r="BH155" i="10"/>
  <c r="BG155" i="10"/>
  <c r="BE155" i="10"/>
  <c r="X155" i="10"/>
  <c r="V155" i="10"/>
  <c r="T155" i="10"/>
  <c r="R155" i="10"/>
  <c r="Q155" i="10"/>
  <c r="P155" i="10"/>
  <c r="BK155" i="10" s="1"/>
  <c r="K155" i="10"/>
  <c r="BF155" i="10" s="1"/>
  <c r="BI154" i="10"/>
  <c r="BH154" i="10"/>
  <c r="BG154" i="10"/>
  <c r="BE154" i="10"/>
  <c r="X154" i="10"/>
  <c r="V154" i="10"/>
  <c r="T154" i="10"/>
  <c r="R154" i="10"/>
  <c r="Q154" i="10"/>
  <c r="P154" i="10"/>
  <c r="BK154" i="10" s="1"/>
  <c r="K154" i="10"/>
  <c r="BF154" i="10" s="1"/>
  <c r="BI152" i="10"/>
  <c r="BH152" i="10"/>
  <c r="BG152" i="10"/>
  <c r="BE152" i="10"/>
  <c r="X152" i="10"/>
  <c r="V152" i="10"/>
  <c r="T152" i="10"/>
  <c r="R152" i="10"/>
  <c r="Q152" i="10"/>
  <c r="P152" i="10"/>
  <c r="BK152" i="10" s="1"/>
  <c r="K152" i="10"/>
  <c r="BF152" i="10" s="1"/>
  <c r="BI151" i="10"/>
  <c r="BH151" i="10"/>
  <c r="BG151" i="10"/>
  <c r="BE151" i="10"/>
  <c r="X151" i="10"/>
  <c r="V151" i="10"/>
  <c r="T151" i="10"/>
  <c r="R151" i="10"/>
  <c r="Q151" i="10"/>
  <c r="P151" i="10"/>
  <c r="BK151" i="10" s="1"/>
  <c r="K151" i="10"/>
  <c r="BF151" i="10" s="1"/>
  <c r="BI149" i="10"/>
  <c r="BH149" i="10"/>
  <c r="BG149" i="10"/>
  <c r="BE149" i="10"/>
  <c r="X149" i="10"/>
  <c r="V149" i="10"/>
  <c r="T149" i="10"/>
  <c r="R149" i="10"/>
  <c r="Q149" i="10"/>
  <c r="P149" i="10"/>
  <c r="BK149" i="10" s="1"/>
  <c r="K149" i="10"/>
  <c r="BF149" i="10" s="1"/>
  <c r="BI148" i="10"/>
  <c r="BH148" i="10"/>
  <c r="BG148" i="10"/>
  <c r="BE148" i="10"/>
  <c r="X148" i="10"/>
  <c r="V148" i="10"/>
  <c r="T148" i="10"/>
  <c r="R148" i="10"/>
  <c r="Q148" i="10"/>
  <c r="P148" i="10"/>
  <c r="BK148" i="10" s="1"/>
  <c r="K148" i="10"/>
  <c r="BF148" i="10" s="1"/>
  <c r="BI146" i="10"/>
  <c r="BH146" i="10"/>
  <c r="BG146" i="10"/>
  <c r="BE146" i="10"/>
  <c r="X146" i="10"/>
  <c r="V146" i="10"/>
  <c r="T146" i="10"/>
  <c r="R146" i="10"/>
  <c r="Q146" i="10"/>
  <c r="P146" i="10"/>
  <c r="BK146" i="10" s="1"/>
  <c r="K146" i="10"/>
  <c r="BF146" i="10" s="1"/>
  <c r="BI145" i="10"/>
  <c r="BH145" i="10"/>
  <c r="BG145" i="10"/>
  <c r="BE145" i="10"/>
  <c r="X145" i="10"/>
  <c r="V145" i="10"/>
  <c r="T145" i="10"/>
  <c r="R145" i="10"/>
  <c r="Q145" i="10"/>
  <c r="P145" i="10"/>
  <c r="BK145" i="10" s="1"/>
  <c r="K145" i="10"/>
  <c r="BF145" i="10" s="1"/>
  <c r="BI143" i="10"/>
  <c r="BH143" i="10"/>
  <c r="BG143" i="10"/>
  <c r="BE143" i="10"/>
  <c r="X143" i="10"/>
  <c r="V143" i="10"/>
  <c r="T143" i="10"/>
  <c r="R143" i="10"/>
  <c r="Q143" i="10"/>
  <c r="P143" i="10"/>
  <c r="BK143" i="10" s="1"/>
  <c r="K143" i="10"/>
  <c r="BF143" i="10" s="1"/>
  <c r="BI142" i="10"/>
  <c r="BH142" i="10"/>
  <c r="BG142" i="10"/>
  <c r="BE142" i="10"/>
  <c r="X142" i="10"/>
  <c r="V142" i="10"/>
  <c r="T142" i="10"/>
  <c r="R142" i="10"/>
  <c r="Q142" i="10"/>
  <c r="P142" i="10"/>
  <c r="BK142" i="10" s="1"/>
  <c r="K142" i="10"/>
  <c r="BF142" i="10" s="1"/>
  <c r="BI140" i="10"/>
  <c r="BH140" i="10"/>
  <c r="BG140" i="10"/>
  <c r="BE140" i="10"/>
  <c r="X140" i="10"/>
  <c r="V140" i="10"/>
  <c r="T140" i="10"/>
  <c r="R140" i="10"/>
  <c r="Q140" i="10"/>
  <c r="P140" i="10"/>
  <c r="BK140" i="10" s="1"/>
  <c r="K140" i="10"/>
  <c r="BF140" i="10" s="1"/>
  <c r="BI139" i="10"/>
  <c r="BH139" i="10"/>
  <c r="BG139" i="10"/>
  <c r="BE139" i="10"/>
  <c r="X139" i="10"/>
  <c r="V139" i="10"/>
  <c r="T139" i="10"/>
  <c r="R139" i="10"/>
  <c r="Q139" i="10"/>
  <c r="P139" i="10"/>
  <c r="BK139" i="10" s="1"/>
  <c r="K139" i="10"/>
  <c r="BF139" i="10" s="1"/>
  <c r="BI137" i="10"/>
  <c r="BH137" i="10"/>
  <c r="BG137" i="10"/>
  <c r="BE137" i="10"/>
  <c r="X137" i="10"/>
  <c r="V137" i="10"/>
  <c r="T137" i="10"/>
  <c r="R137" i="10"/>
  <c r="Q137" i="10"/>
  <c r="P137" i="10"/>
  <c r="BK137" i="10" s="1"/>
  <c r="K137" i="10"/>
  <c r="BF137" i="10" s="1"/>
  <c r="BI136" i="10"/>
  <c r="BH136" i="10"/>
  <c r="BG136" i="10"/>
  <c r="BE136" i="10"/>
  <c r="X136" i="10"/>
  <c r="V136" i="10"/>
  <c r="T136" i="10"/>
  <c r="R136" i="10"/>
  <c r="Q136" i="10"/>
  <c r="P136" i="10"/>
  <c r="BK136" i="10" s="1"/>
  <c r="K136" i="10"/>
  <c r="BF136" i="10" s="1"/>
  <c r="BI134" i="10"/>
  <c r="BH134" i="10"/>
  <c r="BG134" i="10"/>
  <c r="BE134" i="10"/>
  <c r="X134" i="10"/>
  <c r="V134" i="10"/>
  <c r="T134" i="10"/>
  <c r="R134" i="10"/>
  <c r="Q134" i="10"/>
  <c r="P134" i="10"/>
  <c r="BK134" i="10" s="1"/>
  <c r="K134" i="10"/>
  <c r="BF134" i="10" s="1"/>
  <c r="BI133" i="10"/>
  <c r="BH133" i="10"/>
  <c r="BG133" i="10"/>
  <c r="BE133" i="10"/>
  <c r="X133" i="10"/>
  <c r="V133" i="10"/>
  <c r="T133" i="10"/>
  <c r="R133" i="10"/>
  <c r="Q133" i="10"/>
  <c r="P133" i="10"/>
  <c r="BK133" i="10" s="1"/>
  <c r="K133" i="10"/>
  <c r="BF133" i="10" s="1"/>
  <c r="BI131" i="10"/>
  <c r="BH131" i="10"/>
  <c r="BG131" i="10"/>
  <c r="BE131" i="10"/>
  <c r="X131" i="10"/>
  <c r="V131" i="10"/>
  <c r="T131" i="10"/>
  <c r="R131" i="10"/>
  <c r="Q131" i="10"/>
  <c r="P131" i="10"/>
  <c r="BK131" i="10" s="1"/>
  <c r="K131" i="10"/>
  <c r="BF131" i="10" s="1"/>
  <c r="BI130" i="10"/>
  <c r="BH130" i="10"/>
  <c r="BG130" i="10"/>
  <c r="BE130" i="10"/>
  <c r="X130" i="10"/>
  <c r="V130" i="10"/>
  <c r="T130" i="10"/>
  <c r="R130" i="10"/>
  <c r="Q130" i="10"/>
  <c r="P130" i="10"/>
  <c r="BK130" i="10" s="1"/>
  <c r="K130" i="10"/>
  <c r="BF130" i="10" s="1"/>
  <c r="BI128" i="10"/>
  <c r="BH128" i="10"/>
  <c r="BG128" i="10"/>
  <c r="BE128" i="10"/>
  <c r="X128" i="10"/>
  <c r="V128" i="10"/>
  <c r="T128" i="10"/>
  <c r="R128" i="10"/>
  <c r="Q128" i="10"/>
  <c r="P128" i="10"/>
  <c r="BK128" i="10" s="1"/>
  <c r="BK127" i="10" s="1"/>
  <c r="K128" i="10"/>
  <c r="BF128" i="10" s="1"/>
  <c r="J122" i="10"/>
  <c r="F119" i="10"/>
  <c r="E117" i="10"/>
  <c r="J94" i="10"/>
  <c r="F91" i="10"/>
  <c r="E89" i="10"/>
  <c r="K41" i="10"/>
  <c r="K40" i="10"/>
  <c r="K39" i="10"/>
  <c r="J23" i="10"/>
  <c r="E23" i="10"/>
  <c r="J22" i="10"/>
  <c r="J20" i="10"/>
  <c r="E20" i="10"/>
  <c r="J19" i="10"/>
  <c r="J17" i="10"/>
  <c r="E17" i="10"/>
  <c r="J16" i="10"/>
  <c r="E7" i="10"/>
  <c r="BI127" i="9"/>
  <c r="BH127" i="9"/>
  <c r="BG127" i="9"/>
  <c r="BE127" i="9"/>
  <c r="X127" i="9"/>
  <c r="V127" i="9"/>
  <c r="T127" i="9"/>
  <c r="R127" i="9"/>
  <c r="Q127" i="9"/>
  <c r="P127" i="9"/>
  <c r="BK127" i="9" s="1"/>
  <c r="K127" i="9"/>
  <c r="BF127" i="9" s="1"/>
  <c r="BI126" i="9"/>
  <c r="BH126" i="9"/>
  <c r="BG126" i="9"/>
  <c r="BE126" i="9"/>
  <c r="X126" i="9"/>
  <c r="V126" i="9"/>
  <c r="T126" i="9"/>
  <c r="R126" i="9"/>
  <c r="Q126" i="9"/>
  <c r="P126" i="9"/>
  <c r="BK126" i="9" s="1"/>
  <c r="K126" i="9"/>
  <c r="BF126" i="9" s="1"/>
  <c r="BI125" i="9"/>
  <c r="BH125" i="9"/>
  <c r="BG125" i="9"/>
  <c r="BE125" i="9"/>
  <c r="X125" i="9"/>
  <c r="V125" i="9"/>
  <c r="T125" i="9"/>
  <c r="R125" i="9"/>
  <c r="Q125" i="9"/>
  <c r="P125" i="9"/>
  <c r="BK125" i="9" s="1"/>
  <c r="BK124" i="9" s="1"/>
  <c r="K125" i="9"/>
  <c r="BF125" i="9" s="1"/>
  <c r="X124" i="9"/>
  <c r="V124" i="9"/>
  <c r="T124" i="9"/>
  <c r="R124" i="9"/>
  <c r="Q124" i="9"/>
  <c r="X123" i="9"/>
  <c r="V123" i="9"/>
  <c r="T123" i="9"/>
  <c r="R123" i="9"/>
  <c r="Q123" i="9"/>
  <c r="X122" i="9"/>
  <c r="V122" i="9"/>
  <c r="T122" i="9"/>
  <c r="R122" i="9"/>
  <c r="Q122" i="9"/>
  <c r="J119" i="9"/>
  <c r="F116" i="9"/>
  <c r="E114" i="9"/>
  <c r="J100" i="9"/>
  <c r="I100" i="9"/>
  <c r="J99" i="9"/>
  <c r="I99" i="9"/>
  <c r="J98" i="9"/>
  <c r="I98" i="9"/>
  <c r="K32" i="9" s="1"/>
  <c r="AS102" i="1" s="1"/>
  <c r="J94" i="9"/>
  <c r="F91" i="9"/>
  <c r="E89" i="9"/>
  <c r="K41" i="9"/>
  <c r="F41" i="9"/>
  <c r="K40" i="9"/>
  <c r="F40" i="9"/>
  <c r="K39" i="9"/>
  <c r="F39" i="9"/>
  <c r="K37" i="9"/>
  <c r="F37" i="9"/>
  <c r="K33" i="9"/>
  <c r="J23" i="9"/>
  <c r="E23" i="9"/>
  <c r="J22" i="9"/>
  <c r="J20" i="9"/>
  <c r="E20" i="9"/>
  <c r="J19" i="9"/>
  <c r="J17" i="9"/>
  <c r="E17" i="9"/>
  <c r="J16" i="9"/>
  <c r="E7" i="9"/>
  <c r="BI160" i="7"/>
  <c r="BH160" i="7"/>
  <c r="BG160" i="7"/>
  <c r="BE160" i="7"/>
  <c r="X160" i="7"/>
  <c r="V160" i="7"/>
  <c r="T160" i="7"/>
  <c r="R160" i="7"/>
  <c r="Q160" i="7"/>
  <c r="P160" i="7"/>
  <c r="BK160" i="7" s="1"/>
  <c r="BK159" i="7" s="1"/>
  <c r="K159" i="7" s="1"/>
  <c r="K104" i="7" s="1"/>
  <c r="K160" i="7"/>
  <c r="BF160" i="7" s="1"/>
  <c r="X159" i="7"/>
  <c r="V159" i="7"/>
  <c r="T159" i="7"/>
  <c r="R159" i="7"/>
  <c r="Q159" i="7"/>
  <c r="BI158" i="7"/>
  <c r="BH158" i="7"/>
  <c r="BG158" i="7"/>
  <c r="BE158" i="7"/>
  <c r="X158" i="7"/>
  <c r="V158" i="7"/>
  <c r="T158" i="7"/>
  <c r="R158" i="7"/>
  <c r="Q158" i="7"/>
  <c r="P158" i="7"/>
  <c r="BK158" i="7" s="1"/>
  <c r="K158" i="7"/>
  <c r="BF158" i="7" s="1"/>
  <c r="BI157" i="7"/>
  <c r="BH157" i="7"/>
  <c r="BG157" i="7"/>
  <c r="BE157" i="7"/>
  <c r="X157" i="7"/>
  <c r="V157" i="7"/>
  <c r="T157" i="7"/>
  <c r="R157" i="7"/>
  <c r="Q157" i="7"/>
  <c r="P157" i="7"/>
  <c r="BK157" i="7" s="1"/>
  <c r="K157" i="7"/>
  <c r="BF157" i="7" s="1"/>
  <c r="BI156" i="7"/>
  <c r="BH156" i="7"/>
  <c r="BG156" i="7"/>
  <c r="BE156" i="7"/>
  <c r="X156" i="7"/>
  <c r="V156" i="7"/>
  <c r="T156" i="7"/>
  <c r="R156" i="7"/>
  <c r="Q156" i="7"/>
  <c r="P156" i="7"/>
  <c r="BK156" i="7" s="1"/>
  <c r="K156" i="7"/>
  <c r="BF156" i="7" s="1"/>
  <c r="BI154" i="7"/>
  <c r="BH154" i="7"/>
  <c r="BG154" i="7"/>
  <c r="BE154" i="7"/>
  <c r="X154" i="7"/>
  <c r="V154" i="7"/>
  <c r="T154" i="7"/>
  <c r="R154" i="7"/>
  <c r="Q154" i="7"/>
  <c r="P154" i="7"/>
  <c r="BK154" i="7" s="1"/>
  <c r="K154" i="7"/>
  <c r="BF154" i="7" s="1"/>
  <c r="BI153" i="7"/>
  <c r="BH153" i="7"/>
  <c r="BG153" i="7"/>
  <c r="BE153" i="7"/>
  <c r="X153" i="7"/>
  <c r="V153" i="7"/>
  <c r="T153" i="7"/>
  <c r="R153" i="7"/>
  <c r="Q153" i="7"/>
  <c r="P153" i="7"/>
  <c r="BK153" i="7" s="1"/>
  <c r="K153" i="7"/>
  <c r="BF153" i="7" s="1"/>
  <c r="BI151" i="7"/>
  <c r="BH151" i="7"/>
  <c r="BG151" i="7"/>
  <c r="BE151" i="7"/>
  <c r="X151" i="7"/>
  <c r="V151" i="7"/>
  <c r="T151" i="7"/>
  <c r="R151" i="7"/>
  <c r="Q151" i="7"/>
  <c r="P151" i="7"/>
  <c r="BK151" i="7" s="1"/>
  <c r="K151" i="7"/>
  <c r="BF151" i="7" s="1"/>
  <c r="BI148" i="7"/>
  <c r="BH148" i="7"/>
  <c r="BG148" i="7"/>
  <c r="BE148" i="7"/>
  <c r="X148" i="7"/>
  <c r="V148" i="7"/>
  <c r="T148" i="7"/>
  <c r="R148" i="7"/>
  <c r="Q148" i="7"/>
  <c r="P148" i="7"/>
  <c r="BK148" i="7" s="1"/>
  <c r="K148" i="7"/>
  <c r="BF148" i="7" s="1"/>
  <c r="BI147" i="7"/>
  <c r="BH147" i="7"/>
  <c r="BG147" i="7"/>
  <c r="BE147" i="7"/>
  <c r="X147" i="7"/>
  <c r="V147" i="7"/>
  <c r="T147" i="7"/>
  <c r="R147" i="7"/>
  <c r="Q147" i="7"/>
  <c r="P147" i="7"/>
  <c r="BK147" i="7" s="1"/>
  <c r="K147" i="7"/>
  <c r="BF147" i="7" s="1"/>
  <c r="BI145" i="7"/>
  <c r="BH145" i="7"/>
  <c r="BG145" i="7"/>
  <c r="BE145" i="7"/>
  <c r="X145" i="7"/>
  <c r="V145" i="7"/>
  <c r="T145" i="7"/>
  <c r="R145" i="7"/>
  <c r="Q145" i="7"/>
  <c r="P145" i="7"/>
  <c r="BK145" i="7" s="1"/>
  <c r="BK144" i="7" s="1"/>
  <c r="K144" i="7" s="1"/>
  <c r="K103" i="7" s="1"/>
  <c r="K145" i="7"/>
  <c r="BF145" i="7" s="1"/>
  <c r="X144" i="7"/>
  <c r="V144" i="7"/>
  <c r="T144" i="7"/>
  <c r="R144" i="7"/>
  <c r="Q144" i="7"/>
  <c r="BI143" i="7"/>
  <c r="BH143" i="7"/>
  <c r="BG143" i="7"/>
  <c r="BE143" i="7"/>
  <c r="X143" i="7"/>
  <c r="V143" i="7"/>
  <c r="T143" i="7"/>
  <c r="R143" i="7"/>
  <c r="Q143" i="7"/>
  <c r="P143" i="7"/>
  <c r="BK143" i="7" s="1"/>
  <c r="K143" i="7"/>
  <c r="BF143" i="7" s="1"/>
  <c r="BI142" i="7"/>
  <c r="BH142" i="7"/>
  <c r="BG142" i="7"/>
  <c r="BE142" i="7"/>
  <c r="X142" i="7"/>
  <c r="V142" i="7"/>
  <c r="T142" i="7"/>
  <c r="R142" i="7"/>
  <c r="Q142" i="7"/>
  <c r="P142" i="7"/>
  <c r="BK142" i="7" s="1"/>
  <c r="K142" i="7"/>
  <c r="BF142" i="7" s="1"/>
  <c r="BI141" i="7"/>
  <c r="BH141" i="7"/>
  <c r="BG141" i="7"/>
  <c r="BE141" i="7"/>
  <c r="X141" i="7"/>
  <c r="V141" i="7"/>
  <c r="T141" i="7"/>
  <c r="R141" i="7"/>
  <c r="Q141" i="7"/>
  <c r="P141" i="7"/>
  <c r="BK141" i="7" s="1"/>
  <c r="K141" i="7"/>
  <c r="BF141" i="7" s="1"/>
  <c r="BI140" i="7"/>
  <c r="BH140" i="7"/>
  <c r="BG140" i="7"/>
  <c r="BE140" i="7"/>
  <c r="X140" i="7"/>
  <c r="V140" i="7"/>
  <c r="T140" i="7"/>
  <c r="R140" i="7"/>
  <c r="Q140" i="7"/>
  <c r="P140" i="7"/>
  <c r="BK140" i="7" s="1"/>
  <c r="K140" i="7"/>
  <c r="BF140" i="7" s="1"/>
  <c r="BI138" i="7"/>
  <c r="BH138" i="7"/>
  <c r="BG138" i="7"/>
  <c r="BE138" i="7"/>
  <c r="X138" i="7"/>
  <c r="V138" i="7"/>
  <c r="T138" i="7"/>
  <c r="R138" i="7"/>
  <c r="Q138" i="7"/>
  <c r="P138" i="7"/>
  <c r="BK138" i="7" s="1"/>
  <c r="K138" i="7"/>
  <c r="BF138" i="7" s="1"/>
  <c r="BI137" i="7"/>
  <c r="BH137" i="7"/>
  <c r="BG137" i="7"/>
  <c r="BE137" i="7"/>
  <c r="X137" i="7"/>
  <c r="V137" i="7"/>
  <c r="T137" i="7"/>
  <c r="R137" i="7"/>
  <c r="Q137" i="7"/>
  <c r="P137" i="7"/>
  <c r="BK137" i="7" s="1"/>
  <c r="K137" i="7"/>
  <c r="BF137" i="7" s="1"/>
  <c r="BI136" i="7"/>
  <c r="BH136" i="7"/>
  <c r="BG136" i="7"/>
  <c r="BE136" i="7"/>
  <c r="X136" i="7"/>
  <c r="V136" i="7"/>
  <c r="T136" i="7"/>
  <c r="R136" i="7"/>
  <c r="Q136" i="7"/>
  <c r="P136" i="7"/>
  <c r="BI135" i="7"/>
  <c r="BH135" i="7"/>
  <c r="BG135" i="7"/>
  <c r="BE135" i="7"/>
  <c r="X135" i="7"/>
  <c r="V135" i="7"/>
  <c r="T135" i="7"/>
  <c r="R135" i="7"/>
  <c r="Q135" i="7"/>
  <c r="P135" i="7"/>
  <c r="BK135" i="7" s="1"/>
  <c r="K135" i="7"/>
  <c r="BF135" i="7" s="1"/>
  <c r="BI134" i="7"/>
  <c r="BH134" i="7"/>
  <c r="BG134" i="7"/>
  <c r="BE134" i="7"/>
  <c r="X134" i="7"/>
  <c r="V134" i="7"/>
  <c r="T134" i="7"/>
  <c r="R134" i="7"/>
  <c r="Q134" i="7"/>
  <c r="P134" i="7"/>
  <c r="BK134" i="7" s="1"/>
  <c r="K134" i="7"/>
  <c r="BF134" i="7" s="1"/>
  <c r="BI133" i="7"/>
  <c r="BH133" i="7"/>
  <c r="BG133" i="7"/>
  <c r="BE133" i="7"/>
  <c r="X133" i="7"/>
  <c r="V133" i="7"/>
  <c r="T133" i="7"/>
  <c r="R133" i="7"/>
  <c r="Q133" i="7"/>
  <c r="P133" i="7"/>
  <c r="BK133" i="7" s="1"/>
  <c r="K133" i="7"/>
  <c r="BF133" i="7" s="1"/>
  <c r="BI132" i="7"/>
  <c r="BH132" i="7"/>
  <c r="BG132" i="7"/>
  <c r="BE132" i="7"/>
  <c r="X132" i="7"/>
  <c r="V132" i="7"/>
  <c r="T132" i="7"/>
  <c r="R132" i="7"/>
  <c r="Q132" i="7"/>
  <c r="P132" i="7"/>
  <c r="BK132" i="7" s="1"/>
  <c r="K132" i="7"/>
  <c r="BF132" i="7" s="1"/>
  <c r="BI131" i="7"/>
  <c r="BH131" i="7"/>
  <c r="BG131" i="7"/>
  <c r="BE131" i="7"/>
  <c r="X131" i="7"/>
  <c r="V131" i="7"/>
  <c r="T131" i="7"/>
  <c r="R131" i="7"/>
  <c r="Q131" i="7"/>
  <c r="P131" i="7"/>
  <c r="X130" i="7"/>
  <c r="V130" i="7"/>
  <c r="T130" i="7"/>
  <c r="R130" i="7"/>
  <c r="Q130" i="7"/>
  <c r="X129" i="7"/>
  <c r="V129" i="7"/>
  <c r="T129" i="7"/>
  <c r="R129" i="7"/>
  <c r="Q129" i="7"/>
  <c r="X128" i="7"/>
  <c r="V128" i="7"/>
  <c r="T128" i="7"/>
  <c r="R128" i="7"/>
  <c r="Q128" i="7"/>
  <c r="J125" i="7"/>
  <c r="F122" i="7"/>
  <c r="E120" i="7"/>
  <c r="J104" i="7"/>
  <c r="I104" i="7"/>
  <c r="J103" i="7"/>
  <c r="I103" i="7"/>
  <c r="J102" i="7"/>
  <c r="I102" i="7"/>
  <c r="J101" i="7"/>
  <c r="I101" i="7"/>
  <c r="J100" i="7"/>
  <c r="I100" i="7"/>
  <c r="J96" i="7"/>
  <c r="F93" i="7"/>
  <c r="E91" i="7"/>
  <c r="K43" i="7"/>
  <c r="F43" i="7"/>
  <c r="K42" i="7"/>
  <c r="F42" i="7"/>
  <c r="K41" i="7"/>
  <c r="F41" i="7"/>
  <c r="K39" i="7"/>
  <c r="F39" i="7"/>
  <c r="K35" i="7"/>
  <c r="K34" i="7"/>
  <c r="J25" i="7"/>
  <c r="E25" i="7"/>
  <c r="J24" i="7"/>
  <c r="J22" i="7"/>
  <c r="E22" i="7"/>
  <c r="J21" i="7"/>
  <c r="J19" i="7"/>
  <c r="E19" i="7"/>
  <c r="J18" i="7"/>
  <c r="E7" i="7"/>
  <c r="BI176" i="6"/>
  <c r="BH176" i="6"/>
  <c r="BG176" i="6"/>
  <c r="BE176" i="6"/>
  <c r="X176" i="6"/>
  <c r="V176" i="6"/>
  <c r="T176" i="6"/>
  <c r="R176" i="6"/>
  <c r="Q176" i="6"/>
  <c r="P176" i="6"/>
  <c r="X175" i="6"/>
  <c r="V175" i="6"/>
  <c r="T175" i="6"/>
  <c r="R175" i="6"/>
  <c r="Q175" i="6"/>
  <c r="BI174" i="6"/>
  <c r="BH174" i="6"/>
  <c r="BG174" i="6"/>
  <c r="BE174" i="6"/>
  <c r="X174" i="6"/>
  <c r="V174" i="6"/>
  <c r="T174" i="6"/>
  <c r="R174" i="6"/>
  <c r="Q174" i="6"/>
  <c r="P174" i="6"/>
  <c r="BI173" i="6"/>
  <c r="BH173" i="6"/>
  <c r="BG173" i="6"/>
  <c r="BE173" i="6"/>
  <c r="X173" i="6"/>
  <c r="V173" i="6"/>
  <c r="T173" i="6"/>
  <c r="R173" i="6"/>
  <c r="Q173" i="6"/>
  <c r="P173" i="6"/>
  <c r="BK173" i="6" s="1"/>
  <c r="K173" i="6"/>
  <c r="BF173" i="6" s="1"/>
  <c r="BI172" i="6"/>
  <c r="BH172" i="6"/>
  <c r="BG172" i="6"/>
  <c r="BE172" i="6"/>
  <c r="X172" i="6"/>
  <c r="V172" i="6"/>
  <c r="T172" i="6"/>
  <c r="R172" i="6"/>
  <c r="Q172" i="6"/>
  <c r="P172" i="6"/>
  <c r="BI171" i="6"/>
  <c r="BH171" i="6"/>
  <c r="BG171" i="6"/>
  <c r="BE171" i="6"/>
  <c r="X171" i="6"/>
  <c r="V171" i="6"/>
  <c r="T171" i="6"/>
  <c r="R171" i="6"/>
  <c r="Q171" i="6"/>
  <c r="P171" i="6"/>
  <c r="BK171" i="6" s="1"/>
  <c r="K171" i="6"/>
  <c r="BF171" i="6" s="1"/>
  <c r="BI170" i="6"/>
  <c r="BH170" i="6"/>
  <c r="BG170" i="6"/>
  <c r="BE170" i="6"/>
  <c r="X170" i="6"/>
  <c r="V170" i="6"/>
  <c r="T170" i="6"/>
  <c r="R170" i="6"/>
  <c r="Q170" i="6"/>
  <c r="P170" i="6"/>
  <c r="BI168" i="6"/>
  <c r="BH168" i="6"/>
  <c r="BG168" i="6"/>
  <c r="BE168" i="6"/>
  <c r="X168" i="6"/>
  <c r="V168" i="6"/>
  <c r="T168" i="6"/>
  <c r="R168" i="6"/>
  <c r="Q168" i="6"/>
  <c r="P168" i="6"/>
  <c r="BI167" i="6"/>
  <c r="BH167" i="6"/>
  <c r="BG167" i="6"/>
  <c r="BE167" i="6"/>
  <c r="X167" i="6"/>
  <c r="V167" i="6"/>
  <c r="T167" i="6"/>
  <c r="R167" i="6"/>
  <c r="Q167" i="6"/>
  <c r="P167" i="6"/>
  <c r="BI166" i="6"/>
  <c r="BH166" i="6"/>
  <c r="BG166" i="6"/>
  <c r="BE166" i="6"/>
  <c r="X166" i="6"/>
  <c r="V166" i="6"/>
  <c r="T166" i="6"/>
  <c r="R166" i="6"/>
  <c r="Q166" i="6"/>
  <c r="P166" i="6"/>
  <c r="BI165" i="6"/>
  <c r="BH165" i="6"/>
  <c r="BG165" i="6"/>
  <c r="BE165" i="6"/>
  <c r="X165" i="6"/>
  <c r="V165" i="6"/>
  <c r="T165" i="6"/>
  <c r="R165" i="6"/>
  <c r="Q165" i="6"/>
  <c r="P165" i="6"/>
  <c r="BI164" i="6"/>
  <c r="BH164" i="6"/>
  <c r="BG164" i="6"/>
  <c r="BE164" i="6"/>
  <c r="X164" i="6"/>
  <c r="V164" i="6"/>
  <c r="T164" i="6"/>
  <c r="R164" i="6"/>
  <c r="Q164" i="6"/>
  <c r="P164" i="6"/>
  <c r="BI162" i="6"/>
  <c r="BH162" i="6"/>
  <c r="BG162" i="6"/>
  <c r="BE162" i="6"/>
  <c r="X162" i="6"/>
  <c r="V162" i="6"/>
  <c r="T162" i="6"/>
  <c r="R162" i="6"/>
  <c r="Q162" i="6"/>
  <c r="P162" i="6"/>
  <c r="BI161" i="6"/>
  <c r="BH161" i="6"/>
  <c r="BG161" i="6"/>
  <c r="BE161" i="6"/>
  <c r="X161" i="6"/>
  <c r="V161" i="6"/>
  <c r="T161" i="6"/>
  <c r="R161" i="6"/>
  <c r="Q161" i="6"/>
  <c r="P161" i="6"/>
  <c r="BI160" i="6"/>
  <c r="BH160" i="6"/>
  <c r="BG160" i="6"/>
  <c r="BE160" i="6"/>
  <c r="X160" i="6"/>
  <c r="V160" i="6"/>
  <c r="T160" i="6"/>
  <c r="R160" i="6"/>
  <c r="Q160" i="6"/>
  <c r="P160" i="6"/>
  <c r="BI159" i="6"/>
  <c r="BH159" i="6"/>
  <c r="BG159" i="6"/>
  <c r="BE159" i="6"/>
  <c r="X159" i="6"/>
  <c r="V159" i="6"/>
  <c r="T159" i="6"/>
  <c r="R159" i="6"/>
  <c r="Q159" i="6"/>
  <c r="P159" i="6"/>
  <c r="BI158" i="6"/>
  <c r="BH158" i="6"/>
  <c r="BG158" i="6"/>
  <c r="BE158" i="6"/>
  <c r="X158" i="6"/>
  <c r="V158" i="6"/>
  <c r="T158" i="6"/>
  <c r="R158" i="6"/>
  <c r="Q158" i="6"/>
  <c r="P158" i="6"/>
  <c r="BK158" i="6" s="1"/>
  <c r="K158" i="6"/>
  <c r="BF158" i="6" s="1"/>
  <c r="BI157" i="6"/>
  <c r="BH157" i="6"/>
  <c r="BG157" i="6"/>
  <c r="BE157" i="6"/>
  <c r="X157" i="6"/>
  <c r="V157" i="6"/>
  <c r="T157" i="6"/>
  <c r="R157" i="6"/>
  <c r="Q157" i="6"/>
  <c r="P157" i="6"/>
  <c r="BI156" i="6"/>
  <c r="BH156" i="6"/>
  <c r="BG156" i="6"/>
  <c r="BE156" i="6"/>
  <c r="X156" i="6"/>
  <c r="V156" i="6"/>
  <c r="T156" i="6"/>
  <c r="R156" i="6"/>
  <c r="Q156" i="6"/>
  <c r="P156" i="6"/>
  <c r="BI155" i="6"/>
  <c r="BH155" i="6"/>
  <c r="BG155" i="6"/>
  <c r="BE155" i="6"/>
  <c r="X155" i="6"/>
  <c r="V155" i="6"/>
  <c r="T155" i="6"/>
  <c r="R155" i="6"/>
  <c r="Q155" i="6"/>
  <c r="P155" i="6"/>
  <c r="BK155" i="6" s="1"/>
  <c r="K155" i="6"/>
  <c r="BF155" i="6" s="1"/>
  <c r="BI153" i="6"/>
  <c r="BH153" i="6"/>
  <c r="BG153" i="6"/>
  <c r="BE153" i="6"/>
  <c r="X153" i="6"/>
  <c r="V153" i="6"/>
  <c r="T153" i="6"/>
  <c r="R153" i="6"/>
  <c r="Q153" i="6"/>
  <c r="P153" i="6"/>
  <c r="BK153" i="6" s="1"/>
  <c r="K153" i="6"/>
  <c r="BF153" i="6" s="1"/>
  <c r="BI152" i="6"/>
  <c r="BH152" i="6"/>
  <c r="BG152" i="6"/>
  <c r="BE152" i="6"/>
  <c r="X152" i="6"/>
  <c r="V152" i="6"/>
  <c r="T152" i="6"/>
  <c r="R152" i="6"/>
  <c r="Q152" i="6"/>
  <c r="P152" i="6"/>
  <c r="BI151" i="6"/>
  <c r="BH151" i="6"/>
  <c r="BG151" i="6"/>
  <c r="BE151" i="6"/>
  <c r="X151" i="6"/>
  <c r="V151" i="6"/>
  <c r="T151" i="6"/>
  <c r="R151" i="6"/>
  <c r="Q151" i="6"/>
  <c r="P151" i="6"/>
  <c r="X150" i="6"/>
  <c r="V150" i="6"/>
  <c r="T150" i="6"/>
  <c r="R150" i="6"/>
  <c r="Q150" i="6"/>
  <c r="BI148" i="6"/>
  <c r="BH148" i="6"/>
  <c r="BG148" i="6"/>
  <c r="BE148" i="6"/>
  <c r="X148" i="6"/>
  <c r="V148" i="6"/>
  <c r="T148" i="6"/>
  <c r="R148" i="6"/>
  <c r="Q148" i="6"/>
  <c r="P148" i="6"/>
  <c r="X147" i="6"/>
  <c r="V147" i="6"/>
  <c r="T147" i="6"/>
  <c r="R147" i="6"/>
  <c r="Q147" i="6"/>
  <c r="BI144" i="6"/>
  <c r="BH144" i="6"/>
  <c r="BG144" i="6"/>
  <c r="BE144" i="6"/>
  <c r="X144" i="6"/>
  <c r="V144" i="6"/>
  <c r="T144" i="6"/>
  <c r="R144" i="6"/>
  <c r="Q144" i="6"/>
  <c r="P144" i="6"/>
  <c r="BK144" i="6" s="1"/>
  <c r="K144" i="6"/>
  <c r="BF144" i="6" s="1"/>
  <c r="BI142" i="6"/>
  <c r="BH142" i="6"/>
  <c r="BG142" i="6"/>
  <c r="BE142" i="6"/>
  <c r="X142" i="6"/>
  <c r="V142" i="6"/>
  <c r="T142" i="6"/>
  <c r="R142" i="6"/>
  <c r="Q142" i="6"/>
  <c r="P142" i="6"/>
  <c r="BI140" i="6"/>
  <c r="BH140" i="6"/>
  <c r="BG140" i="6"/>
  <c r="BE140" i="6"/>
  <c r="X140" i="6"/>
  <c r="V140" i="6"/>
  <c r="T140" i="6"/>
  <c r="R140" i="6"/>
  <c r="Q140" i="6"/>
  <c r="P140" i="6"/>
  <c r="BI138" i="6"/>
  <c r="BH138" i="6"/>
  <c r="BG138" i="6"/>
  <c r="BE138" i="6"/>
  <c r="X138" i="6"/>
  <c r="V138" i="6"/>
  <c r="T138" i="6"/>
  <c r="R138" i="6"/>
  <c r="Q138" i="6"/>
  <c r="P138" i="6"/>
  <c r="BI136" i="6"/>
  <c r="BH136" i="6"/>
  <c r="BG136" i="6"/>
  <c r="BE136" i="6"/>
  <c r="X136" i="6"/>
  <c r="V136" i="6"/>
  <c r="T136" i="6"/>
  <c r="R136" i="6"/>
  <c r="Q136" i="6"/>
  <c r="P136" i="6"/>
  <c r="BI134" i="6"/>
  <c r="BH134" i="6"/>
  <c r="BG134" i="6"/>
  <c r="BE134" i="6"/>
  <c r="X134" i="6"/>
  <c r="V134" i="6"/>
  <c r="T134" i="6"/>
  <c r="R134" i="6"/>
  <c r="Q134" i="6"/>
  <c r="P134" i="6"/>
  <c r="BI132" i="6"/>
  <c r="BH132" i="6"/>
  <c r="BG132" i="6"/>
  <c r="BE132" i="6"/>
  <c r="X132" i="6"/>
  <c r="V132" i="6"/>
  <c r="T132" i="6"/>
  <c r="R132" i="6"/>
  <c r="Q132" i="6"/>
  <c r="P132" i="6"/>
  <c r="BK132" i="6" s="1"/>
  <c r="K132" i="6"/>
  <c r="BF132" i="6" s="1"/>
  <c r="X131" i="6"/>
  <c r="V131" i="6"/>
  <c r="T131" i="6"/>
  <c r="R131" i="6"/>
  <c r="Q131" i="6"/>
  <c r="X130" i="6"/>
  <c r="V130" i="6"/>
  <c r="T130" i="6"/>
  <c r="R130" i="6"/>
  <c r="Q130" i="6"/>
  <c r="X129" i="6"/>
  <c r="V129" i="6"/>
  <c r="T129" i="6"/>
  <c r="R129" i="6"/>
  <c r="Q129" i="6"/>
  <c r="J126" i="6"/>
  <c r="F123" i="6"/>
  <c r="E121" i="6"/>
  <c r="J105" i="6"/>
  <c r="I105" i="6"/>
  <c r="J104" i="6"/>
  <c r="I104" i="6"/>
  <c r="J103" i="6"/>
  <c r="I103" i="6"/>
  <c r="J102" i="6"/>
  <c r="I102" i="6"/>
  <c r="J101" i="6"/>
  <c r="I101" i="6"/>
  <c r="J100" i="6"/>
  <c r="I100" i="6"/>
  <c r="J96" i="6"/>
  <c r="F93" i="6"/>
  <c r="E91" i="6"/>
  <c r="K43" i="6"/>
  <c r="F43" i="6"/>
  <c r="K42" i="6"/>
  <c r="F42" i="6"/>
  <c r="K41" i="6"/>
  <c r="F41" i="6"/>
  <c r="K39" i="6"/>
  <c r="F39" i="6"/>
  <c r="K35" i="6"/>
  <c r="K34" i="6"/>
  <c r="J25" i="6"/>
  <c r="E25" i="6"/>
  <c r="J24" i="6"/>
  <c r="J22" i="6"/>
  <c r="E22" i="6"/>
  <c r="J21" i="6"/>
  <c r="J19" i="6"/>
  <c r="E19" i="6"/>
  <c r="J18" i="6"/>
  <c r="E7" i="6"/>
  <c r="BI172" i="5"/>
  <c r="BH172" i="5"/>
  <c r="BG172" i="5"/>
  <c r="BE172" i="5"/>
  <c r="X172" i="5"/>
  <c r="V172" i="5"/>
  <c r="T172" i="5"/>
  <c r="R172" i="5"/>
  <c r="Q172" i="5"/>
  <c r="P172" i="5"/>
  <c r="BK172" i="5" s="1"/>
  <c r="BK171" i="5" s="1"/>
  <c r="K171" i="5" s="1"/>
  <c r="K105" i="5" s="1"/>
  <c r="K172" i="5"/>
  <c r="BF172" i="5" s="1"/>
  <c r="X171" i="5"/>
  <c r="V171" i="5"/>
  <c r="T171" i="5"/>
  <c r="R171" i="5"/>
  <c r="Q171" i="5"/>
  <c r="BI170" i="5"/>
  <c r="BH170" i="5"/>
  <c r="BG170" i="5"/>
  <c r="BE170" i="5"/>
  <c r="X170" i="5"/>
  <c r="V170" i="5"/>
  <c r="T170" i="5"/>
  <c r="R170" i="5"/>
  <c r="Q170" i="5"/>
  <c r="P170" i="5"/>
  <c r="BI168" i="5"/>
  <c r="BH168" i="5"/>
  <c r="BG168" i="5"/>
  <c r="BE168" i="5"/>
  <c r="X168" i="5"/>
  <c r="V168" i="5"/>
  <c r="T168" i="5"/>
  <c r="R168" i="5"/>
  <c r="Q168" i="5"/>
  <c r="P168" i="5"/>
  <c r="BI167" i="5"/>
  <c r="BH167" i="5"/>
  <c r="BG167" i="5"/>
  <c r="BE167" i="5"/>
  <c r="X167" i="5"/>
  <c r="V167" i="5"/>
  <c r="T167" i="5"/>
  <c r="R167" i="5"/>
  <c r="Q167" i="5"/>
  <c r="P167" i="5"/>
  <c r="BI165" i="5"/>
  <c r="BH165" i="5"/>
  <c r="BG165" i="5"/>
  <c r="BE165" i="5"/>
  <c r="X165" i="5"/>
  <c r="V165" i="5"/>
  <c r="T165" i="5"/>
  <c r="R165" i="5"/>
  <c r="Q165" i="5"/>
  <c r="P165" i="5"/>
  <c r="BK165" i="5" s="1"/>
  <c r="K165" i="5"/>
  <c r="BF165" i="5" s="1"/>
  <c r="BI163" i="5"/>
  <c r="BH163" i="5"/>
  <c r="BG163" i="5"/>
  <c r="BE163" i="5"/>
  <c r="X163" i="5"/>
  <c r="V163" i="5"/>
  <c r="T163" i="5"/>
  <c r="R163" i="5"/>
  <c r="Q163" i="5"/>
  <c r="P163" i="5"/>
  <c r="BI161" i="5"/>
  <c r="BH161" i="5"/>
  <c r="BG161" i="5"/>
  <c r="BE161" i="5"/>
  <c r="X161" i="5"/>
  <c r="V161" i="5"/>
  <c r="T161" i="5"/>
  <c r="R161" i="5"/>
  <c r="Q161" i="5"/>
  <c r="P161" i="5"/>
  <c r="BI159" i="5"/>
  <c r="BH159" i="5"/>
  <c r="BG159" i="5"/>
  <c r="BE159" i="5"/>
  <c r="X159" i="5"/>
  <c r="V159" i="5"/>
  <c r="T159" i="5"/>
  <c r="R159" i="5"/>
  <c r="Q159" i="5"/>
  <c r="P159" i="5"/>
  <c r="BI157" i="5"/>
  <c r="BH157" i="5"/>
  <c r="BG157" i="5"/>
  <c r="BE157" i="5"/>
  <c r="X157" i="5"/>
  <c r="V157" i="5"/>
  <c r="T157" i="5"/>
  <c r="R157" i="5"/>
  <c r="Q157" i="5"/>
  <c r="P157" i="5"/>
  <c r="BK157" i="5" s="1"/>
  <c r="K157" i="5"/>
  <c r="BF157" i="5" s="1"/>
  <c r="BI155" i="5"/>
  <c r="BH155" i="5"/>
  <c r="BG155" i="5"/>
  <c r="BE155" i="5"/>
  <c r="X155" i="5"/>
  <c r="V155" i="5"/>
  <c r="T155" i="5"/>
  <c r="R155" i="5"/>
  <c r="Q155" i="5"/>
  <c r="P155" i="5"/>
  <c r="BI153" i="5"/>
  <c r="BH153" i="5"/>
  <c r="BG153" i="5"/>
  <c r="BE153" i="5"/>
  <c r="X153" i="5"/>
  <c r="V153" i="5"/>
  <c r="T153" i="5"/>
  <c r="R153" i="5"/>
  <c r="Q153" i="5"/>
  <c r="P153" i="5"/>
  <c r="BK153" i="5" s="1"/>
  <c r="K153" i="5"/>
  <c r="BF153" i="5" s="1"/>
  <c r="BI151" i="5"/>
  <c r="BH151" i="5"/>
  <c r="BG151" i="5"/>
  <c r="BE151" i="5"/>
  <c r="X151" i="5"/>
  <c r="V151" i="5"/>
  <c r="T151" i="5"/>
  <c r="R151" i="5"/>
  <c r="Q151" i="5"/>
  <c r="P151" i="5"/>
  <c r="X150" i="5"/>
  <c r="V150" i="5"/>
  <c r="T150" i="5"/>
  <c r="R150" i="5"/>
  <c r="Q150" i="5"/>
  <c r="BI148" i="5"/>
  <c r="BH148" i="5"/>
  <c r="BG148" i="5"/>
  <c r="BE148" i="5"/>
  <c r="X148" i="5"/>
  <c r="V148" i="5"/>
  <c r="T148" i="5"/>
  <c r="R148" i="5"/>
  <c r="Q148" i="5"/>
  <c r="P148" i="5"/>
  <c r="BK148" i="5" s="1"/>
  <c r="BK147" i="5" s="1"/>
  <c r="K147" i="5" s="1"/>
  <c r="K103" i="5" s="1"/>
  <c r="K148" i="5"/>
  <c r="BF148" i="5" s="1"/>
  <c r="X147" i="5"/>
  <c r="V147" i="5"/>
  <c r="T147" i="5"/>
  <c r="R147" i="5"/>
  <c r="Q147" i="5"/>
  <c r="BI144" i="5"/>
  <c r="BH144" i="5"/>
  <c r="BG144" i="5"/>
  <c r="BE144" i="5"/>
  <c r="X144" i="5"/>
  <c r="V144" i="5"/>
  <c r="T144" i="5"/>
  <c r="R144" i="5"/>
  <c r="Q144" i="5"/>
  <c r="P144" i="5"/>
  <c r="BK144" i="5" s="1"/>
  <c r="K144" i="5"/>
  <c r="BF144" i="5" s="1"/>
  <c r="BI142" i="5"/>
  <c r="BH142" i="5"/>
  <c r="BG142" i="5"/>
  <c r="BE142" i="5"/>
  <c r="X142" i="5"/>
  <c r="V142" i="5"/>
  <c r="T142" i="5"/>
  <c r="R142" i="5"/>
  <c r="Q142" i="5"/>
  <c r="P142" i="5"/>
  <c r="BK142" i="5" s="1"/>
  <c r="K142" i="5"/>
  <c r="BF142" i="5" s="1"/>
  <c r="BI140" i="5"/>
  <c r="BH140" i="5"/>
  <c r="BG140" i="5"/>
  <c r="BE140" i="5"/>
  <c r="X140" i="5"/>
  <c r="V140" i="5"/>
  <c r="T140" i="5"/>
  <c r="R140" i="5"/>
  <c r="Q140" i="5"/>
  <c r="P140" i="5"/>
  <c r="BK140" i="5" s="1"/>
  <c r="K140" i="5"/>
  <c r="BF140" i="5" s="1"/>
  <c r="BI138" i="5"/>
  <c r="BH138" i="5"/>
  <c r="BG138" i="5"/>
  <c r="BE138" i="5"/>
  <c r="X138" i="5"/>
  <c r="V138" i="5"/>
  <c r="T138" i="5"/>
  <c r="R138" i="5"/>
  <c r="Q138" i="5"/>
  <c r="P138" i="5"/>
  <c r="BI136" i="5"/>
  <c r="BH136" i="5"/>
  <c r="BG136" i="5"/>
  <c r="BE136" i="5"/>
  <c r="X136" i="5"/>
  <c r="V136" i="5"/>
  <c r="T136" i="5"/>
  <c r="R136" i="5"/>
  <c r="Q136" i="5"/>
  <c r="P136" i="5"/>
  <c r="BI134" i="5"/>
  <c r="BH134" i="5"/>
  <c r="BG134" i="5"/>
  <c r="BE134" i="5"/>
  <c r="X134" i="5"/>
  <c r="V134" i="5"/>
  <c r="T134" i="5"/>
  <c r="R134" i="5"/>
  <c r="Q134" i="5"/>
  <c r="P134" i="5"/>
  <c r="BK134" i="5" s="1"/>
  <c r="K134" i="5"/>
  <c r="BF134" i="5" s="1"/>
  <c r="BI132" i="5"/>
  <c r="BH132" i="5"/>
  <c r="BG132" i="5"/>
  <c r="BE132" i="5"/>
  <c r="X132" i="5"/>
  <c r="V132" i="5"/>
  <c r="T132" i="5"/>
  <c r="R132" i="5"/>
  <c r="Q132" i="5"/>
  <c r="P132" i="5"/>
  <c r="BK132" i="5" s="1"/>
  <c r="K132" i="5"/>
  <c r="BF132" i="5" s="1"/>
  <c r="X131" i="5"/>
  <c r="V131" i="5"/>
  <c r="T131" i="5"/>
  <c r="R131" i="5"/>
  <c r="Q131" i="5"/>
  <c r="X130" i="5"/>
  <c r="V130" i="5"/>
  <c r="T130" i="5"/>
  <c r="R130" i="5"/>
  <c r="Q130" i="5"/>
  <c r="X129" i="5"/>
  <c r="V129" i="5"/>
  <c r="T129" i="5"/>
  <c r="R129" i="5"/>
  <c r="Q129" i="5"/>
  <c r="J126" i="5"/>
  <c r="F123" i="5"/>
  <c r="E121" i="5"/>
  <c r="J105" i="5"/>
  <c r="I105" i="5"/>
  <c r="J104" i="5"/>
  <c r="I104" i="5"/>
  <c r="J103" i="5"/>
  <c r="I103" i="5"/>
  <c r="J102" i="5"/>
  <c r="I102" i="5"/>
  <c r="J101" i="5"/>
  <c r="I101" i="5"/>
  <c r="J100" i="5"/>
  <c r="I100" i="5"/>
  <c r="J96" i="5"/>
  <c r="F93" i="5"/>
  <c r="E91" i="5"/>
  <c r="K43" i="5"/>
  <c r="F43" i="5"/>
  <c r="K42" i="5"/>
  <c r="F42" i="5"/>
  <c r="K41" i="5"/>
  <c r="F41" i="5"/>
  <c r="K39" i="5"/>
  <c r="F39" i="5"/>
  <c r="K35" i="5"/>
  <c r="K34" i="5"/>
  <c r="J25" i="5"/>
  <c r="E25" i="5"/>
  <c r="J24" i="5"/>
  <c r="J22" i="5"/>
  <c r="E22" i="5"/>
  <c r="J21" i="5"/>
  <c r="J19" i="5"/>
  <c r="E19" i="5"/>
  <c r="J18" i="5"/>
  <c r="E7" i="5"/>
  <c r="BI405" i="4"/>
  <c r="BH405" i="4"/>
  <c r="BG405" i="4"/>
  <c r="BE405" i="4"/>
  <c r="X405" i="4"/>
  <c r="V405" i="4"/>
  <c r="T405" i="4"/>
  <c r="R405" i="4"/>
  <c r="Q405" i="4"/>
  <c r="P405" i="4"/>
  <c r="BI404" i="4"/>
  <c r="BH404" i="4"/>
  <c r="BG404" i="4"/>
  <c r="BE404" i="4"/>
  <c r="X404" i="4"/>
  <c r="V404" i="4"/>
  <c r="T404" i="4"/>
  <c r="R404" i="4"/>
  <c r="Q404" i="4"/>
  <c r="P404" i="4"/>
  <c r="X403" i="4"/>
  <c r="V403" i="4"/>
  <c r="T403" i="4"/>
  <c r="R403" i="4"/>
  <c r="Q403" i="4"/>
  <c r="BI402" i="4"/>
  <c r="BH402" i="4"/>
  <c r="BG402" i="4"/>
  <c r="BE402" i="4"/>
  <c r="X402" i="4"/>
  <c r="V402" i="4"/>
  <c r="T402" i="4"/>
  <c r="R402" i="4"/>
  <c r="Q402" i="4"/>
  <c r="P402" i="4"/>
  <c r="BI401" i="4"/>
  <c r="BH401" i="4"/>
  <c r="BG401" i="4"/>
  <c r="BE401" i="4"/>
  <c r="X401" i="4"/>
  <c r="V401" i="4"/>
  <c r="T401" i="4"/>
  <c r="R401" i="4"/>
  <c r="Q401" i="4"/>
  <c r="P401" i="4"/>
  <c r="BI400" i="4"/>
  <c r="BH400" i="4"/>
  <c r="BG400" i="4"/>
  <c r="BE400" i="4"/>
  <c r="X400" i="4"/>
  <c r="V400" i="4"/>
  <c r="T400" i="4"/>
  <c r="R400" i="4"/>
  <c r="Q400" i="4"/>
  <c r="P400" i="4"/>
  <c r="BI387" i="4"/>
  <c r="BH387" i="4"/>
  <c r="BG387" i="4"/>
  <c r="BE387" i="4"/>
  <c r="X387" i="4"/>
  <c r="V387" i="4"/>
  <c r="T387" i="4"/>
  <c r="R387" i="4"/>
  <c r="Q387" i="4"/>
  <c r="P387" i="4"/>
  <c r="BK387" i="4" s="1"/>
  <c r="K387" i="4"/>
  <c r="BF387" i="4" s="1"/>
  <c r="BI385" i="4"/>
  <c r="BH385" i="4"/>
  <c r="BG385" i="4"/>
  <c r="BE385" i="4"/>
  <c r="X385" i="4"/>
  <c r="V385" i="4"/>
  <c r="T385" i="4"/>
  <c r="R385" i="4"/>
  <c r="Q385" i="4"/>
  <c r="P385" i="4"/>
  <c r="BI372" i="4"/>
  <c r="BH372" i="4"/>
  <c r="BG372" i="4"/>
  <c r="BE372" i="4"/>
  <c r="X372" i="4"/>
  <c r="V372" i="4"/>
  <c r="T372" i="4"/>
  <c r="R372" i="4"/>
  <c r="Q372" i="4"/>
  <c r="P372" i="4"/>
  <c r="X371" i="4"/>
  <c r="V371" i="4"/>
  <c r="T371" i="4"/>
  <c r="R371" i="4"/>
  <c r="Q371" i="4"/>
  <c r="BI358" i="4"/>
  <c r="BH358" i="4"/>
  <c r="BG358" i="4"/>
  <c r="BE358" i="4"/>
  <c r="X358" i="4"/>
  <c r="V358" i="4"/>
  <c r="T358" i="4"/>
  <c r="R358" i="4"/>
  <c r="Q358" i="4"/>
  <c r="P358" i="4"/>
  <c r="BK358" i="4" s="1"/>
  <c r="K358" i="4"/>
  <c r="BF358" i="4" s="1"/>
  <c r="BI345" i="4"/>
  <c r="BH345" i="4"/>
  <c r="BG345" i="4"/>
  <c r="BE345" i="4"/>
  <c r="X345" i="4"/>
  <c r="V345" i="4"/>
  <c r="T345" i="4"/>
  <c r="R345" i="4"/>
  <c r="Q345" i="4"/>
  <c r="P345" i="4"/>
  <c r="BK345" i="4" s="1"/>
  <c r="BK344" i="4" s="1"/>
  <c r="K344" i="4" s="1"/>
  <c r="K117" i="4" s="1"/>
  <c r="K345" i="4"/>
  <c r="BF345" i="4" s="1"/>
  <c r="X344" i="4"/>
  <c r="V344" i="4"/>
  <c r="T344" i="4"/>
  <c r="R344" i="4"/>
  <c r="Q344" i="4"/>
  <c r="BI343" i="4"/>
  <c r="BH343" i="4"/>
  <c r="BG343" i="4"/>
  <c r="BE343" i="4"/>
  <c r="X343" i="4"/>
  <c r="V343" i="4"/>
  <c r="T343" i="4"/>
  <c r="R343" i="4"/>
  <c r="Q343" i="4"/>
  <c r="P343" i="4"/>
  <c r="BI339" i="4"/>
  <c r="BH339" i="4"/>
  <c r="BG339" i="4"/>
  <c r="BE339" i="4"/>
  <c r="X339" i="4"/>
  <c r="V339" i="4"/>
  <c r="T339" i="4"/>
  <c r="R339" i="4"/>
  <c r="Q339" i="4"/>
  <c r="P339" i="4"/>
  <c r="X338" i="4"/>
  <c r="V338" i="4"/>
  <c r="T338" i="4"/>
  <c r="R338" i="4"/>
  <c r="Q338" i="4"/>
  <c r="BI337" i="4"/>
  <c r="BH337" i="4"/>
  <c r="BG337" i="4"/>
  <c r="BE337" i="4"/>
  <c r="X337" i="4"/>
  <c r="V337" i="4"/>
  <c r="T337" i="4"/>
  <c r="R337" i="4"/>
  <c r="Q337" i="4"/>
  <c r="P337" i="4"/>
  <c r="BK337" i="4" s="1"/>
  <c r="K337" i="4"/>
  <c r="BF337" i="4" s="1"/>
  <c r="BI336" i="4"/>
  <c r="BH336" i="4"/>
  <c r="BG336" i="4"/>
  <c r="BE336" i="4"/>
  <c r="X336" i="4"/>
  <c r="V336" i="4"/>
  <c r="T336" i="4"/>
  <c r="R336" i="4"/>
  <c r="Q336" i="4"/>
  <c r="P336" i="4"/>
  <c r="BI334" i="4"/>
  <c r="BH334" i="4"/>
  <c r="BG334" i="4"/>
  <c r="BE334" i="4"/>
  <c r="X334" i="4"/>
  <c r="V334" i="4"/>
  <c r="T334" i="4"/>
  <c r="R334" i="4"/>
  <c r="Q334" i="4"/>
  <c r="P334" i="4"/>
  <c r="BK334" i="4" s="1"/>
  <c r="K334" i="4"/>
  <c r="BF334" i="4" s="1"/>
  <c r="BI333" i="4"/>
  <c r="BH333" i="4"/>
  <c r="BG333" i="4"/>
  <c r="BE333" i="4"/>
  <c r="X333" i="4"/>
  <c r="V333" i="4"/>
  <c r="T333" i="4"/>
  <c r="R333" i="4"/>
  <c r="Q333" i="4"/>
  <c r="P333" i="4"/>
  <c r="BK333" i="4" s="1"/>
  <c r="K333" i="4"/>
  <c r="BF333" i="4" s="1"/>
  <c r="BI331" i="4"/>
  <c r="BH331" i="4"/>
  <c r="BG331" i="4"/>
  <c r="BE331" i="4"/>
  <c r="X331" i="4"/>
  <c r="V331" i="4"/>
  <c r="T331" i="4"/>
  <c r="R331" i="4"/>
  <c r="Q331" i="4"/>
  <c r="P331" i="4"/>
  <c r="BK331" i="4" s="1"/>
  <c r="K331" i="4"/>
  <c r="BF331" i="4" s="1"/>
  <c r="BI330" i="4"/>
  <c r="BH330" i="4"/>
  <c r="BG330" i="4"/>
  <c r="BE330" i="4"/>
  <c r="X330" i="4"/>
  <c r="V330" i="4"/>
  <c r="T330" i="4"/>
  <c r="R330" i="4"/>
  <c r="Q330" i="4"/>
  <c r="P330" i="4"/>
  <c r="BI328" i="4"/>
  <c r="BH328" i="4"/>
  <c r="BG328" i="4"/>
  <c r="BE328" i="4"/>
  <c r="X328" i="4"/>
  <c r="V328" i="4"/>
  <c r="T328" i="4"/>
  <c r="R328" i="4"/>
  <c r="Q328" i="4"/>
  <c r="P328" i="4"/>
  <c r="BI326" i="4"/>
  <c r="BH326" i="4"/>
  <c r="BG326" i="4"/>
  <c r="BE326" i="4"/>
  <c r="X326" i="4"/>
  <c r="V326" i="4"/>
  <c r="T326" i="4"/>
  <c r="R326" i="4"/>
  <c r="Q326" i="4"/>
  <c r="P326" i="4"/>
  <c r="BI324" i="4"/>
  <c r="BH324" i="4"/>
  <c r="BG324" i="4"/>
  <c r="BE324" i="4"/>
  <c r="X324" i="4"/>
  <c r="V324" i="4"/>
  <c r="T324" i="4"/>
  <c r="R324" i="4"/>
  <c r="Q324" i="4"/>
  <c r="P324" i="4"/>
  <c r="BI323" i="4"/>
  <c r="BH323" i="4"/>
  <c r="BG323" i="4"/>
  <c r="BE323" i="4"/>
  <c r="X323" i="4"/>
  <c r="V323" i="4"/>
  <c r="T323" i="4"/>
  <c r="R323" i="4"/>
  <c r="Q323" i="4"/>
  <c r="P323" i="4"/>
  <c r="BK323" i="4" s="1"/>
  <c r="K323" i="4"/>
  <c r="BF323" i="4" s="1"/>
  <c r="BI321" i="4"/>
  <c r="BH321" i="4"/>
  <c r="BG321" i="4"/>
  <c r="BE321" i="4"/>
  <c r="X321" i="4"/>
  <c r="V321" i="4"/>
  <c r="T321" i="4"/>
  <c r="R321" i="4"/>
  <c r="Q321" i="4"/>
  <c r="P321" i="4"/>
  <c r="X320" i="4"/>
  <c r="V320" i="4"/>
  <c r="T320" i="4"/>
  <c r="R320" i="4"/>
  <c r="Q320" i="4"/>
  <c r="BI319" i="4"/>
  <c r="BH319" i="4"/>
  <c r="BG319" i="4"/>
  <c r="BE319" i="4"/>
  <c r="X319" i="4"/>
  <c r="V319" i="4"/>
  <c r="T319" i="4"/>
  <c r="R319" i="4"/>
  <c r="Q319" i="4"/>
  <c r="P319" i="4"/>
  <c r="BI317" i="4"/>
  <c r="BH317" i="4"/>
  <c r="BG317" i="4"/>
  <c r="BE317" i="4"/>
  <c r="X317" i="4"/>
  <c r="V317" i="4"/>
  <c r="T317" i="4"/>
  <c r="R317" i="4"/>
  <c r="Q317" i="4"/>
  <c r="P317" i="4"/>
  <c r="BI315" i="4"/>
  <c r="BH315" i="4"/>
  <c r="BG315" i="4"/>
  <c r="BE315" i="4"/>
  <c r="X315" i="4"/>
  <c r="V315" i="4"/>
  <c r="T315" i="4"/>
  <c r="R315" i="4"/>
  <c r="Q315" i="4"/>
  <c r="P315" i="4"/>
  <c r="BI314" i="4"/>
  <c r="BH314" i="4"/>
  <c r="BG314" i="4"/>
  <c r="BE314" i="4"/>
  <c r="X314" i="4"/>
  <c r="V314" i="4"/>
  <c r="T314" i="4"/>
  <c r="R314" i="4"/>
  <c r="Q314" i="4"/>
  <c r="P314" i="4"/>
  <c r="BI310" i="4"/>
  <c r="BH310" i="4"/>
  <c r="BG310" i="4"/>
  <c r="BE310" i="4"/>
  <c r="X310" i="4"/>
  <c r="V310" i="4"/>
  <c r="T310" i="4"/>
  <c r="R310" i="4"/>
  <c r="Q310" i="4"/>
  <c r="P310" i="4"/>
  <c r="BK310" i="4" s="1"/>
  <c r="K310" i="4"/>
  <c r="BF310" i="4" s="1"/>
  <c r="BI308" i="4"/>
  <c r="BH308" i="4"/>
  <c r="BG308" i="4"/>
  <c r="BE308" i="4"/>
  <c r="X308" i="4"/>
  <c r="V308" i="4"/>
  <c r="T308" i="4"/>
  <c r="R308" i="4"/>
  <c r="Q308" i="4"/>
  <c r="P308" i="4"/>
  <c r="BI307" i="4"/>
  <c r="BH307" i="4"/>
  <c r="BG307" i="4"/>
  <c r="BE307" i="4"/>
  <c r="X307" i="4"/>
  <c r="V307" i="4"/>
  <c r="T307" i="4"/>
  <c r="R307" i="4"/>
  <c r="Q307" i="4"/>
  <c r="P307" i="4"/>
  <c r="BI305" i="4"/>
  <c r="BH305" i="4"/>
  <c r="BG305" i="4"/>
  <c r="BE305" i="4"/>
  <c r="X305" i="4"/>
  <c r="V305" i="4"/>
  <c r="T305" i="4"/>
  <c r="R305" i="4"/>
  <c r="Q305" i="4"/>
  <c r="P305" i="4"/>
  <c r="BK305" i="4" s="1"/>
  <c r="K305" i="4"/>
  <c r="BF305" i="4" s="1"/>
  <c r="BI304" i="4"/>
  <c r="BH304" i="4"/>
  <c r="BG304" i="4"/>
  <c r="BE304" i="4"/>
  <c r="X304" i="4"/>
  <c r="V304" i="4"/>
  <c r="T304" i="4"/>
  <c r="R304" i="4"/>
  <c r="Q304" i="4"/>
  <c r="P304" i="4"/>
  <c r="BK304" i="4" s="1"/>
  <c r="K304" i="4"/>
  <c r="BF304" i="4" s="1"/>
  <c r="BI303" i="4"/>
  <c r="BH303" i="4"/>
  <c r="BG303" i="4"/>
  <c r="BE303" i="4"/>
  <c r="X303" i="4"/>
  <c r="V303" i="4"/>
  <c r="T303" i="4"/>
  <c r="R303" i="4"/>
  <c r="Q303" i="4"/>
  <c r="P303" i="4"/>
  <c r="BK303" i="4" s="1"/>
  <c r="K303" i="4"/>
  <c r="BF303" i="4" s="1"/>
  <c r="BI298" i="4"/>
  <c r="BH298" i="4"/>
  <c r="BG298" i="4"/>
  <c r="BE298" i="4"/>
  <c r="X298" i="4"/>
  <c r="V298" i="4"/>
  <c r="T298" i="4"/>
  <c r="R298" i="4"/>
  <c r="Q298" i="4"/>
  <c r="P298" i="4"/>
  <c r="X297" i="4"/>
  <c r="V297" i="4"/>
  <c r="T297" i="4"/>
  <c r="R297" i="4"/>
  <c r="Q297" i="4"/>
  <c r="BI296" i="4"/>
  <c r="BH296" i="4"/>
  <c r="BG296" i="4"/>
  <c r="BE296" i="4"/>
  <c r="X296" i="4"/>
  <c r="V296" i="4"/>
  <c r="T296" i="4"/>
  <c r="R296" i="4"/>
  <c r="Q296" i="4"/>
  <c r="P296" i="4"/>
  <c r="BK296" i="4" s="1"/>
  <c r="K296" i="4"/>
  <c r="BF296" i="4" s="1"/>
  <c r="BI295" i="4"/>
  <c r="BH295" i="4"/>
  <c r="BG295" i="4"/>
  <c r="BE295" i="4"/>
  <c r="X295" i="4"/>
  <c r="V295" i="4"/>
  <c r="T295" i="4"/>
  <c r="R295" i="4"/>
  <c r="Q295" i="4"/>
  <c r="P295" i="4"/>
  <c r="BK295" i="4" s="1"/>
  <c r="K295" i="4"/>
  <c r="BF295" i="4" s="1"/>
  <c r="BI294" i="4"/>
  <c r="BH294" i="4"/>
  <c r="BG294" i="4"/>
  <c r="BE294" i="4"/>
  <c r="X294" i="4"/>
  <c r="V294" i="4"/>
  <c r="T294" i="4"/>
  <c r="R294" i="4"/>
  <c r="Q294" i="4"/>
  <c r="P294" i="4"/>
  <c r="BK294" i="4" s="1"/>
  <c r="K294" i="4"/>
  <c r="BF294" i="4" s="1"/>
  <c r="BI293" i="4"/>
  <c r="BH293" i="4"/>
  <c r="BG293" i="4"/>
  <c r="BE293" i="4"/>
  <c r="X293" i="4"/>
  <c r="V293" i="4"/>
  <c r="T293" i="4"/>
  <c r="R293" i="4"/>
  <c r="Q293" i="4"/>
  <c r="P293" i="4"/>
  <c r="BK293" i="4" s="1"/>
  <c r="BK292" i="4" s="1"/>
  <c r="K292" i="4" s="1"/>
  <c r="K113" i="4" s="1"/>
  <c r="K293" i="4"/>
  <c r="BF293" i="4" s="1"/>
  <c r="X292" i="4"/>
  <c r="V292" i="4"/>
  <c r="T292" i="4"/>
  <c r="R292" i="4"/>
  <c r="Q292" i="4"/>
  <c r="BI291" i="4"/>
  <c r="BH291" i="4"/>
  <c r="BG291" i="4"/>
  <c r="BE291" i="4"/>
  <c r="X291" i="4"/>
  <c r="V291" i="4"/>
  <c r="T291" i="4"/>
  <c r="R291" i="4"/>
  <c r="Q291" i="4"/>
  <c r="P291" i="4"/>
  <c r="BI290" i="4"/>
  <c r="BH290" i="4"/>
  <c r="BG290" i="4"/>
  <c r="BE290" i="4"/>
  <c r="X290" i="4"/>
  <c r="V290" i="4"/>
  <c r="T290" i="4"/>
  <c r="R290" i="4"/>
  <c r="Q290" i="4"/>
  <c r="P290" i="4"/>
  <c r="BI289" i="4"/>
  <c r="BH289" i="4"/>
  <c r="BG289" i="4"/>
  <c r="BE289" i="4"/>
  <c r="X289" i="4"/>
  <c r="V289" i="4"/>
  <c r="T289" i="4"/>
  <c r="R289" i="4"/>
  <c r="Q289" i="4"/>
  <c r="P289" i="4"/>
  <c r="BI287" i="4"/>
  <c r="BH287" i="4"/>
  <c r="BG287" i="4"/>
  <c r="BE287" i="4"/>
  <c r="X287" i="4"/>
  <c r="V287" i="4"/>
  <c r="T287" i="4"/>
  <c r="R287" i="4"/>
  <c r="Q287" i="4"/>
  <c r="P287" i="4"/>
  <c r="BK287" i="4" s="1"/>
  <c r="K287" i="4"/>
  <c r="BF287" i="4" s="1"/>
  <c r="BI285" i="4"/>
  <c r="BH285" i="4"/>
  <c r="BG285" i="4"/>
  <c r="BE285" i="4"/>
  <c r="X285" i="4"/>
  <c r="V285" i="4"/>
  <c r="T285" i="4"/>
  <c r="R285" i="4"/>
  <c r="Q285" i="4"/>
  <c r="P285" i="4"/>
  <c r="BK285" i="4" s="1"/>
  <c r="K285" i="4"/>
  <c r="BF285" i="4" s="1"/>
  <c r="BI283" i="4"/>
  <c r="BH283" i="4"/>
  <c r="BG283" i="4"/>
  <c r="BE283" i="4"/>
  <c r="X283" i="4"/>
  <c r="V283" i="4"/>
  <c r="T283" i="4"/>
  <c r="R283" i="4"/>
  <c r="Q283" i="4"/>
  <c r="P283" i="4"/>
  <c r="BK283" i="4" s="1"/>
  <c r="K283" i="4"/>
  <c r="BF283" i="4" s="1"/>
  <c r="X282" i="4"/>
  <c r="V282" i="4"/>
  <c r="T282" i="4"/>
  <c r="R282" i="4"/>
  <c r="Q282" i="4"/>
  <c r="BI281" i="4"/>
  <c r="BH281" i="4"/>
  <c r="BG281" i="4"/>
  <c r="BE281" i="4"/>
  <c r="X281" i="4"/>
  <c r="V281" i="4"/>
  <c r="T281" i="4"/>
  <c r="R281" i="4"/>
  <c r="Q281" i="4"/>
  <c r="P281" i="4"/>
  <c r="BI280" i="4"/>
  <c r="BH280" i="4"/>
  <c r="BG280" i="4"/>
  <c r="BE280" i="4"/>
  <c r="X280" i="4"/>
  <c r="V280" i="4"/>
  <c r="T280" i="4"/>
  <c r="R280" i="4"/>
  <c r="Q280" i="4"/>
  <c r="P280" i="4"/>
  <c r="BI279" i="4"/>
  <c r="BH279" i="4"/>
  <c r="BG279" i="4"/>
  <c r="BE279" i="4"/>
  <c r="X279" i="4"/>
  <c r="V279" i="4"/>
  <c r="T279" i="4"/>
  <c r="R279" i="4"/>
  <c r="Q279" i="4"/>
  <c r="P279" i="4"/>
  <c r="BI278" i="4"/>
  <c r="BH278" i="4"/>
  <c r="BG278" i="4"/>
  <c r="BE278" i="4"/>
  <c r="X278" i="4"/>
  <c r="V278" i="4"/>
  <c r="T278" i="4"/>
  <c r="R278" i="4"/>
  <c r="Q278" i="4"/>
  <c r="P278" i="4"/>
  <c r="BI277" i="4"/>
  <c r="BH277" i="4"/>
  <c r="BG277" i="4"/>
  <c r="BE277" i="4"/>
  <c r="X277" i="4"/>
  <c r="V277" i="4"/>
  <c r="T277" i="4"/>
  <c r="R277" i="4"/>
  <c r="Q277" i="4"/>
  <c r="P277" i="4"/>
  <c r="BI276" i="4"/>
  <c r="BH276" i="4"/>
  <c r="BG276" i="4"/>
  <c r="BE276" i="4"/>
  <c r="X276" i="4"/>
  <c r="V276" i="4"/>
  <c r="T276" i="4"/>
  <c r="R276" i="4"/>
  <c r="Q276" i="4"/>
  <c r="P276" i="4"/>
  <c r="BI275" i="4"/>
  <c r="BH275" i="4"/>
  <c r="BG275" i="4"/>
  <c r="BE275" i="4"/>
  <c r="X275" i="4"/>
  <c r="V275" i="4"/>
  <c r="T275" i="4"/>
  <c r="R275" i="4"/>
  <c r="Q275" i="4"/>
  <c r="P275" i="4"/>
  <c r="BI274" i="4"/>
  <c r="BH274" i="4"/>
  <c r="BG274" i="4"/>
  <c r="BE274" i="4"/>
  <c r="X274" i="4"/>
  <c r="V274" i="4"/>
  <c r="T274" i="4"/>
  <c r="R274" i="4"/>
  <c r="Q274" i="4"/>
  <c r="P274" i="4"/>
  <c r="BK274" i="4" s="1"/>
  <c r="K274" i="4"/>
  <c r="BF274" i="4" s="1"/>
  <c r="BI273" i="4"/>
  <c r="BH273" i="4"/>
  <c r="BG273" i="4"/>
  <c r="BE273" i="4"/>
  <c r="X273" i="4"/>
  <c r="V273" i="4"/>
  <c r="T273" i="4"/>
  <c r="R273" i="4"/>
  <c r="Q273" i="4"/>
  <c r="P273" i="4"/>
  <c r="BI272" i="4"/>
  <c r="BH272" i="4"/>
  <c r="BG272" i="4"/>
  <c r="BE272" i="4"/>
  <c r="X272" i="4"/>
  <c r="V272" i="4"/>
  <c r="T272" i="4"/>
  <c r="R272" i="4"/>
  <c r="Q272" i="4"/>
  <c r="P272" i="4"/>
  <c r="BI271" i="4"/>
  <c r="BH271" i="4"/>
  <c r="BG271" i="4"/>
  <c r="BE271" i="4"/>
  <c r="X271" i="4"/>
  <c r="V271" i="4"/>
  <c r="T271" i="4"/>
  <c r="R271" i="4"/>
  <c r="Q271" i="4"/>
  <c r="P271" i="4"/>
  <c r="BI270" i="4"/>
  <c r="BH270" i="4"/>
  <c r="BG270" i="4"/>
  <c r="BE270" i="4"/>
  <c r="X270" i="4"/>
  <c r="V270" i="4"/>
  <c r="T270" i="4"/>
  <c r="R270" i="4"/>
  <c r="Q270" i="4"/>
  <c r="P270" i="4"/>
  <c r="BK270" i="4" s="1"/>
  <c r="K270" i="4"/>
  <c r="BF270" i="4" s="1"/>
  <c r="BI269" i="4"/>
  <c r="BH269" i="4"/>
  <c r="BG269" i="4"/>
  <c r="BE269" i="4"/>
  <c r="X269" i="4"/>
  <c r="V269" i="4"/>
  <c r="T269" i="4"/>
  <c r="R269" i="4"/>
  <c r="Q269" i="4"/>
  <c r="P269" i="4"/>
  <c r="BI268" i="4"/>
  <c r="BH268" i="4"/>
  <c r="BG268" i="4"/>
  <c r="BE268" i="4"/>
  <c r="X268" i="4"/>
  <c r="V268" i="4"/>
  <c r="T268" i="4"/>
  <c r="R268" i="4"/>
  <c r="Q268" i="4"/>
  <c r="P268" i="4"/>
  <c r="BI267" i="4"/>
  <c r="BH267" i="4"/>
  <c r="BG267" i="4"/>
  <c r="BE267" i="4"/>
  <c r="X267" i="4"/>
  <c r="V267" i="4"/>
  <c r="T267" i="4"/>
  <c r="R267" i="4"/>
  <c r="Q267" i="4"/>
  <c r="P267" i="4"/>
  <c r="BI266" i="4"/>
  <c r="BH266" i="4"/>
  <c r="BG266" i="4"/>
  <c r="BE266" i="4"/>
  <c r="X266" i="4"/>
  <c r="V266" i="4"/>
  <c r="T266" i="4"/>
  <c r="R266" i="4"/>
  <c r="Q266" i="4"/>
  <c r="P266" i="4"/>
  <c r="BK266" i="4" s="1"/>
  <c r="K266" i="4"/>
  <c r="BF266" i="4" s="1"/>
  <c r="X265" i="4"/>
  <c r="V265" i="4"/>
  <c r="T265" i="4"/>
  <c r="R265" i="4"/>
  <c r="Q265" i="4"/>
  <c r="BI264" i="4"/>
  <c r="BH264" i="4"/>
  <c r="BG264" i="4"/>
  <c r="BE264" i="4"/>
  <c r="X264" i="4"/>
  <c r="V264" i="4"/>
  <c r="T264" i="4"/>
  <c r="R264" i="4"/>
  <c r="Q264" i="4"/>
  <c r="P264" i="4"/>
  <c r="BI263" i="4"/>
  <c r="BH263" i="4"/>
  <c r="BG263" i="4"/>
  <c r="BE263" i="4"/>
  <c r="X263" i="4"/>
  <c r="V263" i="4"/>
  <c r="T263" i="4"/>
  <c r="R263" i="4"/>
  <c r="Q263" i="4"/>
  <c r="P263" i="4"/>
  <c r="BK263" i="4" s="1"/>
  <c r="K263" i="4"/>
  <c r="BF263" i="4" s="1"/>
  <c r="BI261" i="4"/>
  <c r="BH261" i="4"/>
  <c r="BG261" i="4"/>
  <c r="BE261" i="4"/>
  <c r="X261" i="4"/>
  <c r="V261" i="4"/>
  <c r="T261" i="4"/>
  <c r="R261" i="4"/>
  <c r="Q261" i="4"/>
  <c r="P261" i="4"/>
  <c r="BI260" i="4"/>
  <c r="BH260" i="4"/>
  <c r="BG260" i="4"/>
  <c r="BE260" i="4"/>
  <c r="X260" i="4"/>
  <c r="V260" i="4"/>
  <c r="T260" i="4"/>
  <c r="R260" i="4"/>
  <c r="Q260" i="4"/>
  <c r="P260" i="4"/>
  <c r="BK260" i="4" s="1"/>
  <c r="K260" i="4"/>
  <c r="BF260" i="4" s="1"/>
  <c r="BI259" i="4"/>
  <c r="BH259" i="4"/>
  <c r="BG259" i="4"/>
  <c r="BE259" i="4"/>
  <c r="X259" i="4"/>
  <c r="V259" i="4"/>
  <c r="T259" i="4"/>
  <c r="R259" i="4"/>
  <c r="Q259" i="4"/>
  <c r="P259" i="4"/>
  <c r="X258" i="4"/>
  <c r="V258" i="4"/>
  <c r="T258" i="4"/>
  <c r="R258" i="4"/>
  <c r="Q258" i="4"/>
  <c r="BI257" i="4"/>
  <c r="BH257" i="4"/>
  <c r="BG257" i="4"/>
  <c r="BE257" i="4"/>
  <c r="X257" i="4"/>
  <c r="V257" i="4"/>
  <c r="T257" i="4"/>
  <c r="R257" i="4"/>
  <c r="Q257" i="4"/>
  <c r="P257" i="4"/>
  <c r="BI256" i="4"/>
  <c r="BH256" i="4"/>
  <c r="BG256" i="4"/>
  <c r="BE256" i="4"/>
  <c r="X256" i="4"/>
  <c r="V256" i="4"/>
  <c r="T256" i="4"/>
  <c r="R256" i="4"/>
  <c r="Q256" i="4"/>
  <c r="P256" i="4"/>
  <c r="BI253" i="4"/>
  <c r="BH253" i="4"/>
  <c r="BG253" i="4"/>
  <c r="BE253" i="4"/>
  <c r="X253" i="4"/>
  <c r="V253" i="4"/>
  <c r="T253" i="4"/>
  <c r="R253" i="4"/>
  <c r="Q253" i="4"/>
  <c r="P253" i="4"/>
  <c r="BK253" i="4" s="1"/>
  <c r="K253" i="4"/>
  <c r="BF253" i="4" s="1"/>
  <c r="BI250" i="4"/>
  <c r="BH250" i="4"/>
  <c r="BG250" i="4"/>
  <c r="BE250" i="4"/>
  <c r="X250" i="4"/>
  <c r="V250" i="4"/>
  <c r="T250" i="4"/>
  <c r="R250" i="4"/>
  <c r="Q250" i="4"/>
  <c r="P250" i="4"/>
  <c r="BI248" i="4"/>
  <c r="BH248" i="4"/>
  <c r="BG248" i="4"/>
  <c r="BE248" i="4"/>
  <c r="X248" i="4"/>
  <c r="V248" i="4"/>
  <c r="T248" i="4"/>
  <c r="R248" i="4"/>
  <c r="Q248" i="4"/>
  <c r="P248" i="4"/>
  <c r="BI245" i="4"/>
  <c r="BH245" i="4"/>
  <c r="BG245" i="4"/>
  <c r="BE245" i="4"/>
  <c r="X245" i="4"/>
  <c r="V245" i="4"/>
  <c r="T245" i="4"/>
  <c r="R245" i="4"/>
  <c r="Q245" i="4"/>
  <c r="P245" i="4"/>
  <c r="BI243" i="4"/>
  <c r="BH243" i="4"/>
  <c r="BG243" i="4"/>
  <c r="BE243" i="4"/>
  <c r="X243" i="4"/>
  <c r="V243" i="4"/>
  <c r="T243" i="4"/>
  <c r="R243" i="4"/>
  <c r="Q243" i="4"/>
  <c r="P243" i="4"/>
  <c r="BI240" i="4"/>
  <c r="BH240" i="4"/>
  <c r="BG240" i="4"/>
  <c r="BE240" i="4"/>
  <c r="X240" i="4"/>
  <c r="V240" i="4"/>
  <c r="T240" i="4"/>
  <c r="R240" i="4"/>
  <c r="Q240" i="4"/>
  <c r="P240" i="4"/>
  <c r="BK240" i="4" s="1"/>
  <c r="K240" i="4"/>
  <c r="BF240" i="4" s="1"/>
  <c r="BI238" i="4"/>
  <c r="BH238" i="4"/>
  <c r="BG238" i="4"/>
  <c r="BE238" i="4"/>
  <c r="X238" i="4"/>
  <c r="V238" i="4"/>
  <c r="T238" i="4"/>
  <c r="R238" i="4"/>
  <c r="Q238" i="4"/>
  <c r="P238" i="4"/>
  <c r="BI233" i="4"/>
  <c r="BH233" i="4"/>
  <c r="BG233" i="4"/>
  <c r="BE233" i="4"/>
  <c r="X233" i="4"/>
  <c r="V233" i="4"/>
  <c r="T233" i="4"/>
  <c r="R233" i="4"/>
  <c r="Q233" i="4"/>
  <c r="P233" i="4"/>
  <c r="BI229" i="4"/>
  <c r="BH229" i="4"/>
  <c r="BG229" i="4"/>
  <c r="BE229" i="4"/>
  <c r="X229" i="4"/>
  <c r="V229" i="4"/>
  <c r="T229" i="4"/>
  <c r="R229" i="4"/>
  <c r="Q229" i="4"/>
  <c r="P229" i="4"/>
  <c r="X228" i="4"/>
  <c r="V228" i="4"/>
  <c r="T228" i="4"/>
  <c r="R228" i="4"/>
  <c r="Q228" i="4"/>
  <c r="BI227" i="4"/>
  <c r="BH227" i="4"/>
  <c r="BG227" i="4"/>
  <c r="BE227" i="4"/>
  <c r="X227" i="4"/>
  <c r="V227" i="4"/>
  <c r="T227" i="4"/>
  <c r="R227" i="4"/>
  <c r="Q227" i="4"/>
  <c r="P227" i="4"/>
  <c r="BI226" i="4"/>
  <c r="BH226" i="4"/>
  <c r="BG226" i="4"/>
  <c r="BE226" i="4"/>
  <c r="X226" i="4"/>
  <c r="V226" i="4"/>
  <c r="T226" i="4"/>
  <c r="R226" i="4"/>
  <c r="Q226" i="4"/>
  <c r="P226" i="4"/>
  <c r="BI225" i="4"/>
  <c r="BH225" i="4"/>
  <c r="BG225" i="4"/>
  <c r="BE225" i="4"/>
  <c r="X225" i="4"/>
  <c r="V225" i="4"/>
  <c r="T225" i="4"/>
  <c r="R225" i="4"/>
  <c r="Q225" i="4"/>
  <c r="P225" i="4"/>
  <c r="BI223" i="4"/>
  <c r="BH223" i="4"/>
  <c r="BG223" i="4"/>
  <c r="BE223" i="4"/>
  <c r="X223" i="4"/>
  <c r="V223" i="4"/>
  <c r="T223" i="4"/>
  <c r="R223" i="4"/>
  <c r="Q223" i="4"/>
  <c r="P223" i="4"/>
  <c r="BK223" i="4" s="1"/>
  <c r="K223" i="4"/>
  <c r="BF223" i="4" s="1"/>
  <c r="X222" i="4"/>
  <c r="V222" i="4"/>
  <c r="T222" i="4"/>
  <c r="R222" i="4"/>
  <c r="Q222" i="4"/>
  <c r="BI220" i="4"/>
  <c r="BH220" i="4"/>
  <c r="BG220" i="4"/>
  <c r="BE220" i="4"/>
  <c r="X220" i="4"/>
  <c r="V220" i="4"/>
  <c r="T220" i="4"/>
  <c r="R220" i="4"/>
  <c r="Q220" i="4"/>
  <c r="P220" i="4"/>
  <c r="BI218" i="4"/>
  <c r="BH218" i="4"/>
  <c r="BG218" i="4"/>
  <c r="BE218" i="4"/>
  <c r="X218" i="4"/>
  <c r="V218" i="4"/>
  <c r="T218" i="4"/>
  <c r="R218" i="4"/>
  <c r="Q218" i="4"/>
  <c r="P218" i="4"/>
  <c r="BK218" i="4" s="1"/>
  <c r="K218" i="4"/>
  <c r="BF218" i="4" s="1"/>
  <c r="BI216" i="4"/>
  <c r="BH216" i="4"/>
  <c r="BG216" i="4"/>
  <c r="BE216" i="4"/>
  <c r="X216" i="4"/>
  <c r="V216" i="4"/>
  <c r="T216" i="4"/>
  <c r="R216" i="4"/>
  <c r="Q216" i="4"/>
  <c r="P216" i="4"/>
  <c r="BK216" i="4" s="1"/>
  <c r="K216" i="4"/>
  <c r="BF216" i="4" s="1"/>
  <c r="BI214" i="4"/>
  <c r="BH214" i="4"/>
  <c r="BG214" i="4"/>
  <c r="BE214" i="4"/>
  <c r="X214" i="4"/>
  <c r="V214" i="4"/>
  <c r="T214" i="4"/>
  <c r="R214" i="4"/>
  <c r="Q214" i="4"/>
  <c r="P214" i="4"/>
  <c r="X213" i="4"/>
  <c r="V213" i="4"/>
  <c r="T213" i="4"/>
  <c r="R213" i="4"/>
  <c r="Q213" i="4"/>
  <c r="X212" i="4"/>
  <c r="V212" i="4"/>
  <c r="T212" i="4"/>
  <c r="R212" i="4"/>
  <c r="Q212" i="4"/>
  <c r="BI211" i="4"/>
  <c r="BH211" i="4"/>
  <c r="BG211" i="4"/>
  <c r="BE211" i="4"/>
  <c r="X211" i="4"/>
  <c r="V211" i="4"/>
  <c r="T211" i="4"/>
  <c r="R211" i="4"/>
  <c r="Q211" i="4"/>
  <c r="P211" i="4"/>
  <c r="X210" i="4"/>
  <c r="V210" i="4"/>
  <c r="T210" i="4"/>
  <c r="R210" i="4"/>
  <c r="Q210" i="4"/>
  <c r="BI208" i="4"/>
  <c r="BH208" i="4"/>
  <c r="BG208" i="4"/>
  <c r="BE208" i="4"/>
  <c r="X208" i="4"/>
  <c r="V208" i="4"/>
  <c r="T208" i="4"/>
  <c r="R208" i="4"/>
  <c r="Q208" i="4"/>
  <c r="P208" i="4"/>
  <c r="BK208" i="4" s="1"/>
  <c r="BK207" i="4" s="1"/>
  <c r="K207" i="4" s="1"/>
  <c r="K104" i="4" s="1"/>
  <c r="K208" i="4"/>
  <c r="BF208" i="4" s="1"/>
  <c r="X207" i="4"/>
  <c r="V207" i="4"/>
  <c r="T207" i="4"/>
  <c r="R207" i="4"/>
  <c r="Q207" i="4"/>
  <c r="BI203" i="4"/>
  <c r="BH203" i="4"/>
  <c r="BG203" i="4"/>
  <c r="BE203" i="4"/>
  <c r="X203" i="4"/>
  <c r="V203" i="4"/>
  <c r="T203" i="4"/>
  <c r="R203" i="4"/>
  <c r="Q203" i="4"/>
  <c r="P203" i="4"/>
  <c r="BK203" i="4" s="1"/>
  <c r="K203" i="4"/>
  <c r="BF203" i="4" s="1"/>
  <c r="BI199" i="4"/>
  <c r="BH199" i="4"/>
  <c r="BG199" i="4"/>
  <c r="BE199" i="4"/>
  <c r="X199" i="4"/>
  <c r="V199" i="4"/>
  <c r="T199" i="4"/>
  <c r="R199" i="4"/>
  <c r="Q199" i="4"/>
  <c r="P199" i="4"/>
  <c r="BK199" i="4" s="1"/>
  <c r="BK198" i="4" s="1"/>
  <c r="K198" i="4" s="1"/>
  <c r="K103" i="4" s="1"/>
  <c r="K199" i="4"/>
  <c r="BF199" i="4" s="1"/>
  <c r="X198" i="4"/>
  <c r="V198" i="4"/>
  <c r="T198" i="4"/>
  <c r="R198" i="4"/>
  <c r="Q198" i="4"/>
  <c r="BI194" i="4"/>
  <c r="BH194" i="4"/>
  <c r="BG194" i="4"/>
  <c r="BE194" i="4"/>
  <c r="X194" i="4"/>
  <c r="V194" i="4"/>
  <c r="T194" i="4"/>
  <c r="R194" i="4"/>
  <c r="Q194" i="4"/>
  <c r="P194" i="4"/>
  <c r="BK194" i="4" s="1"/>
  <c r="K194" i="4"/>
  <c r="BF194" i="4" s="1"/>
  <c r="BI192" i="4"/>
  <c r="BH192" i="4"/>
  <c r="BG192" i="4"/>
  <c r="BE192" i="4"/>
  <c r="X192" i="4"/>
  <c r="V192" i="4"/>
  <c r="T192" i="4"/>
  <c r="R192" i="4"/>
  <c r="Q192" i="4"/>
  <c r="P192" i="4"/>
  <c r="BK192" i="4" s="1"/>
  <c r="BK191" i="4" s="1"/>
  <c r="K191" i="4" s="1"/>
  <c r="K102" i="4" s="1"/>
  <c r="K192" i="4"/>
  <c r="BF192" i="4" s="1"/>
  <c r="X191" i="4"/>
  <c r="V191" i="4"/>
  <c r="T191" i="4"/>
  <c r="R191" i="4"/>
  <c r="Q191" i="4"/>
  <c r="BI189" i="4"/>
  <c r="BH189" i="4"/>
  <c r="BG189" i="4"/>
  <c r="BE189" i="4"/>
  <c r="X189" i="4"/>
  <c r="V189" i="4"/>
  <c r="T189" i="4"/>
  <c r="R189" i="4"/>
  <c r="Q189" i="4"/>
  <c r="P189" i="4"/>
  <c r="BK189" i="4" s="1"/>
  <c r="K189" i="4"/>
  <c r="BF189" i="4" s="1"/>
  <c r="BI187" i="4"/>
  <c r="BH187" i="4"/>
  <c r="BG187" i="4"/>
  <c r="BE187" i="4"/>
  <c r="X187" i="4"/>
  <c r="V187" i="4"/>
  <c r="T187" i="4"/>
  <c r="R187" i="4"/>
  <c r="Q187" i="4"/>
  <c r="P187" i="4"/>
  <c r="BI185" i="4"/>
  <c r="BH185" i="4"/>
  <c r="BG185" i="4"/>
  <c r="BE185" i="4"/>
  <c r="X185" i="4"/>
  <c r="V185" i="4"/>
  <c r="T185" i="4"/>
  <c r="R185" i="4"/>
  <c r="Q185" i="4"/>
  <c r="P185" i="4"/>
  <c r="BK185" i="4" s="1"/>
  <c r="K185" i="4"/>
  <c r="BF185" i="4" s="1"/>
  <c r="BI183" i="4"/>
  <c r="BH183" i="4"/>
  <c r="BG183" i="4"/>
  <c r="BE183" i="4"/>
  <c r="X183" i="4"/>
  <c r="V183" i="4"/>
  <c r="T183" i="4"/>
  <c r="R183" i="4"/>
  <c r="Q183" i="4"/>
  <c r="P183" i="4"/>
  <c r="BK183" i="4" s="1"/>
  <c r="K183" i="4"/>
  <c r="BF183" i="4" s="1"/>
  <c r="BI181" i="4"/>
  <c r="BH181" i="4"/>
  <c r="BG181" i="4"/>
  <c r="BE181" i="4"/>
  <c r="X181" i="4"/>
  <c r="V181" i="4"/>
  <c r="T181" i="4"/>
  <c r="R181" i="4"/>
  <c r="Q181" i="4"/>
  <c r="P181" i="4"/>
  <c r="BK181" i="4" s="1"/>
  <c r="K181" i="4"/>
  <c r="BF181" i="4" s="1"/>
  <c r="BI179" i="4"/>
  <c r="BH179" i="4"/>
  <c r="BG179" i="4"/>
  <c r="BE179" i="4"/>
  <c r="X179" i="4"/>
  <c r="V179" i="4"/>
  <c r="T179" i="4"/>
  <c r="R179" i="4"/>
  <c r="Q179" i="4"/>
  <c r="P179" i="4"/>
  <c r="BI177" i="4"/>
  <c r="BH177" i="4"/>
  <c r="BG177" i="4"/>
  <c r="BE177" i="4"/>
  <c r="X177" i="4"/>
  <c r="V177" i="4"/>
  <c r="T177" i="4"/>
  <c r="R177" i="4"/>
  <c r="Q177" i="4"/>
  <c r="P177" i="4"/>
  <c r="BK177" i="4" s="1"/>
  <c r="K177" i="4"/>
  <c r="BF177" i="4" s="1"/>
  <c r="BI175" i="4"/>
  <c r="BH175" i="4"/>
  <c r="BG175" i="4"/>
  <c r="BE175" i="4"/>
  <c r="X175" i="4"/>
  <c r="V175" i="4"/>
  <c r="T175" i="4"/>
  <c r="R175" i="4"/>
  <c r="Q175" i="4"/>
  <c r="P175" i="4"/>
  <c r="BK175" i="4" s="1"/>
  <c r="K175" i="4"/>
  <c r="BF175" i="4" s="1"/>
  <c r="BI173" i="4"/>
  <c r="BH173" i="4"/>
  <c r="BG173" i="4"/>
  <c r="BE173" i="4"/>
  <c r="X173" i="4"/>
  <c r="V173" i="4"/>
  <c r="T173" i="4"/>
  <c r="R173" i="4"/>
  <c r="Q173" i="4"/>
  <c r="P173" i="4"/>
  <c r="BI171" i="4"/>
  <c r="BH171" i="4"/>
  <c r="BG171" i="4"/>
  <c r="BE171" i="4"/>
  <c r="X171" i="4"/>
  <c r="V171" i="4"/>
  <c r="T171" i="4"/>
  <c r="R171" i="4"/>
  <c r="Q171" i="4"/>
  <c r="P171" i="4"/>
  <c r="BK171" i="4" s="1"/>
  <c r="K171" i="4"/>
  <c r="BF171" i="4" s="1"/>
  <c r="BI169" i="4"/>
  <c r="BH169" i="4"/>
  <c r="BG169" i="4"/>
  <c r="BE169" i="4"/>
  <c r="X169" i="4"/>
  <c r="V169" i="4"/>
  <c r="T169" i="4"/>
  <c r="R169" i="4"/>
  <c r="Q169" i="4"/>
  <c r="P169" i="4"/>
  <c r="BI165" i="4"/>
  <c r="BH165" i="4"/>
  <c r="BG165" i="4"/>
  <c r="BE165" i="4"/>
  <c r="X165" i="4"/>
  <c r="V165" i="4"/>
  <c r="T165" i="4"/>
  <c r="R165" i="4"/>
  <c r="Q165" i="4"/>
  <c r="P165" i="4"/>
  <c r="BI163" i="4"/>
  <c r="BH163" i="4"/>
  <c r="BG163" i="4"/>
  <c r="BE163" i="4"/>
  <c r="X163" i="4"/>
  <c r="V163" i="4"/>
  <c r="T163" i="4"/>
  <c r="R163" i="4"/>
  <c r="Q163" i="4"/>
  <c r="P163" i="4"/>
  <c r="BK163" i="4" s="1"/>
  <c r="K163" i="4"/>
  <c r="BF163" i="4" s="1"/>
  <c r="BI161" i="4"/>
  <c r="BH161" i="4"/>
  <c r="BG161" i="4"/>
  <c r="BE161" i="4"/>
  <c r="X161" i="4"/>
  <c r="V161" i="4"/>
  <c r="T161" i="4"/>
  <c r="R161" i="4"/>
  <c r="Q161" i="4"/>
  <c r="P161" i="4"/>
  <c r="BI159" i="4"/>
  <c r="BH159" i="4"/>
  <c r="BG159" i="4"/>
  <c r="BE159" i="4"/>
  <c r="X159" i="4"/>
  <c r="V159" i="4"/>
  <c r="T159" i="4"/>
  <c r="R159" i="4"/>
  <c r="Q159" i="4"/>
  <c r="P159" i="4"/>
  <c r="BK159" i="4" s="1"/>
  <c r="K159" i="4"/>
  <c r="BF159" i="4" s="1"/>
  <c r="BI156" i="4"/>
  <c r="BH156" i="4"/>
  <c r="BG156" i="4"/>
  <c r="BE156" i="4"/>
  <c r="X156" i="4"/>
  <c r="V156" i="4"/>
  <c r="T156" i="4"/>
  <c r="R156" i="4"/>
  <c r="Q156" i="4"/>
  <c r="P156" i="4"/>
  <c r="BI154" i="4"/>
  <c r="BH154" i="4"/>
  <c r="BG154" i="4"/>
  <c r="BE154" i="4"/>
  <c r="X154" i="4"/>
  <c r="V154" i="4"/>
  <c r="T154" i="4"/>
  <c r="R154" i="4"/>
  <c r="Q154" i="4"/>
  <c r="P154" i="4"/>
  <c r="X153" i="4"/>
  <c r="V153" i="4"/>
  <c r="T153" i="4"/>
  <c r="R153" i="4"/>
  <c r="Q153" i="4"/>
  <c r="BI152" i="4"/>
  <c r="BH152" i="4"/>
  <c r="BG152" i="4"/>
  <c r="BE152" i="4"/>
  <c r="X152" i="4"/>
  <c r="V152" i="4"/>
  <c r="T152" i="4"/>
  <c r="R152" i="4"/>
  <c r="Q152" i="4"/>
  <c r="P152" i="4"/>
  <c r="BI148" i="4"/>
  <c r="BH148" i="4"/>
  <c r="BG148" i="4"/>
  <c r="BE148" i="4"/>
  <c r="X148" i="4"/>
  <c r="V148" i="4"/>
  <c r="T148" i="4"/>
  <c r="R148" i="4"/>
  <c r="Q148" i="4"/>
  <c r="P148" i="4"/>
  <c r="BI144" i="4"/>
  <c r="BH144" i="4"/>
  <c r="BG144" i="4"/>
  <c r="BE144" i="4"/>
  <c r="X144" i="4"/>
  <c r="V144" i="4"/>
  <c r="T144" i="4"/>
  <c r="R144" i="4"/>
  <c r="Q144" i="4"/>
  <c r="P144" i="4"/>
  <c r="X143" i="4"/>
  <c r="V143" i="4"/>
  <c r="T143" i="4"/>
  <c r="R143" i="4"/>
  <c r="Q143" i="4"/>
  <c r="X142" i="4"/>
  <c r="V142" i="4"/>
  <c r="T142" i="4"/>
  <c r="R142" i="4"/>
  <c r="Q142" i="4"/>
  <c r="X141" i="4"/>
  <c r="V141" i="4"/>
  <c r="T141" i="4"/>
  <c r="R141" i="4"/>
  <c r="Q141" i="4"/>
  <c r="J138" i="4"/>
  <c r="F135" i="4"/>
  <c r="E133" i="4"/>
  <c r="J119" i="4"/>
  <c r="I119" i="4"/>
  <c r="J118" i="4"/>
  <c r="I118" i="4"/>
  <c r="J117" i="4"/>
  <c r="I117" i="4"/>
  <c r="J116" i="4"/>
  <c r="I116" i="4"/>
  <c r="J115" i="4"/>
  <c r="I115" i="4"/>
  <c r="J114" i="4"/>
  <c r="I114" i="4"/>
  <c r="J113" i="4"/>
  <c r="I113" i="4"/>
  <c r="J112" i="4"/>
  <c r="I112" i="4"/>
  <c r="J111" i="4"/>
  <c r="I111" i="4"/>
  <c r="J110" i="4"/>
  <c r="I110" i="4"/>
  <c r="J109" i="4"/>
  <c r="I109" i="4"/>
  <c r="J108" i="4"/>
  <c r="I108" i="4"/>
  <c r="J107" i="4"/>
  <c r="I107" i="4"/>
  <c r="J106" i="4"/>
  <c r="I106" i="4"/>
  <c r="J105" i="4"/>
  <c r="I105" i="4"/>
  <c r="J104" i="4"/>
  <c r="I104" i="4"/>
  <c r="J103" i="4"/>
  <c r="I103" i="4"/>
  <c r="J102" i="4"/>
  <c r="I102" i="4"/>
  <c r="J101" i="4"/>
  <c r="I101" i="4"/>
  <c r="J100" i="4"/>
  <c r="I100" i="4"/>
  <c r="J99" i="4"/>
  <c r="I99" i="4"/>
  <c r="J98" i="4"/>
  <c r="I98" i="4"/>
  <c r="J94" i="4"/>
  <c r="F91" i="4"/>
  <c r="E89" i="4"/>
  <c r="K41" i="4"/>
  <c r="F41" i="4"/>
  <c r="K40" i="4"/>
  <c r="F40" i="4"/>
  <c r="K39" i="4"/>
  <c r="F39" i="4"/>
  <c r="K37" i="4"/>
  <c r="F37" i="4"/>
  <c r="K33" i="4"/>
  <c r="K32" i="4"/>
  <c r="J23" i="4"/>
  <c r="E23" i="4"/>
  <c r="J22" i="4"/>
  <c r="J20" i="4"/>
  <c r="E20" i="4"/>
  <c r="J19" i="4"/>
  <c r="J17" i="4"/>
  <c r="E17" i="4"/>
  <c r="J16" i="4"/>
  <c r="E7" i="4"/>
  <c r="BA103" i="1"/>
  <c r="AZ103" i="1"/>
  <c r="BF102" i="1"/>
  <c r="BE102" i="1"/>
  <c r="BD102" i="1"/>
  <c r="BB102" i="1"/>
  <c r="BA102" i="1"/>
  <c r="AZ102" i="1"/>
  <c r="AX102" i="1"/>
  <c r="AW102" i="1"/>
  <c r="AT102" i="1"/>
  <c r="BF101" i="1"/>
  <c r="BE101" i="1"/>
  <c r="BD101" i="1"/>
  <c r="BB101" i="1"/>
  <c r="BA101" i="1"/>
  <c r="AZ101" i="1"/>
  <c r="AX101" i="1"/>
  <c r="AW101" i="1"/>
  <c r="AT101" i="1"/>
  <c r="AS101" i="1"/>
  <c r="BF100" i="1"/>
  <c r="BE100" i="1"/>
  <c r="BD100" i="1"/>
  <c r="BB100" i="1"/>
  <c r="BA100" i="1"/>
  <c r="AZ100" i="1"/>
  <c r="AX100" i="1"/>
  <c r="AW100" i="1"/>
  <c r="AT100" i="1"/>
  <c r="AS100" i="1"/>
  <c r="BF99" i="1"/>
  <c r="BE99" i="1"/>
  <c r="BD99" i="1"/>
  <c r="BB99" i="1"/>
  <c r="BA99" i="1"/>
  <c r="AZ99" i="1"/>
  <c r="AX99" i="1"/>
  <c r="AW99" i="1"/>
  <c r="AT99" i="1"/>
  <c r="AS99" i="1"/>
  <c r="BF98" i="1"/>
  <c r="BE98" i="1"/>
  <c r="BD98" i="1"/>
  <c r="BB98" i="1"/>
  <c r="BA98" i="1"/>
  <c r="AZ98" i="1"/>
  <c r="AX98" i="1"/>
  <c r="AW98" i="1"/>
  <c r="AT98" i="1"/>
  <c r="AS98" i="1"/>
  <c r="BF97" i="1"/>
  <c r="BE97" i="1"/>
  <c r="BD97" i="1"/>
  <c r="AZ97" i="1" s="1"/>
  <c r="BB97" i="1"/>
  <c r="BA97" i="1"/>
  <c r="AX97" i="1"/>
  <c r="AW97" i="1"/>
  <c r="AU97" i="1"/>
  <c r="AT97" i="1"/>
  <c r="AS97" i="1"/>
  <c r="BF96" i="1"/>
  <c r="BE96" i="1"/>
  <c r="BD96" i="1"/>
  <c r="BB96" i="1"/>
  <c r="BA96" i="1"/>
  <c r="AZ96" i="1"/>
  <c r="AX96" i="1"/>
  <c r="AW96" i="1"/>
  <c r="AT96" i="1"/>
  <c r="AS96" i="1"/>
  <c r="AU95" i="1"/>
  <c r="AU94" i="1"/>
  <c r="AM90" i="1"/>
  <c r="L90" i="1"/>
  <c r="AM89" i="1"/>
  <c r="L89" i="1"/>
  <c r="AM87" i="1"/>
  <c r="L87" i="1"/>
  <c r="L85" i="1"/>
  <c r="L84" i="1"/>
  <c r="BF95" i="1" l="1"/>
  <c r="BF94" i="1" s="1"/>
  <c r="W33" i="1" s="1"/>
  <c r="BE95" i="1"/>
  <c r="BD95" i="1"/>
  <c r="AW95" i="1"/>
  <c r="AW94" i="1" s="1"/>
  <c r="J118" i="9"/>
  <c r="J93" i="9"/>
  <c r="F119" i="9"/>
  <c r="F94" i="9"/>
  <c r="F118" i="9"/>
  <c r="F93" i="9"/>
  <c r="J116" i="9"/>
  <c r="J91" i="9"/>
  <c r="E110" i="9"/>
  <c r="E85" i="9"/>
  <c r="K205" i="11"/>
  <c r="BF205" i="11" s="1"/>
  <c r="BK205" i="11"/>
  <c r="K203" i="11"/>
  <c r="BF203" i="11" s="1"/>
  <c r="BK203" i="11"/>
  <c r="BK202" i="11"/>
  <c r="BK199" i="11" s="1"/>
  <c r="K199" i="11" s="1"/>
  <c r="K103" i="11" s="1"/>
  <c r="K202" i="11"/>
  <c r="BF202" i="11" s="1"/>
  <c r="BK198" i="11"/>
  <c r="K198" i="11"/>
  <c r="BF198" i="11" s="1"/>
  <c r="BK196" i="11"/>
  <c r="K196" i="11"/>
  <c r="BF196" i="11" s="1"/>
  <c r="K191" i="11"/>
  <c r="BF191" i="11" s="1"/>
  <c r="BK191" i="11"/>
  <c r="K190" i="11"/>
  <c r="BF190" i="11" s="1"/>
  <c r="BK190" i="11"/>
  <c r="BK189" i="11"/>
  <c r="K189" i="11"/>
  <c r="BF189" i="11" s="1"/>
  <c r="K186" i="11"/>
  <c r="BF186" i="11" s="1"/>
  <c r="BK186" i="11"/>
  <c r="K185" i="11"/>
  <c r="BF185" i="11" s="1"/>
  <c r="BK185" i="11"/>
  <c r="K181" i="11"/>
  <c r="BF181" i="11" s="1"/>
  <c r="BK181" i="11"/>
  <c r="K180" i="11"/>
  <c r="BF180" i="11" s="1"/>
  <c r="BK180" i="11"/>
  <c r="K177" i="11"/>
  <c r="BF177" i="11" s="1"/>
  <c r="BK177" i="11"/>
  <c r="BK167" i="11"/>
  <c r="K167" i="11"/>
  <c r="BF167" i="11" s="1"/>
  <c r="K165" i="11"/>
  <c r="BF165" i="11" s="1"/>
  <c r="BK165" i="11"/>
  <c r="BK164" i="11" s="1"/>
  <c r="K164" i="11" s="1"/>
  <c r="K102" i="11" s="1"/>
  <c r="BK163" i="11"/>
  <c r="K163" i="11"/>
  <c r="BF163" i="11" s="1"/>
  <c r="K162" i="11"/>
  <c r="BF162" i="11" s="1"/>
  <c r="BK162" i="11"/>
  <c r="BK161" i="11"/>
  <c r="K161" i="11"/>
  <c r="BF161" i="11" s="1"/>
  <c r="R126" i="11"/>
  <c r="J101" i="11"/>
  <c r="K159" i="11"/>
  <c r="BF159" i="11" s="1"/>
  <c r="BK159" i="11"/>
  <c r="BK157" i="11"/>
  <c r="K157" i="11"/>
  <c r="BF157" i="11" s="1"/>
  <c r="BK150" i="11"/>
  <c r="K150" i="11"/>
  <c r="BF150" i="11" s="1"/>
  <c r="BK149" i="11"/>
  <c r="K149" i="11"/>
  <c r="BF149" i="11" s="1"/>
  <c r="K143" i="11"/>
  <c r="BF143" i="11" s="1"/>
  <c r="BK143" i="11"/>
  <c r="K141" i="11"/>
  <c r="BF141" i="11" s="1"/>
  <c r="BK141" i="11"/>
  <c r="K140" i="11"/>
  <c r="BF140" i="11" s="1"/>
  <c r="BK140" i="11"/>
  <c r="BK139" i="11" s="1"/>
  <c r="K139" i="11" s="1"/>
  <c r="K101" i="11" s="1"/>
  <c r="K136" i="11"/>
  <c r="BF136" i="11" s="1"/>
  <c r="BK136" i="11"/>
  <c r="K134" i="11"/>
  <c r="BF134" i="11" s="1"/>
  <c r="BK134" i="11"/>
  <c r="K132" i="11"/>
  <c r="BF132" i="11" s="1"/>
  <c r="BK132" i="11"/>
  <c r="BK130" i="11"/>
  <c r="K130" i="11"/>
  <c r="BF130" i="11" s="1"/>
  <c r="BK128" i="11"/>
  <c r="BK127" i="11" s="1"/>
  <c r="K128" i="11"/>
  <c r="BF128" i="11" s="1"/>
  <c r="J93" i="11"/>
  <c r="J121" i="11"/>
  <c r="F94" i="11"/>
  <c r="F122" i="11"/>
  <c r="F121" i="11"/>
  <c r="F93" i="11"/>
  <c r="J119" i="11"/>
  <c r="J91" i="11"/>
  <c r="E113" i="11"/>
  <c r="E85" i="11"/>
  <c r="K219" i="10"/>
  <c r="BF219" i="10" s="1"/>
  <c r="BK219" i="10"/>
  <c r="BK218" i="10" s="1"/>
  <c r="K218" i="10" s="1"/>
  <c r="K103" i="10" s="1"/>
  <c r="BK214" i="10"/>
  <c r="K214" i="10"/>
  <c r="BF214" i="10" s="1"/>
  <c r="K213" i="10"/>
  <c r="BF213" i="10" s="1"/>
  <c r="BK213" i="10"/>
  <c r="BK202" i="10" s="1"/>
  <c r="K202" i="10" s="1"/>
  <c r="K101" i="10" s="1"/>
  <c r="F37" i="10"/>
  <c r="BB103" i="1" s="1"/>
  <c r="BB95" i="1" s="1"/>
  <c r="K37" i="10"/>
  <c r="AX103" i="1" s="1"/>
  <c r="J100" i="10"/>
  <c r="R126" i="10"/>
  <c r="I100" i="10"/>
  <c r="Q126" i="10"/>
  <c r="BK126" i="10"/>
  <c r="K127" i="10"/>
  <c r="K100" i="10" s="1"/>
  <c r="F38" i="10"/>
  <c r="BC103" i="1" s="1"/>
  <c r="K38" i="10"/>
  <c r="AY103" i="1" s="1"/>
  <c r="J93" i="10"/>
  <c r="J121" i="10"/>
  <c r="F94" i="10"/>
  <c r="F122" i="10"/>
  <c r="F93" i="10"/>
  <c r="F121" i="10"/>
  <c r="J119" i="10"/>
  <c r="J91" i="10"/>
  <c r="E113" i="10"/>
  <c r="E85" i="10"/>
  <c r="BK123" i="9"/>
  <c r="K124" i="9"/>
  <c r="K100" i="9" s="1"/>
  <c r="F38" i="9"/>
  <c r="BC102" i="1" s="1"/>
  <c r="K38" i="9"/>
  <c r="AY102" i="1" s="1"/>
  <c r="AV102" i="1" s="1"/>
  <c r="BC101" i="1"/>
  <c r="AY101" i="1"/>
  <c r="AV101" i="1" s="1"/>
  <c r="BK136" i="7"/>
  <c r="K136" i="7"/>
  <c r="BF136" i="7" s="1"/>
  <c r="K131" i="7"/>
  <c r="BF131" i="7" s="1"/>
  <c r="BK131" i="7"/>
  <c r="BK130" i="7" s="1"/>
  <c r="J124" i="7"/>
  <c r="J95" i="7"/>
  <c r="F125" i="7"/>
  <c r="F96" i="7"/>
  <c r="F95" i="7"/>
  <c r="F124" i="7"/>
  <c r="J93" i="7"/>
  <c r="J122" i="7"/>
  <c r="E85" i="7"/>
  <c r="E114" i="7"/>
  <c r="BK176" i="6"/>
  <c r="BK175" i="6" s="1"/>
  <c r="K175" i="6" s="1"/>
  <c r="K105" i="6" s="1"/>
  <c r="K176" i="6"/>
  <c r="BF176" i="6" s="1"/>
  <c r="BK174" i="6"/>
  <c r="K174" i="6"/>
  <c r="BF174" i="6" s="1"/>
  <c r="K172" i="6"/>
  <c r="BF172" i="6" s="1"/>
  <c r="BK172" i="6"/>
  <c r="BK170" i="6"/>
  <c r="K170" i="6"/>
  <c r="BF170" i="6" s="1"/>
  <c r="K168" i="6"/>
  <c r="BF168" i="6" s="1"/>
  <c r="BK168" i="6"/>
  <c r="K167" i="6"/>
  <c r="BF167" i="6" s="1"/>
  <c r="BK167" i="6"/>
  <c r="K166" i="6"/>
  <c r="BF166" i="6" s="1"/>
  <c r="BK166" i="6"/>
  <c r="BK165" i="6"/>
  <c r="K165" i="6"/>
  <c r="BF165" i="6" s="1"/>
  <c r="BK164" i="6"/>
  <c r="K164" i="6"/>
  <c r="BF164" i="6" s="1"/>
  <c r="K162" i="6"/>
  <c r="BF162" i="6" s="1"/>
  <c r="BK162" i="6"/>
  <c r="K161" i="6"/>
  <c r="BF161" i="6" s="1"/>
  <c r="BK161" i="6"/>
  <c r="K160" i="6"/>
  <c r="BF160" i="6" s="1"/>
  <c r="BK160" i="6"/>
  <c r="BK159" i="6"/>
  <c r="K159" i="6"/>
  <c r="BF159" i="6" s="1"/>
  <c r="BK157" i="6"/>
  <c r="K157" i="6"/>
  <c r="BF157" i="6" s="1"/>
  <c r="K156" i="6"/>
  <c r="BF156" i="6" s="1"/>
  <c r="BK156" i="6"/>
  <c r="K152" i="6"/>
  <c r="BF152" i="6" s="1"/>
  <c r="BK152" i="6"/>
  <c r="BK151" i="6"/>
  <c r="BK150" i="6" s="1"/>
  <c r="K150" i="6" s="1"/>
  <c r="K104" i="6" s="1"/>
  <c r="K151" i="6"/>
  <c r="BF151" i="6" s="1"/>
  <c r="BK148" i="6"/>
  <c r="BK147" i="6" s="1"/>
  <c r="K147" i="6" s="1"/>
  <c r="K103" i="6" s="1"/>
  <c r="K148" i="6"/>
  <c r="BF148" i="6" s="1"/>
  <c r="K142" i="6"/>
  <c r="BF142" i="6" s="1"/>
  <c r="BK142" i="6"/>
  <c r="K140" i="6"/>
  <c r="BF140" i="6" s="1"/>
  <c r="BK140" i="6"/>
  <c r="K138" i="6"/>
  <c r="BF138" i="6" s="1"/>
  <c r="BK138" i="6"/>
  <c r="BK136" i="6"/>
  <c r="K136" i="6"/>
  <c r="BF136" i="6" s="1"/>
  <c r="BK134" i="6"/>
  <c r="BK131" i="6" s="1"/>
  <c r="K134" i="6"/>
  <c r="BF134" i="6" s="1"/>
  <c r="BK130" i="6"/>
  <c r="K131" i="6"/>
  <c r="K102" i="6" s="1"/>
  <c r="K40" i="6"/>
  <c r="AY99" i="1" s="1"/>
  <c r="AV99" i="1" s="1"/>
  <c r="F40" i="6"/>
  <c r="BC99" i="1" s="1"/>
  <c r="J125" i="6"/>
  <c r="J95" i="6"/>
  <c r="F96" i="6"/>
  <c r="F126" i="6"/>
  <c r="F95" i="6"/>
  <c r="F125" i="6"/>
  <c r="J123" i="6"/>
  <c r="J93" i="6"/>
  <c r="E115" i="6"/>
  <c r="E85" i="6"/>
  <c r="BK170" i="5"/>
  <c r="K170" i="5"/>
  <c r="BF170" i="5" s="1"/>
  <c r="K168" i="5"/>
  <c r="BF168" i="5" s="1"/>
  <c r="BK168" i="5"/>
  <c r="K167" i="5"/>
  <c r="BF167" i="5" s="1"/>
  <c r="BK167" i="5"/>
  <c r="BK163" i="5"/>
  <c r="K163" i="5"/>
  <c r="BF163" i="5" s="1"/>
  <c r="K161" i="5"/>
  <c r="BF161" i="5" s="1"/>
  <c r="BK161" i="5"/>
  <c r="BK159" i="5"/>
  <c r="K159" i="5"/>
  <c r="BF159" i="5" s="1"/>
  <c r="K155" i="5"/>
  <c r="BF155" i="5" s="1"/>
  <c r="BK155" i="5"/>
  <c r="K151" i="5"/>
  <c r="BF151" i="5" s="1"/>
  <c r="BK151" i="5"/>
  <c r="BK150" i="5" s="1"/>
  <c r="K150" i="5" s="1"/>
  <c r="K104" i="5" s="1"/>
  <c r="BK138" i="5"/>
  <c r="K138" i="5"/>
  <c r="BF138" i="5" s="1"/>
  <c r="BK136" i="5"/>
  <c r="BK131" i="5" s="1"/>
  <c r="K136" i="5"/>
  <c r="BF136" i="5" s="1"/>
  <c r="K131" i="5"/>
  <c r="K102" i="5" s="1"/>
  <c r="BK130" i="5"/>
  <c r="F40" i="5"/>
  <c r="BC98" i="1" s="1"/>
  <c r="K40" i="5"/>
  <c r="AY98" i="1" s="1"/>
  <c r="AV98" i="1" s="1"/>
  <c r="J125" i="5"/>
  <c r="J95" i="5"/>
  <c r="F96" i="5"/>
  <c r="F126" i="5"/>
  <c r="F95" i="5"/>
  <c r="F125" i="5"/>
  <c r="J93" i="5"/>
  <c r="J123" i="5"/>
  <c r="E85" i="5"/>
  <c r="E115" i="5"/>
  <c r="BK405" i="4"/>
  <c r="K405" i="4"/>
  <c r="BF405" i="4" s="1"/>
  <c r="BK404" i="4"/>
  <c r="BK403" i="4" s="1"/>
  <c r="K403" i="4" s="1"/>
  <c r="K119" i="4" s="1"/>
  <c r="K404" i="4"/>
  <c r="BF404" i="4" s="1"/>
  <c r="BK402" i="4"/>
  <c r="K402" i="4"/>
  <c r="BF402" i="4" s="1"/>
  <c r="BK401" i="4"/>
  <c r="K401" i="4"/>
  <c r="BF401" i="4" s="1"/>
  <c r="K400" i="4"/>
  <c r="BF400" i="4" s="1"/>
  <c r="BK400" i="4"/>
  <c r="K385" i="4"/>
  <c r="BF385" i="4" s="1"/>
  <c r="BK385" i="4"/>
  <c r="BK372" i="4"/>
  <c r="BK371" i="4" s="1"/>
  <c r="K371" i="4" s="1"/>
  <c r="K118" i="4" s="1"/>
  <c r="K372" i="4"/>
  <c r="BF372" i="4" s="1"/>
  <c r="K343" i="4"/>
  <c r="BF343" i="4" s="1"/>
  <c r="BK343" i="4"/>
  <c r="BK339" i="4"/>
  <c r="BK338" i="4" s="1"/>
  <c r="K338" i="4" s="1"/>
  <c r="K116" i="4" s="1"/>
  <c r="K339" i="4"/>
  <c r="BF339" i="4" s="1"/>
  <c r="K336" i="4"/>
  <c r="BF336" i="4" s="1"/>
  <c r="BK336" i="4"/>
  <c r="BK330" i="4"/>
  <c r="K330" i="4"/>
  <c r="BF330" i="4" s="1"/>
  <c r="BK328" i="4"/>
  <c r="K328" i="4"/>
  <c r="BF328" i="4" s="1"/>
  <c r="K326" i="4"/>
  <c r="BF326" i="4" s="1"/>
  <c r="BK326" i="4"/>
  <c r="K324" i="4"/>
  <c r="BF324" i="4" s="1"/>
  <c r="BK324" i="4"/>
  <c r="BK321" i="4"/>
  <c r="BK320" i="4" s="1"/>
  <c r="K320" i="4" s="1"/>
  <c r="K115" i="4" s="1"/>
  <c r="K321" i="4"/>
  <c r="BF321" i="4" s="1"/>
  <c r="K319" i="4"/>
  <c r="BF319" i="4" s="1"/>
  <c r="BK319" i="4"/>
  <c r="BK317" i="4"/>
  <c r="K317" i="4"/>
  <c r="BF317" i="4" s="1"/>
  <c r="BK315" i="4"/>
  <c r="K315" i="4"/>
  <c r="BF315" i="4" s="1"/>
  <c r="BK314" i="4"/>
  <c r="K314" i="4"/>
  <c r="BF314" i="4" s="1"/>
  <c r="K308" i="4"/>
  <c r="BF308" i="4" s="1"/>
  <c r="BK308" i="4"/>
  <c r="BK307" i="4"/>
  <c r="K307" i="4"/>
  <c r="BF307" i="4" s="1"/>
  <c r="K298" i="4"/>
  <c r="BF298" i="4" s="1"/>
  <c r="BK298" i="4"/>
  <c r="BK297" i="4" s="1"/>
  <c r="K297" i="4" s="1"/>
  <c r="K114" i="4" s="1"/>
  <c r="BK291" i="4"/>
  <c r="K291" i="4"/>
  <c r="BF291" i="4" s="1"/>
  <c r="K290" i="4"/>
  <c r="BF290" i="4" s="1"/>
  <c r="BK290" i="4"/>
  <c r="BK289" i="4"/>
  <c r="BK282" i="4" s="1"/>
  <c r="K282" i="4" s="1"/>
  <c r="K112" i="4" s="1"/>
  <c r="K289" i="4"/>
  <c r="BF289" i="4" s="1"/>
  <c r="K281" i="4"/>
  <c r="BF281" i="4" s="1"/>
  <c r="BK281" i="4"/>
  <c r="K280" i="4"/>
  <c r="BF280" i="4" s="1"/>
  <c r="BK280" i="4"/>
  <c r="K279" i="4"/>
  <c r="BF279" i="4" s="1"/>
  <c r="BK279" i="4"/>
  <c r="K278" i="4"/>
  <c r="BF278" i="4" s="1"/>
  <c r="BK278" i="4"/>
  <c r="BK277" i="4"/>
  <c r="K277" i="4"/>
  <c r="BF277" i="4" s="1"/>
  <c r="BK276" i="4"/>
  <c r="K276" i="4"/>
  <c r="BF276" i="4" s="1"/>
  <c r="BK275" i="4"/>
  <c r="K275" i="4"/>
  <c r="BF275" i="4" s="1"/>
  <c r="BK273" i="4"/>
  <c r="K273" i="4"/>
  <c r="BF273" i="4" s="1"/>
  <c r="K272" i="4"/>
  <c r="BF272" i="4" s="1"/>
  <c r="BK272" i="4"/>
  <c r="K271" i="4"/>
  <c r="BF271" i="4" s="1"/>
  <c r="BK271" i="4"/>
  <c r="K269" i="4"/>
  <c r="BF269" i="4" s="1"/>
  <c r="BK269" i="4"/>
  <c r="K268" i="4"/>
  <c r="BF268" i="4" s="1"/>
  <c r="BK268" i="4"/>
  <c r="K267" i="4"/>
  <c r="BF267" i="4" s="1"/>
  <c r="BK267" i="4"/>
  <c r="BK265" i="4" s="1"/>
  <c r="K265" i="4" s="1"/>
  <c r="K111" i="4" s="1"/>
  <c r="K264" i="4"/>
  <c r="BF264" i="4" s="1"/>
  <c r="BK264" i="4"/>
  <c r="K261" i="4"/>
  <c r="BF261" i="4" s="1"/>
  <c r="BK261" i="4"/>
  <c r="K259" i="4"/>
  <c r="BF259" i="4" s="1"/>
  <c r="BK259" i="4"/>
  <c r="BK258" i="4" s="1"/>
  <c r="K258" i="4" s="1"/>
  <c r="K110" i="4" s="1"/>
  <c r="K257" i="4"/>
  <c r="BF257" i="4" s="1"/>
  <c r="BK257" i="4"/>
  <c r="BK256" i="4"/>
  <c r="K256" i="4"/>
  <c r="BF256" i="4" s="1"/>
  <c r="BK250" i="4"/>
  <c r="K250" i="4"/>
  <c r="BF250" i="4" s="1"/>
  <c r="BK248" i="4"/>
  <c r="K248" i="4"/>
  <c r="BF248" i="4" s="1"/>
  <c r="K245" i="4"/>
  <c r="BF245" i="4" s="1"/>
  <c r="BK245" i="4"/>
  <c r="BK243" i="4"/>
  <c r="K243" i="4"/>
  <c r="BF243" i="4" s="1"/>
  <c r="BK238" i="4"/>
  <c r="K238" i="4"/>
  <c r="BF238" i="4" s="1"/>
  <c r="BK233" i="4"/>
  <c r="K233" i="4"/>
  <c r="BF233" i="4" s="1"/>
  <c r="K229" i="4"/>
  <c r="BF229" i="4" s="1"/>
  <c r="BK229" i="4"/>
  <c r="BK228" i="4" s="1"/>
  <c r="K228" i="4" s="1"/>
  <c r="K109" i="4" s="1"/>
  <c r="K227" i="4"/>
  <c r="BF227" i="4" s="1"/>
  <c r="BK227" i="4"/>
  <c r="BK226" i="4"/>
  <c r="K226" i="4"/>
  <c r="BF226" i="4" s="1"/>
  <c r="BK225" i="4"/>
  <c r="BK222" i="4" s="1"/>
  <c r="K222" i="4" s="1"/>
  <c r="K108" i="4" s="1"/>
  <c r="K225" i="4"/>
  <c r="BF225" i="4" s="1"/>
  <c r="BK220" i="4"/>
  <c r="K220" i="4"/>
  <c r="BF220" i="4" s="1"/>
  <c r="BK214" i="4"/>
  <c r="BK213" i="4" s="1"/>
  <c r="K214" i="4"/>
  <c r="BF214" i="4" s="1"/>
  <c r="K211" i="4"/>
  <c r="BF211" i="4" s="1"/>
  <c r="BK211" i="4"/>
  <c r="BK210" i="4" s="1"/>
  <c r="K210" i="4" s="1"/>
  <c r="K105" i="4" s="1"/>
  <c r="K187" i="4"/>
  <c r="BF187" i="4" s="1"/>
  <c r="BK187" i="4"/>
  <c r="K179" i="4"/>
  <c r="BF179" i="4" s="1"/>
  <c r="BK179" i="4"/>
  <c r="K173" i="4"/>
  <c r="BF173" i="4" s="1"/>
  <c r="BK173" i="4"/>
  <c r="BK169" i="4"/>
  <c r="K169" i="4"/>
  <c r="BF169" i="4" s="1"/>
  <c r="BK165" i="4"/>
  <c r="K165" i="4"/>
  <c r="BF165" i="4" s="1"/>
  <c r="BK161" i="4"/>
  <c r="K161" i="4"/>
  <c r="BF161" i="4" s="1"/>
  <c r="K156" i="4"/>
  <c r="BF156" i="4" s="1"/>
  <c r="BK156" i="4"/>
  <c r="K154" i="4"/>
  <c r="BF154" i="4" s="1"/>
  <c r="BK154" i="4"/>
  <c r="BK153" i="4" s="1"/>
  <c r="K153" i="4" s="1"/>
  <c r="K101" i="4" s="1"/>
  <c r="BK152" i="4"/>
  <c r="K152" i="4"/>
  <c r="BF152" i="4" s="1"/>
  <c r="K148" i="4"/>
  <c r="BF148" i="4" s="1"/>
  <c r="BK148" i="4"/>
  <c r="K144" i="4"/>
  <c r="BF144" i="4" s="1"/>
  <c r="BK144" i="4"/>
  <c r="BK143" i="4" s="1"/>
  <c r="J93" i="4"/>
  <c r="J137" i="4"/>
  <c r="F138" i="4"/>
  <c r="F94" i="4"/>
  <c r="F93" i="4"/>
  <c r="F137" i="4"/>
  <c r="J91" i="4"/>
  <c r="J135" i="4"/>
  <c r="E85" i="4"/>
  <c r="E129" i="4"/>
  <c r="BE94" i="1" l="1"/>
  <c r="BA95" i="1"/>
  <c r="AZ95" i="1"/>
  <c r="BD94" i="1"/>
  <c r="J99" i="11"/>
  <c r="R125" i="11"/>
  <c r="J98" i="11" s="1"/>
  <c r="K33" i="11" s="1"/>
  <c r="AT104" i="1" s="1"/>
  <c r="BK126" i="11"/>
  <c r="K127" i="11"/>
  <c r="K100" i="11" s="1"/>
  <c r="F38" i="11"/>
  <c r="BC104" i="1" s="1"/>
  <c r="K38" i="11"/>
  <c r="AY104" i="1" s="1"/>
  <c r="AV104" i="1" s="1"/>
  <c r="AX95" i="1"/>
  <c r="BB94" i="1"/>
  <c r="J99" i="10"/>
  <c r="R125" i="10"/>
  <c r="J98" i="10" s="1"/>
  <c r="K33" i="10" s="1"/>
  <c r="AT103" i="1" s="1"/>
  <c r="I99" i="10"/>
  <c r="Q125" i="10"/>
  <c r="I98" i="10" s="1"/>
  <c r="K32" i="10" s="1"/>
  <c r="AS103" i="1" s="1"/>
  <c r="AS95" i="1" s="1"/>
  <c r="AS94" i="1" s="1"/>
  <c r="BK125" i="10"/>
  <c r="K125" i="10" s="1"/>
  <c r="K126" i="10"/>
  <c r="K99" i="10" s="1"/>
  <c r="BK122" i="9"/>
  <c r="K122" i="9" s="1"/>
  <c r="K123" i="9"/>
  <c r="K99" i="9" s="1"/>
  <c r="F40" i="7"/>
  <c r="BC100" i="1" s="1"/>
  <c r="BC97" i="1" s="1"/>
  <c r="AY97" i="1" s="1"/>
  <c r="AV97" i="1" s="1"/>
  <c r="K40" i="7"/>
  <c r="AY100" i="1" s="1"/>
  <c r="AV100" i="1" s="1"/>
  <c r="BK129" i="7"/>
  <c r="K130" i="7"/>
  <c r="K102" i="7" s="1"/>
  <c r="BK129" i="6"/>
  <c r="K129" i="6" s="1"/>
  <c r="K130" i="6"/>
  <c r="K101" i="6" s="1"/>
  <c r="BK129" i="5"/>
  <c r="K129" i="5" s="1"/>
  <c r="K130" i="5"/>
  <c r="K101" i="5" s="1"/>
  <c r="BK212" i="4"/>
  <c r="K212" i="4" s="1"/>
  <c r="K106" i="4" s="1"/>
  <c r="K213" i="4"/>
  <c r="K107" i="4" s="1"/>
  <c r="K38" i="4"/>
  <c r="AY96" i="1" s="1"/>
  <c r="AV96" i="1" s="1"/>
  <c r="F38" i="4"/>
  <c r="BC96" i="1" s="1"/>
  <c r="BK142" i="4"/>
  <c r="K143" i="4"/>
  <c r="K100" i="4" s="1"/>
  <c r="AV103" i="1"/>
  <c r="W32" i="1" l="1"/>
  <c r="BA94" i="1"/>
  <c r="AT95" i="1"/>
  <c r="AT94" i="1" s="1"/>
  <c r="BC95" i="1"/>
  <c r="W31" i="1"/>
  <c r="AZ94" i="1"/>
  <c r="K126" i="11"/>
  <c r="K99" i="11" s="1"/>
  <c r="BK125" i="11"/>
  <c r="K125" i="11" s="1"/>
  <c r="W29" i="1"/>
  <c r="AX94" i="1"/>
  <c r="K34" i="10"/>
  <c r="K98" i="10"/>
  <c r="K34" i="9"/>
  <c r="K98" i="9"/>
  <c r="BK128" i="7"/>
  <c r="K128" i="7" s="1"/>
  <c r="K129" i="7"/>
  <c r="K101" i="7" s="1"/>
  <c r="K100" i="6"/>
  <c r="K36" i="6"/>
  <c r="K36" i="5"/>
  <c r="K100" i="5"/>
  <c r="BK141" i="4"/>
  <c r="K141" i="4" s="1"/>
  <c r="K142" i="4"/>
  <c r="K99" i="4" s="1"/>
  <c r="BC94" i="1" l="1"/>
  <c r="AY95" i="1"/>
  <c r="AV95" i="1" s="1"/>
  <c r="K34" i="11"/>
  <c r="K98" i="11"/>
  <c r="AK29" i="1"/>
  <c r="AV94" i="1"/>
  <c r="K43" i="10"/>
  <c r="AG103" i="1"/>
  <c r="AN103" i="1" s="1"/>
  <c r="K43" i="9"/>
  <c r="AG102" i="1"/>
  <c r="AN102" i="1" s="1"/>
  <c r="K36" i="7"/>
  <c r="K100" i="7"/>
  <c r="AG99" i="1"/>
  <c r="AN99" i="1" s="1"/>
  <c r="K45" i="6"/>
  <c r="K45" i="5"/>
  <c r="AG98" i="1"/>
  <c r="K34" i="4"/>
  <c r="K98" i="4"/>
  <c r="W30" i="1" l="1"/>
  <c r="AY94" i="1"/>
  <c r="AK30" i="1" s="1"/>
  <c r="K43" i="11"/>
  <c r="AG104" i="1"/>
  <c r="AN104" i="1" s="1"/>
  <c r="K45" i="7"/>
  <c r="AG100" i="1"/>
  <c r="AN98" i="1"/>
  <c r="AG96" i="1"/>
  <c r="K43" i="4"/>
  <c r="AN96" i="1" l="1"/>
  <c r="AN100" i="1"/>
  <c r="AG97" i="1"/>
  <c r="AN97" i="1" l="1"/>
  <c r="AG95" i="1"/>
  <c r="AG94" i="1" s="1"/>
  <c r="AN94" i="1" s="1"/>
  <c r="AN95" i="1" l="1"/>
  <c r="AK26" i="1" l="1"/>
  <c r="AK35" i="1" s="1"/>
</calcChain>
</file>

<file path=xl/sharedStrings.xml><?xml version="1.0" encoding="utf-8"?>
<sst xmlns="http://schemas.openxmlformats.org/spreadsheetml/2006/main" count="7896" uniqueCount="1308">
  <si>
    <t>Export Komplet</t>
  </si>
  <si>
    <t/>
  </si>
  <si>
    <t>2.0</t>
  </si>
  <si>
    <t>False</t>
  </si>
  <si>
    <t>True</t>
  </si>
  <si>
    <t>{d4a15352-cb6e-4f7a-ab78-e7d7a412ff66}</t>
  </si>
  <si>
    <t>&gt;&gt;  skryté stĺpce  &lt;&lt;</t>
  </si>
  <si>
    <t>0,01</t>
  </si>
  <si>
    <t>23</t>
  </si>
  <si>
    <t>REKAPITULÁCIA STAVBY</t>
  </si>
  <si>
    <t>v ---  nižšie sa nachádzajú doplnkové a pomocné údaje k zostavám  --- v</t>
  </si>
  <si>
    <t>Návod na vyplnenie</t>
  </si>
  <si>
    <t>0,001</t>
  </si>
  <si>
    <t>Kód:</t>
  </si>
  <si>
    <t>26-B-01</t>
  </si>
  <si>
    <t>Stavba:</t>
  </si>
  <si>
    <t>Integrovaný výrobný systém pre výrobu a distribúciu nealkoholických sladových produktov</t>
  </si>
  <si>
    <t>JKSO:</t>
  </si>
  <si>
    <t>ČS:</t>
  </si>
  <si>
    <t>Miesto:</t>
  </si>
  <si>
    <t>Zvolen</t>
  </si>
  <si>
    <t>Dátum:</t>
  </si>
  <si>
    <t>Objednávateľ:</t>
  </si>
  <si>
    <t>IČO:</t>
  </si>
  <si>
    <t xml:space="preserve"> </t>
  </si>
  <si>
    <t>IČ DPH:</t>
  </si>
  <si>
    <t>Zhotoviteľ:</t>
  </si>
  <si>
    <t>Vyplň údaj</t>
  </si>
  <si>
    <t>Projektant:</t>
  </si>
  <si>
    <t>Spracovateľ:</t>
  </si>
  <si>
    <t>Ing.Miroslav Plevka</t>
  </si>
  <si>
    <t>Poznámka:</t>
  </si>
  <si>
    <t>Cena bez DPH</t>
  </si>
  <si>
    <t>Sadzba dane</t>
  </si>
  <si>
    <t>Základ dane</t>
  </si>
  <si>
    <t>Výška dane</t>
  </si>
  <si>
    <t>DPH</t>
  </si>
  <si>
    <t>základná</t>
  </si>
  <si>
    <t>znížená</t>
  </si>
  <si>
    <t>zákl. prenesená</t>
  </si>
  <si>
    <t>zníž. prenesená</t>
  </si>
  <si>
    <t>nulová</t>
  </si>
  <si>
    <t>Cena s DPH</t>
  </si>
  <si>
    <t>v</t>
  </si>
  <si>
    <t>EUR</t>
  </si>
  <si>
    <t>Projektant</t>
  </si>
  <si>
    <t>Spracovateľ</t>
  </si>
  <si>
    <t>Dátum a podpis:</t>
  </si>
  <si>
    <t>Pečiatka</t>
  </si>
  <si>
    <t>Objednávateľ</t>
  </si>
  <si>
    <t>Zhotoviteľ</t>
  </si>
  <si>
    <t>REKAPITULÁCIA OBJEKTOV STAVBY</t>
  </si>
  <si>
    <t>Informatívne údaje z listov zákaziek</t>
  </si>
  <si>
    <t>Kód</t>
  </si>
  <si>
    <t>Popis</t>
  </si>
  <si>
    <t>Cena bez DPH [EUR]</t>
  </si>
  <si>
    <t>Cena s DPH [EUR]</t>
  </si>
  <si>
    <t>Typ</t>
  </si>
  <si>
    <t>z toho Materiál [EUR]</t>
  </si>
  <si>
    <t>z toho Montáž [EUR]</t>
  </si>
  <si>
    <t>z toho Ostat.
náklady [EUR]</t>
  </si>
  <si>
    <t>DPH [EUR]</t>
  </si>
  <si>
    <t>Normohodiny [h]</t>
  </si>
  <si>
    <t>DPH základná [EUR]</t>
  </si>
  <si>
    <t>DPH znížená [EUR]</t>
  </si>
  <si>
    <t>DPH základná prenesená
[EUR]</t>
  </si>
  <si>
    <t>DPH znížená prenesená
[EUR]</t>
  </si>
  <si>
    <t>Základňa
DPH základná</t>
  </si>
  <si>
    <t>Základňa
DPH znížená</t>
  </si>
  <si>
    <t>Základňa
DPH zákl. prenesená</t>
  </si>
  <si>
    <t>Základňa
DPH zníž. prenesená</t>
  </si>
  <si>
    <t>Základňa
DPH nulová</t>
  </si>
  <si>
    <t>Náklady z rozpočtov</t>
  </si>
  <si>
    <t>D</t>
  </si>
  <si>
    <t>0</t>
  </si>
  <si>
    <t>###NOIMPORT###</t>
  </si>
  <si>
    <t>IMPORT</t>
  </si>
  <si>
    <t>{00000000-0000-0000-0000-000000000000}</t>
  </si>
  <si>
    <t>/</t>
  </si>
  <si>
    <t>STA</t>
  </si>
  <si>
    <t>1</t>
  </si>
  <si>
    <t>26-B-01-03</t>
  </si>
  <si>
    <t>Stavebné úpravy</t>
  </si>
  <si>
    <t>{c850997f-0973-4813-abf5-a853b3b63f7e}</t>
  </si>
  <si>
    <t>26-B-01-03-01</t>
  </si>
  <si>
    <t>Stavebný objekt</t>
  </si>
  <si>
    <t>Časť</t>
  </si>
  <si>
    <t>2</t>
  </si>
  <si>
    <t>{aa2fb747-39f5-4771-9b1b-05b92c45cc7d}</t>
  </si>
  <si>
    <t>26-B-01-03-02</t>
  </si>
  <si>
    <t>Prípojky</t>
  </si>
  <si>
    <t>{6967ef4f-82b3-43dc-9d5b-bc23e7f4e57e}</t>
  </si>
  <si>
    <t>26-B-01-03-02-01</t>
  </si>
  <si>
    <t>Kanalizačná</t>
  </si>
  <si>
    <t>3</t>
  </si>
  <si>
    <t>{a036b3ae-6ce0-4482-bad5-e151a5b5b20f}</t>
  </si>
  <si>
    <t>26-B-01-03-02-02</t>
  </si>
  <si>
    <t>Vodovodná</t>
  </si>
  <si>
    <t>{5aa8cb74-55cd-4eb2-9367-a229fe0f99d4}</t>
  </si>
  <si>
    <t>26-B-01-03-02-03</t>
  </si>
  <si>
    <t>NN prípojka</t>
  </si>
  <si>
    <t>{b606aa38-201a-4381-8e81-7002bdc9e98a}</t>
  </si>
  <si>
    <t>{2bf32ccd-e7bd-4cef-806c-0fd7cfe1a564}</t>
  </si>
  <si>
    <t>26-B-01-03-04</t>
  </si>
  <si>
    <t>Klimatizácia a vykurovanie formou klimatizačných jednotiek (TČ)</t>
  </si>
  <si>
    <t>{a3782149-5b7c-4426-8b1f-1a723868a7ad}</t>
  </si>
  <si>
    <t>26-B-01-03-05</t>
  </si>
  <si>
    <t>Elektroinštalácie a bleskozvod</t>
  </si>
  <si>
    <t>{ff833675-7db3-4bf2-9fcd-a65672669e90}</t>
  </si>
  <si>
    <t>26-B-01-03-06</t>
  </si>
  <si>
    <t>Zdravotechnické inštalácie</t>
  </si>
  <si>
    <t>{a0c4e9ca-dbdb-4e6a-bee3-7c145aeef699}</t>
  </si>
  <si>
    <t>KRYCÍ LIST ROZPOČTU</t>
  </si>
  <si>
    <t>Objekt:</t>
  </si>
  <si>
    <t>Materiál</t>
  </si>
  <si>
    <t>Montáž</t>
  </si>
  <si>
    <t>REKAPITULÁCIA ROZPOČTU</t>
  </si>
  <si>
    <t>Kód dielu - Popis</t>
  </si>
  <si>
    <t>Materiál [EUR]</t>
  </si>
  <si>
    <t>Montáž [EUR]</t>
  </si>
  <si>
    <t>Cena celkom [EUR]</t>
  </si>
  <si>
    <t>Náklady z rozpočtu</t>
  </si>
  <si>
    <t>-1</t>
  </si>
  <si>
    <t>PSV - Práce a dodávky PSV</t>
  </si>
  <si>
    <t>ROZPOČET</t>
  </si>
  <si>
    <t>PČ</t>
  </si>
  <si>
    <t>MJ</t>
  </si>
  <si>
    <t>Množstvo</t>
  </si>
  <si>
    <t>J. materiál [EUR]</t>
  </si>
  <si>
    <t>J. montáž [EUR]</t>
  </si>
  <si>
    <t>Cenová sústava</t>
  </si>
  <si>
    <t>J.cena [EUR]</t>
  </si>
  <si>
    <t>Materiál celkom [EUR]</t>
  </si>
  <si>
    <t>Montáž celkom [EUR]</t>
  </si>
  <si>
    <t>J. Nh [h]</t>
  </si>
  <si>
    <t>Nh celkom [h]</t>
  </si>
  <si>
    <t>J. hmotnosť [t]</t>
  </si>
  <si>
    <t>Hmotnosť celkom [t]</t>
  </si>
  <si>
    <t>J. suť [t]</t>
  </si>
  <si>
    <t>Suť Celkom [t]</t>
  </si>
  <si>
    <t>PSV</t>
  </si>
  <si>
    <t>Práce a dodávky PSV</t>
  </si>
  <si>
    <t>ROZPOCET</t>
  </si>
  <si>
    <t>M</t>
  </si>
  <si>
    <t>ks</t>
  </si>
  <si>
    <t>32</t>
  </si>
  <si>
    <t>16</t>
  </si>
  <si>
    <t>4</t>
  </si>
  <si>
    <t>5</t>
  </si>
  <si>
    <t>6</t>
  </si>
  <si>
    <t>7</t>
  </si>
  <si>
    <t>8</t>
  </si>
  <si>
    <t>9</t>
  </si>
  <si>
    <t>10</t>
  </si>
  <si>
    <t>11</t>
  </si>
  <si>
    <t>K</t>
  </si>
  <si>
    <t>súb.</t>
  </si>
  <si>
    <t>12</t>
  </si>
  <si>
    <t>VRN</t>
  </si>
  <si>
    <t>Investičné náklady neobsiahnuté v cenách</t>
  </si>
  <si>
    <t>eur</t>
  </si>
  <si>
    <t>CS CENEKON 2026 02 v1</t>
  </si>
  <si>
    <t>1024</t>
  </si>
  <si>
    <t>26-B-01-03 - Stavebné úpravy</t>
  </si>
  <si>
    <t>Časť:</t>
  </si>
  <si>
    <t>26-B-01-03-01 - Stavebný objekt</t>
  </si>
  <si>
    <t>HSV - Práce a dodávky HSV</t>
  </si>
  <si>
    <t xml:space="preserve">    1 - Zemné práce</t>
  </si>
  <si>
    <t xml:space="preserve">    2 - Zakladanie</t>
  </si>
  <si>
    <t xml:space="preserve">    4 - Vodorovné konštrukcie</t>
  </si>
  <si>
    <t xml:space="preserve">    6 - Úpravy povrchov, podlahy, osadenie</t>
  </si>
  <si>
    <t xml:space="preserve">    9 - Ostatné konštrukcie a práce-búranie</t>
  </si>
  <si>
    <t xml:space="preserve">    99 - Presun hmôt HSV</t>
  </si>
  <si>
    <t xml:space="preserve">    711 - Izolácie proti vode a vlhkosti</t>
  </si>
  <si>
    <t xml:space="preserve">    712 - Izolácie striech, povlakové krytiny</t>
  </si>
  <si>
    <t xml:space="preserve">    713 - Izolácie tepelné</t>
  </si>
  <si>
    <t xml:space="preserve">    721 - Zdravotechnika - vnútorná kanalizácia</t>
  </si>
  <si>
    <t xml:space="preserve">    725 - Zdravotechnika - zariaďovacie predmety</t>
  </si>
  <si>
    <t xml:space="preserve">    763 - Konštrukcie - drevostavby</t>
  </si>
  <si>
    <t xml:space="preserve">    764 - Konštrukcie klampiarske</t>
  </si>
  <si>
    <t xml:space="preserve">    766 - Konštrukcie stolárske</t>
  </si>
  <si>
    <t xml:space="preserve">    767 - Konštrukcie doplnkové kovové</t>
  </si>
  <si>
    <t xml:space="preserve">    777 - Podlahy syntetické</t>
  </si>
  <si>
    <t xml:space="preserve">    783 - Nátery</t>
  </si>
  <si>
    <t xml:space="preserve">    43-M - Montáž oceľových konštrukcií</t>
  </si>
  <si>
    <t xml:space="preserve">    VRN - Investičné náklady neobsiahnuté v cenách</t>
  </si>
  <si>
    <t>HSV</t>
  </si>
  <si>
    <t>Práce a dodávky HSV</t>
  </si>
  <si>
    <t>Zemné práce</t>
  </si>
  <si>
    <t>132251205.S</t>
  </si>
  <si>
    <t>Výkop ryhy šírky nad 600 do 2000 mm strojne v hornine tr. 3, objem do 30 m3</t>
  </si>
  <si>
    <t>m3</t>
  </si>
  <si>
    <t>-1754488958</t>
  </si>
  <si>
    <t>VV</t>
  </si>
  <si>
    <t>"Y2"            0,65*0,6*(4,65+3,1+3,0+3,1+4,65+3,1+3,0+3,1+1,39+1,395)</t>
  </si>
  <si>
    <t>"hlavice"  1,4*1,4*1,0*8</t>
  </si>
  <si>
    <t>Medzisúčet</t>
  </si>
  <si>
    <t>162201102.S</t>
  </si>
  <si>
    <t>Vodorovné premiestnenie výkopku z horniny 1-4 nad 20-50m</t>
  </si>
  <si>
    <t>-328703621</t>
  </si>
  <si>
    <t>171201101.S</t>
  </si>
  <si>
    <t>Uloženie sypaniny do násypov s rozprestretím sypaniny vo vrstvách a s hrubým urovnaním nezhutnených</t>
  </si>
  <si>
    <t>-890860236</t>
  </si>
  <si>
    <t>Zakladanie</t>
  </si>
  <si>
    <t>221942132.S</t>
  </si>
  <si>
    <t>Nastraženie a zabaranenie oceľ. ihiel, pilót zvislých nad 70 kg/m do 5m</t>
  </si>
  <si>
    <t>m</t>
  </si>
  <si>
    <t>-228595721</t>
  </si>
  <si>
    <t>8*4,5</t>
  </si>
  <si>
    <t>146310000300.S</t>
  </si>
  <si>
    <t>Rúrka vrtná D 60 mm dĺžky 5 m</t>
  </si>
  <si>
    <t>-255681055</t>
  </si>
  <si>
    <t>8*0,5 'Prepočítané koeficientom množstva</t>
  </si>
  <si>
    <t>224361114.S</t>
  </si>
  <si>
    <t>Výstuž pilót betónovaných do zeme, s vytiahnutím pažnice, z ocele B500 (10505)</t>
  </si>
  <si>
    <t>t</t>
  </si>
  <si>
    <t>1613097696</t>
  </si>
  <si>
    <t>"predpoklad 150kg/m3"           25,854*150*0,001</t>
  </si>
  <si>
    <t>224380110.S</t>
  </si>
  <si>
    <t>Zhotovenie výplne hlavice pre pilóty VÚIS z betónu železového</t>
  </si>
  <si>
    <t>1042998980</t>
  </si>
  <si>
    <t>1,4*1,4*1,0*8</t>
  </si>
  <si>
    <t>224383111.S</t>
  </si>
  <si>
    <t>Zhotovenie výplne pilót zvislých zapaž. z betónu železového do 10 m, priemer pilóty 450-650 mm</t>
  </si>
  <si>
    <t>-1040433911</t>
  </si>
  <si>
    <t>589340000700.S</t>
  </si>
  <si>
    <t>Betón STN EN 206-1-C30/37-XC3 (SK)-Cl 0,4-Dmax 22 - S2, priesak 50 mm, z cementu portlandského, vodostavebný</t>
  </si>
  <si>
    <t>1012189850</t>
  </si>
  <si>
    <t>3,14*0,3*0,3*4,5*8</t>
  </si>
  <si>
    <t>271573001.S</t>
  </si>
  <si>
    <t>Násyp pod základové konštrukcie so zhutnením zo štrkopiesku fr. 0 - 32 mm</t>
  </si>
  <si>
    <t>2142327245</t>
  </si>
  <si>
    <t>5,7*13,06*0,5</t>
  </si>
  <si>
    <t>273321312.S</t>
  </si>
  <si>
    <t>Betón základových dosiek, železový (bez výstuže), tr. C 20/25</t>
  </si>
  <si>
    <t>-1592176826</t>
  </si>
  <si>
    <t>"Y3"            74,442*0,2</t>
  </si>
  <si>
    <t>273351215.S</t>
  </si>
  <si>
    <t>Debnenie stien základových dosiek, zhotovenie-dielce</t>
  </si>
  <si>
    <t>m2</t>
  </si>
  <si>
    <t>851886156</t>
  </si>
  <si>
    <t>(13,66+6,3)*2*0,2</t>
  </si>
  <si>
    <t>13</t>
  </si>
  <si>
    <t>273351216.S</t>
  </si>
  <si>
    <t>Debnenie stien základových dosiek, odstránenie-dielce</t>
  </si>
  <si>
    <t>1215717036</t>
  </si>
  <si>
    <t>14</t>
  </si>
  <si>
    <t>273362442.S</t>
  </si>
  <si>
    <t>Výstuž základových dosiek zo zvár. sietí KARI, priemer drôtu 8/8 mm, veľkosť oka 150x150 mm</t>
  </si>
  <si>
    <t>-1918821415</t>
  </si>
  <si>
    <t>"Y3"            74,442</t>
  </si>
  <si>
    <t>15</t>
  </si>
  <si>
    <t>274271141.S</t>
  </si>
  <si>
    <t>Murivo základových pásov (m3) z betónových debniacich tvárnic s betónovou výplňou C 20/25 hrúbky 300 mm</t>
  </si>
  <si>
    <t>-29005266</t>
  </si>
  <si>
    <t>(13,66+6,3)*2*0,75*0,3</t>
  </si>
  <si>
    <t>274321312.S</t>
  </si>
  <si>
    <t>Betón základových pásov, železový (bez výstuže), tr. C 20/25</t>
  </si>
  <si>
    <t>841335716</t>
  </si>
  <si>
    <t>17</t>
  </si>
  <si>
    <t>274361821.S</t>
  </si>
  <si>
    <t>Výstuž základových pásov z ocele B500 (10505)</t>
  </si>
  <si>
    <t>1360842130</t>
  </si>
  <si>
    <t>"predpoklad 80kg/m3"           11,889*80*0,001</t>
  </si>
  <si>
    <t>18</t>
  </si>
  <si>
    <t>274361825.S</t>
  </si>
  <si>
    <t>Výstuž pre murivo základových pásov z betónových debniacich tvárnic s betónovou výplňou z ocele B500 (10505)</t>
  </si>
  <si>
    <t>-1124240703</t>
  </si>
  <si>
    <t>"predpoklad 50kg/m3"          8,982*50*0,001</t>
  </si>
  <si>
    <t>19</t>
  </si>
  <si>
    <t>275351217.S</t>
  </si>
  <si>
    <t>Debnenie stien základových pätiek, zhotovenie-tradičné</t>
  </si>
  <si>
    <t>1275005611</t>
  </si>
  <si>
    <t>1,4*1,0*4*8</t>
  </si>
  <si>
    <t>20</t>
  </si>
  <si>
    <t>275351218.S</t>
  </si>
  <si>
    <t>Debnenie stien základových pätiek, odstránenie-tradičné</t>
  </si>
  <si>
    <t>200795582</t>
  </si>
  <si>
    <t>Vodorovné konštrukcie</t>
  </si>
  <si>
    <t>21</t>
  </si>
  <si>
    <t>411201052.S</t>
  </si>
  <si>
    <t>Nadbetonávka stropov betónom C 20/25 hrúbky 50 mm s doplňujúcou výztužou</t>
  </si>
  <si>
    <t>1203903918</t>
  </si>
  <si>
    <t>"Y15"            86,05</t>
  </si>
  <si>
    <t>22</t>
  </si>
  <si>
    <t>411354256.S</t>
  </si>
  <si>
    <t>Debnenie stropu, zabudované s plechom vlnitým pozinkovaným, výšky vĺn do 50 mm hr. 1,0 mm</t>
  </si>
  <si>
    <t>-689512523</t>
  </si>
  <si>
    <t>"Y16"            86,05</t>
  </si>
  <si>
    <t>Úpravy povrchov, podlahy, osadenie</t>
  </si>
  <si>
    <t>632001065.S</t>
  </si>
  <si>
    <t>Polypropylénové vlákna pre poter hr. 50 mm</t>
  </si>
  <si>
    <t>-211127362</t>
  </si>
  <si>
    <t>"Y14"            86,05</t>
  </si>
  <si>
    <t>24</t>
  </si>
  <si>
    <t>632452138.S</t>
  </si>
  <si>
    <t>Cementový poter z betonárky, pevnosti v tlaku 25 MPa, hr. 50 mm</t>
  </si>
  <si>
    <t>-2081361155</t>
  </si>
  <si>
    <t>Ostatné konštrukcie a práce-búranie</t>
  </si>
  <si>
    <t>25</t>
  </si>
  <si>
    <t>949942101.S</t>
  </si>
  <si>
    <t>Hydraulická zdvíhacia plošina vrátane obsluhy inštalovaná na automobilovom podvozku výšky zdvihu do 27 m</t>
  </si>
  <si>
    <t>hod</t>
  </si>
  <si>
    <t>-1449605935</t>
  </si>
  <si>
    <t>7*10*2</t>
  </si>
  <si>
    <t>99</t>
  </si>
  <si>
    <t>Presun hmôt HSV</t>
  </si>
  <si>
    <t>26</t>
  </si>
  <si>
    <t>999281111.S</t>
  </si>
  <si>
    <t>Presun hmôt pre opravy a údržbu objektov vrátane vonkajších plášťov výšky do 25 m</t>
  </si>
  <si>
    <t>447772726</t>
  </si>
  <si>
    <t>711</t>
  </si>
  <si>
    <t>Izolácie proti vode a vlhkosti</t>
  </si>
  <si>
    <t>27</t>
  </si>
  <si>
    <t>711111001.S</t>
  </si>
  <si>
    <t>Zhotovenie izolácie proti zemnej vlhkosti vodorovná náterom penetračným za studena</t>
  </si>
  <si>
    <t>-1443421270</t>
  </si>
  <si>
    <t>28</t>
  </si>
  <si>
    <t>246170000900.S</t>
  </si>
  <si>
    <t>Lak asfaltový penetračný</t>
  </si>
  <si>
    <t>-944798708</t>
  </si>
  <si>
    <t>86,05*0,0003 'Prepočítané koeficientom množstva</t>
  </si>
  <si>
    <t>29</t>
  </si>
  <si>
    <t>711141559.S</t>
  </si>
  <si>
    <t>Zhotovenie izolácie proti zemnej vlhkosti a tlakovej vode vodorovná NAIP pritavením</t>
  </si>
  <si>
    <t>732522125</t>
  </si>
  <si>
    <t>30</t>
  </si>
  <si>
    <t>628310001000.S</t>
  </si>
  <si>
    <t>Pás asfaltový s posypom hr. 3,5 mm vystužený sklenenou rohožou</t>
  </si>
  <si>
    <t>477197735</t>
  </si>
  <si>
    <t>86,05*1,15 'Prepočítané koeficientom množstva</t>
  </si>
  <si>
    <t>712</t>
  </si>
  <si>
    <t>Izolácie striech, povlakové krytiny</t>
  </si>
  <si>
    <t>31</t>
  </si>
  <si>
    <t>712370570.S</t>
  </si>
  <si>
    <t>Zhotovenie povlakovej krytiny striech plochých do 10° fóliou TPO, pripevnenie prikotvením</t>
  </si>
  <si>
    <t>-2023718102</t>
  </si>
  <si>
    <t>283290003100.S</t>
  </si>
  <si>
    <t>Hydroizolačná strešná fólia TPO hr. 1,2 - 1,8 mm, polyolefín</t>
  </si>
  <si>
    <t>-1428554423</t>
  </si>
  <si>
    <t>33</t>
  </si>
  <si>
    <t>311970001800.S</t>
  </si>
  <si>
    <t>Teleskop d 50x405 mm</t>
  </si>
  <si>
    <t>1829912529</t>
  </si>
  <si>
    <t>34</t>
  </si>
  <si>
    <t>998712202.S</t>
  </si>
  <si>
    <t>Presun hmôt pre izoláciu povlakovej krytiny v objektoch výšky nad 6 do 12 m</t>
  </si>
  <si>
    <t>%</t>
  </si>
  <si>
    <t>-1371204526</t>
  </si>
  <si>
    <t>713</t>
  </si>
  <si>
    <t>Izolácie tepelné</t>
  </si>
  <si>
    <t>35</t>
  </si>
  <si>
    <t>713120010.S</t>
  </si>
  <si>
    <t>Zakrývanie tepelnej izolácie podláh fóliou</t>
  </si>
  <si>
    <t>-304392716</t>
  </si>
  <si>
    <t>36</t>
  </si>
  <si>
    <t>283230003000.S</t>
  </si>
  <si>
    <t>Fólia separačná rastrovaná LDPE, hr. 0,2 mm, š. 1,2 m, pre podlahové vykurovanie</t>
  </si>
  <si>
    <t>-426937254</t>
  </si>
  <si>
    <t>172,1*1,15 'Prepočítané koeficientom množstva</t>
  </si>
  <si>
    <t>37</t>
  </si>
  <si>
    <t>713122111.S</t>
  </si>
  <si>
    <t>Montáž tepelnej izolácie podláh polystyrénom, kladeným voľne v jednej vrstve</t>
  </si>
  <si>
    <t>1942299741</t>
  </si>
  <si>
    <t>38</t>
  </si>
  <si>
    <t>283720000800.S</t>
  </si>
  <si>
    <t>Doska EPS hr. 40 mm, pevnosť v tlaku 150 kPa, na zateplenie podláh a plochých striech</t>
  </si>
  <si>
    <t>-1005732591</t>
  </si>
  <si>
    <t>86,05*1,02 'Prepočítané koeficientom množstva</t>
  </si>
  <si>
    <t>39</t>
  </si>
  <si>
    <t>713142160.S</t>
  </si>
  <si>
    <t>Montáž tepelnej izolácie striech plochých do 10° spádovými doskami z polystyrénu v jednej vrstve</t>
  </si>
  <si>
    <t>-519109682</t>
  </si>
  <si>
    <t>40</t>
  </si>
  <si>
    <t>283760007400.S</t>
  </si>
  <si>
    <t>Doska spádová EPS, pevnosť v tlaku 100 kPa, šedý polystyrén pre vyspádovanie plochých striech</t>
  </si>
  <si>
    <t>-1619322971</t>
  </si>
  <si>
    <t>86,05*0,102 'Prepočítané koeficientom množstva</t>
  </si>
  <si>
    <t>41</t>
  </si>
  <si>
    <t>713142255.S</t>
  </si>
  <si>
    <t>Montáž tepelnej izolácie striech plochých do 10° polystyrénom, rozloženej v dvoch vrstvách, prikotvením</t>
  </si>
  <si>
    <t>-703245584</t>
  </si>
  <si>
    <t>42</t>
  </si>
  <si>
    <t>283720007900.S</t>
  </si>
  <si>
    <t>Doska EPS hr. 80 mm, pevnosť v tlaku 100 kPa, na zateplenie podláh a plochých striech</t>
  </si>
  <si>
    <t>-1896905899</t>
  </si>
  <si>
    <t>43</t>
  </si>
  <si>
    <t>283720006800.S</t>
  </si>
  <si>
    <t>Doska EPS hr. 160 mm, pevnosť v tlaku 70 kPa, do spodnej vrstvy v dvojvrstvovej skladbe plochých striech</t>
  </si>
  <si>
    <t>-218904701</t>
  </si>
  <si>
    <t>44</t>
  </si>
  <si>
    <t>311970001150.S</t>
  </si>
  <si>
    <t>Kotviaci prvok 4,8x100 mm do trapézového plechu, oceľový</t>
  </si>
  <si>
    <t>1922919901</t>
  </si>
  <si>
    <t>45</t>
  </si>
  <si>
    <t>998713202.S</t>
  </si>
  <si>
    <t>Presun hmôt pre izolácie tepelné v objektoch výšky nad 6 m do 12 m</t>
  </si>
  <si>
    <t>-678835497</t>
  </si>
  <si>
    <t>721</t>
  </si>
  <si>
    <t>Zdravotechnika - vnútorná kanalizácia</t>
  </si>
  <si>
    <t>46</t>
  </si>
  <si>
    <t>721229013.S</t>
  </si>
  <si>
    <t>Montáž podlahového odtokového žlabu dĺžky 1000 mm pre montáž do stredu</t>
  </si>
  <si>
    <t>-1429086536</t>
  </si>
  <si>
    <t>47</t>
  </si>
  <si>
    <t>552240035330.S</t>
  </si>
  <si>
    <t>Žľab sprchový s krytom, nerezový DN 50, vodorovný odtok z ABS, dĺžka 950 mm, Q = 63 l/min</t>
  </si>
  <si>
    <t>-386370545</t>
  </si>
  <si>
    <t>48</t>
  </si>
  <si>
    <t>721230166.S</t>
  </si>
  <si>
    <t>Montáž bezpečnostného prepadového strešného vtoku pre fóliové izolácie mechanicky kotveného DN 125</t>
  </si>
  <si>
    <t>1301222333</t>
  </si>
  <si>
    <t>"Y9"            1</t>
  </si>
  <si>
    <t>49</t>
  </si>
  <si>
    <t>286630018300.S</t>
  </si>
  <si>
    <t>Strešný vtok bezpečnostný s PP límcom a ohrevom, horizontálny odtok DN 110, s nastaviteľným prepadom 28-68 mm</t>
  </si>
  <si>
    <t>1871890156</t>
  </si>
  <si>
    <t>50</t>
  </si>
  <si>
    <t>998721202.S</t>
  </si>
  <si>
    <t>Presun hmôt pre vnútornú kanalizáciu v objektoch výšky nad 6 do 12 m</t>
  </si>
  <si>
    <t>1242036436</t>
  </si>
  <si>
    <t>725</t>
  </si>
  <si>
    <t>Zdravotechnika - zariaďovacie predmety</t>
  </si>
  <si>
    <t>51</t>
  </si>
  <si>
    <t>725149715.S</t>
  </si>
  <si>
    <t>Montáž predstenového systému záchodov do ľahkých stien s kovovou konštrukciou</t>
  </si>
  <si>
    <t>1761360058</t>
  </si>
  <si>
    <t>52</t>
  </si>
  <si>
    <t>552370000100.S</t>
  </si>
  <si>
    <t>Predstenový systém pre závesné WC so splachovacou podomietkovou nádržou do ľahkých montovaných konštrukcií</t>
  </si>
  <si>
    <t>1743447376</t>
  </si>
  <si>
    <t>53</t>
  </si>
  <si>
    <t>725149720.S</t>
  </si>
  <si>
    <t>Montáž záchodu do predstenového systému</t>
  </si>
  <si>
    <t>969534959</t>
  </si>
  <si>
    <t>54</t>
  </si>
  <si>
    <t>642360000500.S</t>
  </si>
  <si>
    <t>Misa záchodová keramická závesná so splachovacím okruhom</t>
  </si>
  <si>
    <t>-1204215176</t>
  </si>
  <si>
    <t>55</t>
  </si>
  <si>
    <t>725219201.S</t>
  </si>
  <si>
    <t>Montáž umývadla keramického na konzoly, bez výtokovej armatúry</t>
  </si>
  <si>
    <t>-1894182558</t>
  </si>
  <si>
    <t>56</t>
  </si>
  <si>
    <t>642110004300.S</t>
  </si>
  <si>
    <t>Umývadlo keramické bežný typ</t>
  </si>
  <si>
    <t>-670369495</t>
  </si>
  <si>
    <t>57</t>
  </si>
  <si>
    <t>725291112.S</t>
  </si>
  <si>
    <t>Montáž záchodového sedadla s poklopom</t>
  </si>
  <si>
    <t>2081658104</t>
  </si>
  <si>
    <t>58</t>
  </si>
  <si>
    <t>642310000200.S</t>
  </si>
  <si>
    <t>Záchodová doska klasická keramická</t>
  </si>
  <si>
    <t>-1368178032</t>
  </si>
  <si>
    <t>59</t>
  </si>
  <si>
    <t>552380001300.S</t>
  </si>
  <si>
    <t>Ovládacie tlačidlo podomietkové pre dvojité splachovanie</t>
  </si>
  <si>
    <t>-1320330948</t>
  </si>
  <si>
    <t>60</t>
  </si>
  <si>
    <t>725819401.S</t>
  </si>
  <si>
    <t>Montáž ventilu rohového s pripojovacou rúrkou G 1/2</t>
  </si>
  <si>
    <t>1234060233</t>
  </si>
  <si>
    <t>61</t>
  </si>
  <si>
    <t>551110007700.S</t>
  </si>
  <si>
    <t>Guľový uzáver pre vodu rohový 1/2", niklovaná mosadz</t>
  </si>
  <si>
    <t>-1710642027</t>
  </si>
  <si>
    <t>62</t>
  </si>
  <si>
    <t>725829201.S</t>
  </si>
  <si>
    <t>Montáž batérie umývadlovej a drezovej nástennej pákovej alebo klasickej s mechanickým ovládaním</t>
  </si>
  <si>
    <t>922057896</t>
  </si>
  <si>
    <t>63</t>
  </si>
  <si>
    <t>551450003800.S</t>
  </si>
  <si>
    <t>Batéria umývadlová stojanková páková</t>
  </si>
  <si>
    <t>-1265491963</t>
  </si>
  <si>
    <t>64</t>
  </si>
  <si>
    <t>725869301.S</t>
  </si>
  <si>
    <t>Montáž zápachovej uzávierky pre zariaďovacie predmety, umývadlovej do D 40 mm</t>
  </si>
  <si>
    <t>-174496740</t>
  </si>
  <si>
    <t>65</t>
  </si>
  <si>
    <t>551620006400.S</t>
  </si>
  <si>
    <t>Zápachová uzávierka - sifón pre umývadlá DN 40</t>
  </si>
  <si>
    <t>732419746</t>
  </si>
  <si>
    <t>66</t>
  </si>
  <si>
    <t>998725202.S</t>
  </si>
  <si>
    <t>Presun hmôt pre zariaďovacie predmety v objektoch výšky nad 6 do 12 m</t>
  </si>
  <si>
    <t>-615173201</t>
  </si>
  <si>
    <t>763</t>
  </si>
  <si>
    <t>Konštrukcie - drevostavby</t>
  </si>
  <si>
    <t>67</t>
  </si>
  <si>
    <t>763115413.S</t>
  </si>
  <si>
    <t>Priečka SDK hr. 125 mm, kca CW+UW 100, jednoducho opláštená doskou protipožiarnou impregnovanou DFH2 12,5 mm, TI 100 mm</t>
  </si>
  <si>
    <t>-797554731</t>
  </si>
  <si>
    <t>"Y11"            (1,45+0,125+2,8+3,35*2)*3,26</t>
  </si>
  <si>
    <t>68</t>
  </si>
  <si>
    <t>763181123.S</t>
  </si>
  <si>
    <t>Zárubne oceľové pre SDK priečky jednoducho opláštené výšky do 2,75 m šírky 700 mm hr. 125 mm</t>
  </si>
  <si>
    <t>253276083</t>
  </si>
  <si>
    <t>"Y22"         1</t>
  </si>
  <si>
    <t>69</t>
  </si>
  <si>
    <t>763181133.S</t>
  </si>
  <si>
    <t>Zárubne oceľové pre SDK priečky jednoducho opláštené výšky do 2,75 m šírky 800 mm hr. 125 mm</t>
  </si>
  <si>
    <t>1178223005</t>
  </si>
  <si>
    <t>"Y22"            1</t>
  </si>
  <si>
    <t>70</t>
  </si>
  <si>
    <t>553310011800.S</t>
  </si>
  <si>
    <t>Zárubňa oceľová pre sadrokartónové priečky hr. 125 mm, šxv 800x1970</t>
  </si>
  <si>
    <t>-81104960</t>
  </si>
  <si>
    <t>71</t>
  </si>
  <si>
    <t>553310011700.S</t>
  </si>
  <si>
    <t>Zárubňa oceľová pre sadrokartónové priečky hr. 125 mm, šxv 700x1970</t>
  </si>
  <si>
    <t>-1327742896</t>
  </si>
  <si>
    <t>72</t>
  </si>
  <si>
    <t>998763401.S</t>
  </si>
  <si>
    <t>Presun hmôt pre sadrokartónové konštrukcie v stavbách (objektoch) výšky do 7 m</t>
  </si>
  <si>
    <t>2056539315</t>
  </si>
  <si>
    <t>764</t>
  </si>
  <si>
    <t>Konštrukcie klampiarske</t>
  </si>
  <si>
    <t>73</t>
  </si>
  <si>
    <t>764454234.S</t>
  </si>
  <si>
    <t>Montáž kruhových kolien z pozinkovaného PZ plechu, pre zvodové rúry s priemerom 60 do 150 mm</t>
  </si>
  <si>
    <t>-126068193</t>
  </si>
  <si>
    <t>74</t>
  </si>
  <si>
    <t>553440039400.S</t>
  </si>
  <si>
    <t>Koleno lisované pozinkované 72°, priemer 120 mm</t>
  </si>
  <si>
    <t>-168985873</t>
  </si>
  <si>
    <t>75</t>
  </si>
  <si>
    <t>764454254.S</t>
  </si>
  <si>
    <t>Zvodové rúry z pozinkovaného PZ plechu, kruhové priemer 120 mm</t>
  </si>
  <si>
    <t>1237027407</t>
  </si>
  <si>
    <t>76</t>
  </si>
  <si>
    <t>998764201.S</t>
  </si>
  <si>
    <t>Presun hmôt pre konštrukcie klampiarske v objektoch výšky do 6 m</t>
  </si>
  <si>
    <t>1559179142</t>
  </si>
  <si>
    <t>766</t>
  </si>
  <si>
    <t>Konštrukcie stolárske</t>
  </si>
  <si>
    <t>77</t>
  </si>
  <si>
    <t>766621402.S</t>
  </si>
  <si>
    <t>Montáž okien plastových s hydroizolačnými páskami paropriepustnými, s variabilným difúznym odporom</t>
  </si>
  <si>
    <t>-1463283725</t>
  </si>
  <si>
    <t>"Y20- 2800x900"             (2,8+0,9)*2</t>
  </si>
  <si>
    <t>"Y21- 2500x900"             (2,5+0,9)*2</t>
  </si>
  <si>
    <t>"Y24- 1550x1400"           (1,55+1,4)*2</t>
  </si>
  <si>
    <t>78</t>
  </si>
  <si>
    <t>283290009300.S</t>
  </si>
  <si>
    <t>Fólia vzduchotesná tesniaca s variabilným difúznym odporom, š. 70 mm, dĺ. 75 m, pre lepenie fólie na rám okna, tesnenie pripájacej škáry okenného rámu a muriva</t>
  </si>
  <si>
    <t>93117083</t>
  </si>
  <si>
    <t>79</t>
  </si>
  <si>
    <t>611410091020.S</t>
  </si>
  <si>
    <t>Okno plastové jednokrídlové OS, izolačné trojsklo</t>
  </si>
  <si>
    <t>-1171148184</t>
  </si>
  <si>
    <t>80</t>
  </si>
  <si>
    <t>766662112.S</t>
  </si>
  <si>
    <t>Montáž dverového krídla otočného jednokrídlového poldrážkového, do existujúcej zárubne, vrátane kovania</t>
  </si>
  <si>
    <t>1934751664</t>
  </si>
  <si>
    <t>"Y22+Y23"            1+1</t>
  </si>
  <si>
    <t>81</t>
  </si>
  <si>
    <t>549150000600.S</t>
  </si>
  <si>
    <t>Kľučka dverová a rozeta 2x, nehrdzavejúca oceľ, povrch nerez brúsený</t>
  </si>
  <si>
    <t>1823287185</t>
  </si>
  <si>
    <t>82</t>
  </si>
  <si>
    <t>611610000800.S</t>
  </si>
  <si>
    <t>Dvere vnútorné jednokrídlové, šírka 600-900 mm, výplň papierová voština, povrch CPL laminát, mechanicky odolné plné</t>
  </si>
  <si>
    <t>1446912516</t>
  </si>
  <si>
    <t>83</t>
  </si>
  <si>
    <t>766662315.S</t>
  </si>
  <si>
    <t>Montáž dverí vchodových plastových s hydroizolačnými páskami priepustnými, s variabilným difúznym odporom</t>
  </si>
  <si>
    <t>-791484365</t>
  </si>
  <si>
    <t>"Y17- 2800x2500"         (2,8+2,5)*2</t>
  </si>
  <si>
    <t>"Y19- 1100x2200"         (1,1+2,2)*2*2</t>
  </si>
  <si>
    <t>84</t>
  </si>
  <si>
    <t>-1557296828</t>
  </si>
  <si>
    <t>85</t>
  </si>
  <si>
    <t>611730000020.S</t>
  </si>
  <si>
    <t>Dvere vchodové plastové jednokrídlové s prísvetlíkom, izolačné trojsklo</t>
  </si>
  <si>
    <t>-194027717</t>
  </si>
  <si>
    <t>86</t>
  </si>
  <si>
    <t>611730000040.S1</t>
  </si>
  <si>
    <t>Dvere vchodové plastové jednokrídlové plné so sendvičovou výplňou</t>
  </si>
  <si>
    <t>-1934923850</t>
  </si>
  <si>
    <t>87</t>
  </si>
  <si>
    <t>998766202.S</t>
  </si>
  <si>
    <t>Presun hmot pre konštrukcie stolárske v objektoch výšky nad 6 do 12 m</t>
  </si>
  <si>
    <t>-2103418136</t>
  </si>
  <si>
    <t>767</t>
  </si>
  <si>
    <t>Konštrukcie doplnkové kovové</t>
  </si>
  <si>
    <t>88</t>
  </si>
  <si>
    <t>767230030.S</t>
  </si>
  <si>
    <t>Montáž zábradlia nerezové na schody, výplň rebrovanie, kotvenie do podlahy</t>
  </si>
  <si>
    <t>243768960</t>
  </si>
  <si>
    <t>"Y12"         6*2</t>
  </si>
  <si>
    <t>89</t>
  </si>
  <si>
    <t>553520000400.S</t>
  </si>
  <si>
    <t>Zábradlie nerezové pre schody, horizontálna výplň nerez, výška 1000 mm, dĺžka 3000 mm, kotvenie do podlahy</t>
  </si>
  <si>
    <t>1061703959</t>
  </si>
  <si>
    <t>90</t>
  </si>
  <si>
    <t>767251111.S</t>
  </si>
  <si>
    <t>Montáž podiest z oceľového ryhovaného plechu-poklop</t>
  </si>
  <si>
    <t>kg</t>
  </si>
  <si>
    <t>1497406720</t>
  </si>
  <si>
    <t>"Y13"            1,3*1,3*51</t>
  </si>
  <si>
    <t>91</t>
  </si>
  <si>
    <t>P.C.001</t>
  </si>
  <si>
    <t>Dodávka výklopného poklopu</t>
  </si>
  <si>
    <t>1232116329</t>
  </si>
  <si>
    <t>92</t>
  </si>
  <si>
    <t>767251123.S</t>
  </si>
  <si>
    <t>Montáž podest z oceľových pochôdznych lisovaných roštov zváraním hmotnosti od 15 do 30 kg/m2</t>
  </si>
  <si>
    <t>2144932194</t>
  </si>
  <si>
    <t>5,73*1,45+1,2*1,45</t>
  </si>
  <si>
    <t>93</t>
  </si>
  <si>
    <t>553430010110.S</t>
  </si>
  <si>
    <t>Rošt podlahový lisovaný žiarozink - pororošt, rozmer oka 30x30 mm, nosná páska 30x3 mm</t>
  </si>
  <si>
    <t>-342640547</t>
  </si>
  <si>
    <t>94</t>
  </si>
  <si>
    <t>767411102.S</t>
  </si>
  <si>
    <t>Montáž opláštenia sendvičovými stenovými panelmi s viditeľným spojom na OK, hrúbky nad 100 do 150 mm</t>
  </si>
  <si>
    <t>-1981891825</t>
  </si>
  <si>
    <t>"Y8"            300,00</t>
  </si>
  <si>
    <t>95</t>
  </si>
  <si>
    <t>553250000600.S</t>
  </si>
  <si>
    <t>Panel sendvičový s jadrom z minerálnej vlny stenový s viditeľným spojom, oceľový plášť š. 1100 mm hr. jadra 150 mm</t>
  </si>
  <si>
    <t>-242343991</t>
  </si>
  <si>
    <t>96</t>
  </si>
  <si>
    <t>767658343.S</t>
  </si>
  <si>
    <t>Montáž sekcionálnej brány pozink farebný plochy nad 6 do 9 m2</t>
  </si>
  <si>
    <t>763864051</t>
  </si>
  <si>
    <t>"Y18"            1</t>
  </si>
  <si>
    <t>97</t>
  </si>
  <si>
    <t>553410061780.S</t>
  </si>
  <si>
    <t>Brána sekcionálna zateplená pozink farebný s elektrickým pohonom, hrúbka panelu 60 mm, vxš 2500x2500 mm</t>
  </si>
  <si>
    <t>1679137329</t>
  </si>
  <si>
    <t>98</t>
  </si>
  <si>
    <t>998767202.S</t>
  </si>
  <si>
    <t>Presun hmôt pre kovové stavebné doplnkové konštrukcie v objektoch výšky nad 6 do 12 m</t>
  </si>
  <si>
    <t>2075475588</t>
  </si>
  <si>
    <t>777</t>
  </si>
  <si>
    <t>Podlahy syntetické</t>
  </si>
  <si>
    <t>777130010.S</t>
  </si>
  <si>
    <t>Polyuretánové podlahy, penetrácia, stierka s pieskom, uzatvárací náter</t>
  </si>
  <si>
    <t>CS CENEKON 2023 02 v2</t>
  </si>
  <si>
    <t>-1518938384</t>
  </si>
  <si>
    <t>100</t>
  </si>
  <si>
    <t>998777202.S</t>
  </si>
  <si>
    <t>Presun hmôt pre podlahy syntetické v objektoch výšky nad 6 do 12 m</t>
  </si>
  <si>
    <t>-894977044</t>
  </si>
  <si>
    <t>783</t>
  </si>
  <si>
    <t>Nátery</t>
  </si>
  <si>
    <t>101</t>
  </si>
  <si>
    <t>783125130.S</t>
  </si>
  <si>
    <t>Nátery oceľ.konštr. syntetické ľahkých C alebo veľmi ľahkých CC dvojnásobné - 70μm</t>
  </si>
  <si>
    <t>138550976</t>
  </si>
  <si>
    <t>"I.NP"</t>
  </si>
  <si>
    <t>"Y4- HEA 260"            8*3,56*1,48</t>
  </si>
  <si>
    <t>"Y5-HEA180"              1*3,56*1,02</t>
  </si>
  <si>
    <t>"Y6-IPE 360"               82*1,4</t>
  </si>
  <si>
    <t>"Y7-SHS 130x130x8" 45,5*0,13*4</t>
  </si>
  <si>
    <t>"II.NP"</t>
  </si>
  <si>
    <t>"Y4- HEA 260"            8*3,01*1,48</t>
  </si>
  <si>
    <t>"Y6-IPE 360"               74,8*1,4</t>
  </si>
  <si>
    <t>"Y7-SHS 130x130x8" 62,3*0,13*4</t>
  </si>
  <si>
    <t>Súčet</t>
  </si>
  <si>
    <t>102</t>
  </si>
  <si>
    <t>783125730.S</t>
  </si>
  <si>
    <t>Nátery oceľ.konštr. syntetické ľahkých C alebo veľmi ľahkých CC základné - 35μm</t>
  </si>
  <si>
    <t>826565370</t>
  </si>
  <si>
    <t>43-M</t>
  </si>
  <si>
    <t>Montáž oceľových konštrukcií</t>
  </si>
  <si>
    <t>103</t>
  </si>
  <si>
    <t>430863006.S</t>
  </si>
  <si>
    <t>Montáž rôznych dielov OK - tretia cenová krivka do 20 000 kg vrátane</t>
  </si>
  <si>
    <t>-755146887</t>
  </si>
  <si>
    <t>"Y4- HEA 260"            8*3,56*68,2</t>
  </si>
  <si>
    <t>"Y5-HEA180"              1*3,56*35,5</t>
  </si>
  <si>
    <t>"Y6-IPE 360"               82*57,1</t>
  </si>
  <si>
    <t>"Y7-SHS 130x130x8" 45,5*30,1</t>
  </si>
  <si>
    <t>"Y4- HEA 260"            8*3,01*68,2</t>
  </si>
  <si>
    <t>"Y6-IPE 360"               74,8*57,1</t>
  </si>
  <si>
    <t>"Y7-SHS 130x130x8" 62,3*30,1</t>
  </si>
  <si>
    <t>104</t>
  </si>
  <si>
    <t>553850000200.S</t>
  </si>
  <si>
    <t>Prvky pre oceľovú nosnú konštrukciu - stĺpy, väzniky prierez do 100-300 mm</t>
  </si>
  <si>
    <t>128</t>
  </si>
  <si>
    <t>1648154424</t>
  </si>
  <si>
    <t>15909,032*0,001 'Prepočítané koeficientom množstva</t>
  </si>
  <si>
    <t>105</t>
  </si>
  <si>
    <t>430865005.S</t>
  </si>
  <si>
    <t>Výroba segmentov pre oceľové konštrukcie a prvky, celkovej hmotnosti do 300 kg, stupeň zložitosti opracovania 2</t>
  </si>
  <si>
    <t>-679094975</t>
  </si>
  <si>
    <t>106</t>
  </si>
  <si>
    <t>MV</t>
  </si>
  <si>
    <t>Murárske výpomoci</t>
  </si>
  <si>
    <t>-1502324556</t>
  </si>
  <si>
    <t>107</t>
  </si>
  <si>
    <t>PM</t>
  </si>
  <si>
    <t>Podružný materiál</t>
  </si>
  <si>
    <t>-1209341055</t>
  </si>
  <si>
    <t>108</t>
  </si>
  <si>
    <t>PPV</t>
  </si>
  <si>
    <t>Podiel pridružených výkonov</t>
  </si>
  <si>
    <t>-281683575</t>
  </si>
  <si>
    <t>109</t>
  </si>
  <si>
    <t>000600024.S</t>
  </si>
  <si>
    <t>Zariadenie staveniska - prevádzkové dopravné značenie po stavenisku</t>
  </si>
  <si>
    <t>1447634060</t>
  </si>
  <si>
    <t>110</t>
  </si>
  <si>
    <t>000700051.S</t>
  </si>
  <si>
    <t>Dopravné náklady - mimoriadne sťažený vnútrostaveniskový presun bez rozlíšenia</t>
  </si>
  <si>
    <t>1322839583</t>
  </si>
  <si>
    <t>26-B-01-03-02 - Prípojky</t>
  </si>
  <si>
    <t>Úroveň 3:</t>
  </si>
  <si>
    <t>26-B-01-03-02-01 - Kanalizačná</t>
  </si>
  <si>
    <t xml:space="preserve">HSV - Práce a dodávky HSV   </t>
  </si>
  <si>
    <t xml:space="preserve">    1 - Zemné práce   </t>
  </si>
  <si>
    <t xml:space="preserve">    4 - Vodorovné konštrukcie   </t>
  </si>
  <si>
    <t xml:space="preserve">    8 - Rúrové vedenie   </t>
  </si>
  <si>
    <t xml:space="preserve">    99 - Presun hmôt HSV   </t>
  </si>
  <si>
    <t xml:space="preserve">Práce a dodávky HSV   </t>
  </si>
  <si>
    <t xml:space="preserve">Zemné práce   </t>
  </si>
  <si>
    <t>132201101.S</t>
  </si>
  <si>
    <t>Výkop ryhy do šírky 600 mm v horn.3 do 100 m3</t>
  </si>
  <si>
    <t>1900816940</t>
  </si>
  <si>
    <t>40*0,6*1,5</t>
  </si>
  <si>
    <t>132201109.S</t>
  </si>
  <si>
    <t>Príplatok k cene za lepivosť pri hĺbení rýh šírky do 600 mm zapažených i nezapažených s urovnaním dna v hornine 3</t>
  </si>
  <si>
    <t>-1657208955</t>
  </si>
  <si>
    <t>-1965056272</t>
  </si>
  <si>
    <t>40*0,6*0,1</t>
  </si>
  <si>
    <t>-1433686949</t>
  </si>
  <si>
    <t>174101002.S</t>
  </si>
  <si>
    <t>Zásyp sypaninou so zhutnením jám, šachiet, rýh, zárezov alebo okolo objektov nad 100 do 1000 m3</t>
  </si>
  <si>
    <t>1160965447</t>
  </si>
  <si>
    <t>40*0,6*1,0</t>
  </si>
  <si>
    <t>175101101.S</t>
  </si>
  <si>
    <t>Obsyp potrubia sypaninou z vhodných hornín 1 až 4 bez prehodenia sypaniny</t>
  </si>
  <si>
    <t>-373835357</t>
  </si>
  <si>
    <t>40*0,6*0,4</t>
  </si>
  <si>
    <t>583410000800.S</t>
  </si>
  <si>
    <t>Kamenivo drvené drobné frakcia 0-4 mm</t>
  </si>
  <si>
    <t>-41416063</t>
  </si>
  <si>
    <t>9,6*1,89 'Prepočítané koeficientom množstva</t>
  </si>
  <si>
    <t xml:space="preserve">Vodorovné konštrukcie   </t>
  </si>
  <si>
    <t>451572111.S</t>
  </si>
  <si>
    <t>Lôžko pod potrubie, stoky a drobné objekty, v otvorenom výkope z kameniva drobného ťaženého 0-4 mm</t>
  </si>
  <si>
    <t>-1145484389</t>
  </si>
  <si>
    <t xml:space="preserve">Rúrové vedenie   </t>
  </si>
  <si>
    <t>871324204.S</t>
  </si>
  <si>
    <t>Potrubie kanalizačné hladké plnostenné PP SN 10 DN 150</t>
  </si>
  <si>
    <t>536820524</t>
  </si>
  <si>
    <t>877324004.S</t>
  </si>
  <si>
    <t>Montáž kanalizačného PP kolena DN 150</t>
  </si>
  <si>
    <t>1461377530</t>
  </si>
  <si>
    <t>286540069700.S</t>
  </si>
  <si>
    <t>Koleno PP, DN 160x45° hladké pre gravitačnú kanalizáciu</t>
  </si>
  <si>
    <t>2060658395</t>
  </si>
  <si>
    <t>892311000.S</t>
  </si>
  <si>
    <t>Skúška tesnosti kanalizácie D 150 mm</t>
  </si>
  <si>
    <t>-464751759</t>
  </si>
  <si>
    <t>894810009.S</t>
  </si>
  <si>
    <t>Montáž PP revíznej kanalizačnej šachty priemeru 600 mm do výšky šachty 2 m s roznášacím prstencom a poklopom</t>
  </si>
  <si>
    <t>-123639605</t>
  </si>
  <si>
    <t>286610036100.S</t>
  </si>
  <si>
    <t>Šachtové dno prietočné DN 160x0°-60°, ku kanalizačnej revíznej šachte 600 mm, PP</t>
  </si>
  <si>
    <t>2070944202</t>
  </si>
  <si>
    <t>286610045100.S</t>
  </si>
  <si>
    <t>Vlnovcová šachtová rúra s hrdlom kanalizačná 600 mm, dĺžka 1,0 m, PP</t>
  </si>
  <si>
    <t>-1043223154</t>
  </si>
  <si>
    <t>286710035900.S</t>
  </si>
  <si>
    <t>Gumové tesnenie šachtovej rúry 600 mm ku kanalizačnej revíznej šachte 600 mm</t>
  </si>
  <si>
    <t>-1327607583</t>
  </si>
  <si>
    <t>592240009400.S</t>
  </si>
  <si>
    <t>Betónový roznášací prstenec pre revízne šachty DN 600 až 1000</t>
  </si>
  <si>
    <t>-1730157834</t>
  </si>
  <si>
    <t>899101111.S</t>
  </si>
  <si>
    <t>Osadenie poklopu liatinového a oceľového vrátane rámu hmotn. do 50 kg</t>
  </si>
  <si>
    <t>844282457</t>
  </si>
  <si>
    <t>552410002200.S</t>
  </si>
  <si>
    <t>Poklop liatinový B125 priemer 600 mm</t>
  </si>
  <si>
    <t>-907482135</t>
  </si>
  <si>
    <t xml:space="preserve">Presun hmôt HSV   </t>
  </si>
  <si>
    <t>998276101.S</t>
  </si>
  <si>
    <t>Presun hmôt pre rúrové vedenie hĺbené z rúr z plast., hmôt alebo sklolamin. v otvorenom výkope</t>
  </si>
  <si>
    <t>-1229161391</t>
  </si>
  <si>
    <t>26-B-01-03-02-02 - Vodovodná</t>
  </si>
  <si>
    <t>-1497199573</t>
  </si>
  <si>
    <t>1067766704</t>
  </si>
  <si>
    <t>-1075732731</t>
  </si>
  <si>
    <t>1978222431</t>
  </si>
  <si>
    <t>-2116324483</t>
  </si>
  <si>
    <t>345405972</t>
  </si>
  <si>
    <t>-1807311527</t>
  </si>
  <si>
    <t>-1257456084</t>
  </si>
  <si>
    <t>230203185.S</t>
  </si>
  <si>
    <t>Montáž kolena 90° elektrotvarovkového PE 100 SDR 11 D 63 mm</t>
  </si>
  <si>
    <t>265542932</t>
  </si>
  <si>
    <t>286530187200.S</t>
  </si>
  <si>
    <t>Koleno 90° elektrotvarovkové 90° PE 100 SDR 11 D 63 mm</t>
  </si>
  <si>
    <t>-1519402091</t>
  </si>
  <si>
    <t>871221548.S</t>
  </si>
  <si>
    <t>Potrubie vodovodné z PE 100 SDR11/PN16 zvárané elektrotvarovkami D 63x5,8 mm</t>
  </si>
  <si>
    <t>-1478477849</t>
  </si>
  <si>
    <t>891241111.S</t>
  </si>
  <si>
    <t>Montáž vodovodného posúvača s osadením zemnej súpravy (bez poklopov) DN 80</t>
  </si>
  <si>
    <t>1437227427</t>
  </si>
  <si>
    <t>422210001000.S</t>
  </si>
  <si>
    <t>Posúvač uzatvárací DN 80, liatinový, PN 16</t>
  </si>
  <si>
    <t>2013785761</t>
  </si>
  <si>
    <t>422210001800.S</t>
  </si>
  <si>
    <t>Zemná súprava posúvačová Y 1020 D 65 mm</t>
  </si>
  <si>
    <t>2129778275</t>
  </si>
  <si>
    <t>422210001900.S</t>
  </si>
  <si>
    <t>Zemná súprava posúvačová Y 1020 D 150 mm</t>
  </si>
  <si>
    <t>-366738709</t>
  </si>
  <si>
    <t>891247111.S</t>
  </si>
  <si>
    <t>Montáž vodovodnej armatúry na potrubí, hydrant podzemný (bez osadenia poklopov) DN 80</t>
  </si>
  <si>
    <t>942558898</t>
  </si>
  <si>
    <t>449160000900.S</t>
  </si>
  <si>
    <t>Podzemný hydrant DN 80 s dvojitým uzatváraním, krytie potrubia 1,5 m, PN 16, materíál: liatina, na vodu</t>
  </si>
  <si>
    <t>1750690722</t>
  </si>
  <si>
    <t>892233111.S</t>
  </si>
  <si>
    <t>Preplach a dezinfekcia vodovodného potrubia DN od 40 do 70</t>
  </si>
  <si>
    <t>1495433404</t>
  </si>
  <si>
    <t>892241111.S</t>
  </si>
  <si>
    <t>Ostatné práce na rúrovom vedení, tlakové skúšky vodovodného potrubia DN do 80</t>
  </si>
  <si>
    <t>343186940</t>
  </si>
  <si>
    <t>892372111.S</t>
  </si>
  <si>
    <t>Zabezpečenie koncov vodovodného potrubia pri tlakových skúškach DN do 300</t>
  </si>
  <si>
    <t>1948390171</t>
  </si>
  <si>
    <t>893301002.S</t>
  </si>
  <si>
    <t>Osadenie vodomernej šachty železobetónovej, hmotnosti nad 3 do 6 t</t>
  </si>
  <si>
    <t>-151278191</t>
  </si>
  <si>
    <t>594300000200.S</t>
  </si>
  <si>
    <t>Vodomerná a armatúrna šachta, objem 2,6 m3, železobetónová</t>
  </si>
  <si>
    <t>1864573731</t>
  </si>
  <si>
    <t>5943000002022S</t>
  </si>
  <si>
    <t>D+M vodomerná zostava</t>
  </si>
  <si>
    <t>441211653</t>
  </si>
  <si>
    <t>-1309621354</t>
  </si>
  <si>
    <t>-630736491</t>
  </si>
  <si>
    <t>899401112.S</t>
  </si>
  <si>
    <t>Osadenie poklopu liatinového posúvačového</t>
  </si>
  <si>
    <t>10352993</t>
  </si>
  <si>
    <t>552410000100.S</t>
  </si>
  <si>
    <t>Poklop posúvačový Y 4504</t>
  </si>
  <si>
    <t>759432417</t>
  </si>
  <si>
    <t>899401113.S</t>
  </si>
  <si>
    <t>Osadenie poklopu liatinového hydrantového</t>
  </si>
  <si>
    <t>406576857</t>
  </si>
  <si>
    <t>552410000700.S</t>
  </si>
  <si>
    <t>Poklop uličny tuhý pre podzemné hydranty, šedá liatina GG 200 bitúmenovaná</t>
  </si>
  <si>
    <t>1077073802</t>
  </si>
  <si>
    <t>1427141871</t>
  </si>
  <si>
    <t>26-B-01-03-02-03 - NN prípojka</t>
  </si>
  <si>
    <t>M - Práce a dodávky M</t>
  </si>
  <si>
    <t xml:space="preserve">    21-M - Elektromontáže</t>
  </si>
  <si>
    <t xml:space="preserve">    46-M - Zemné práce vykonávané pri externých montážnych prácach</t>
  </si>
  <si>
    <t>HZS - Hodinové zúčtovacie sadzby</t>
  </si>
  <si>
    <t>Práce a dodávky M</t>
  </si>
  <si>
    <t>21-M</t>
  </si>
  <si>
    <t>Elektromontáže</t>
  </si>
  <si>
    <t>210100005.S</t>
  </si>
  <si>
    <t>Ukončenie vodičov v rozvádzač. vrátane zapojenia a vodičovej koncovky do 35 mm2</t>
  </si>
  <si>
    <t>-56977771</t>
  </si>
  <si>
    <t>345720005100.S</t>
  </si>
  <si>
    <t>Dutinka lisovacia DI 35-16 izolovaná</t>
  </si>
  <si>
    <t>-608245064</t>
  </si>
  <si>
    <t>354310013600.S</t>
  </si>
  <si>
    <t>Káblové oko hliníkové lisovacie 35 Al 617081</t>
  </si>
  <si>
    <t>1676329021</t>
  </si>
  <si>
    <t>210193003.S</t>
  </si>
  <si>
    <t>Rozpájacia a istiaca plastová skriňa pilierová - typ SR 3</t>
  </si>
  <si>
    <t>896389643</t>
  </si>
  <si>
    <t>357120006220.S</t>
  </si>
  <si>
    <t>Skriňa elektromerová RE 1.0-P10 pilierová s 3 modulmi, dvojtarif, hlavné ističe 16, 20, resp.25A, ističe pred HDO, nulový mostík 4x elmer</t>
  </si>
  <si>
    <t>-1882289826</t>
  </si>
  <si>
    <t>210220020.S</t>
  </si>
  <si>
    <t>Uzemňovacie vedenie v zemi FeZn do 120 mm2 vrátane izolácie spojov</t>
  </si>
  <si>
    <t>1169133318</t>
  </si>
  <si>
    <t>354410058800.S</t>
  </si>
  <si>
    <t>Pásovina uzemňovacia FeZn 30 x 4 mm</t>
  </si>
  <si>
    <t>-1235831921</t>
  </si>
  <si>
    <t>210902115.S</t>
  </si>
  <si>
    <t>Kábel hliníkový silový uložený pevne 1-AYKY 0,6/1 kV 4x35</t>
  </si>
  <si>
    <t>1878779572</t>
  </si>
  <si>
    <t>341110030600.S</t>
  </si>
  <si>
    <t>Kábel hliníkový 1-AYKY 4x35 mm2</t>
  </si>
  <si>
    <t>1898794419</t>
  </si>
  <si>
    <t>256598258</t>
  </si>
  <si>
    <t>-539380113</t>
  </si>
  <si>
    <t>-1678575534</t>
  </si>
  <si>
    <t>46-M</t>
  </si>
  <si>
    <t>Zemné práce vykonávané pri externých montážnych prácach</t>
  </si>
  <si>
    <t>460202164.S</t>
  </si>
  <si>
    <t>Hĺbenie káblovej ryhy strojne 35 cm širokej a 80 cm hlbokej, v zemine triedy 4</t>
  </si>
  <si>
    <t>-223909697</t>
  </si>
  <si>
    <t>460420022.S</t>
  </si>
  <si>
    <t>Zriadenie, rekonšt. káblového lôžka z piesku bez zakrytia, v ryhe šír. do 65 cm, hrúbky vrstvy 10 cm</t>
  </si>
  <si>
    <t>967419276</t>
  </si>
  <si>
    <t>583110000300.S</t>
  </si>
  <si>
    <t>Drvina vápencová frakcia 0-4 mm</t>
  </si>
  <si>
    <t>-2020767718</t>
  </si>
  <si>
    <t>(11+9,1+12,1)*0,35</t>
  </si>
  <si>
    <t>11,27*0,104 'Prepočítané koeficientom množstva</t>
  </si>
  <si>
    <t>460490012.S</t>
  </si>
  <si>
    <t>Rozvinutie a uloženie výstražnej fólie z PE do ryhy, šírka do 33 cm</t>
  </si>
  <si>
    <t>685871769</t>
  </si>
  <si>
    <t>283230008000.S</t>
  </si>
  <si>
    <t>Výstražná fólia PE, š. 300, farba červená</t>
  </si>
  <si>
    <t>-1692043298</t>
  </si>
  <si>
    <t>460560164.S</t>
  </si>
  <si>
    <t>Ručný zásyp nezap. káblovej ryhy bez zhutn. zeminy, 35 cm širokej, 80 cm hlbokej v zemine tr. 4</t>
  </si>
  <si>
    <t>1995752427</t>
  </si>
  <si>
    <t>4607001015.S1</t>
  </si>
  <si>
    <t>Základ pod elektromerovú skriňu</t>
  </si>
  <si>
    <t>521071472</t>
  </si>
  <si>
    <t>998946291.S</t>
  </si>
  <si>
    <t>Príplatok za zväčšený presun pre pomocné stavebné práce pri elektromontážach nad vymedzenú najväčšiu dopravnú vzdialenosť po stavenisku do 1 km</t>
  </si>
  <si>
    <t>320301138</t>
  </si>
  <si>
    <t>689268158</t>
  </si>
  <si>
    <t>HZS</t>
  </si>
  <si>
    <t>Hodinové zúčtovacie sadzby</t>
  </si>
  <si>
    <t>HZS000114.S</t>
  </si>
  <si>
    <t>Stavebno montážne práce najnáročnejšie na odbornosť - prehliadky pracoviska a revízie (Tr. 4) v rozsahu 8 a viac hodín</t>
  </si>
  <si>
    <t>512</t>
  </si>
  <si>
    <t>1578125832</t>
  </si>
  <si>
    <t xml:space="preserve">    95-M - Revízie</t>
  </si>
  <si>
    <t>kpl</t>
  </si>
  <si>
    <t>95-M</t>
  </si>
  <si>
    <t>Revízie</t>
  </si>
  <si>
    <t>26-B-01-03-04 - Klimatizácia a vykurovanie formou klimatizačných jednotiek (TČ)</t>
  </si>
  <si>
    <t xml:space="preserve">    D4 - Ústredné kúrenie - strojovne   </t>
  </si>
  <si>
    <t>D4</t>
  </si>
  <si>
    <t xml:space="preserve">Ústredné kúrenie - strojovne   </t>
  </si>
  <si>
    <t>Montáž tepelného čerpadla 4-16 kW (vzduch-voda)+ strojovňa</t>
  </si>
  <si>
    <t>691166932</t>
  </si>
  <si>
    <t>P.C.002</t>
  </si>
  <si>
    <t>Dodávka klimatizačných jednotiek (TČ)</t>
  </si>
  <si>
    <t>súb</t>
  </si>
  <si>
    <t>-1383767166</t>
  </si>
  <si>
    <t>P.C.003</t>
  </si>
  <si>
    <t>Dodávka príslušenstva</t>
  </si>
  <si>
    <t>1517778964</t>
  </si>
  <si>
    <t>26-B-01-03-05 - Elektroinštalácie a bleskozvod</t>
  </si>
  <si>
    <t xml:space="preserve">    22-M - Montáže oznamovacích a zabezpečovacích zariadení</t>
  </si>
  <si>
    <t>210010026.S</t>
  </si>
  <si>
    <t>Rúrka ohybná elektroinštalačná z PVC typ FXP 25, uložená pevne</t>
  </si>
  <si>
    <t>CS CENEKON 2025 02 v1</t>
  </si>
  <si>
    <t>1471306174</t>
  </si>
  <si>
    <t>300</t>
  </si>
  <si>
    <t>345710009200.S</t>
  </si>
  <si>
    <t>Rúrka ohybná vlnitá pancierová so strednou mechanickou odolnosťou z PVC-U, D 25</t>
  </si>
  <si>
    <t>1958580279</t>
  </si>
  <si>
    <t>210010301.S</t>
  </si>
  <si>
    <t>Krabica prístrojová bez zapojenia (1901, KP 68, KZ 3)</t>
  </si>
  <si>
    <t>-254019020</t>
  </si>
  <si>
    <t>345410002400.S</t>
  </si>
  <si>
    <t>Krabica inštalačná KU 68-1901 KA pod omietku</t>
  </si>
  <si>
    <t>-195390076</t>
  </si>
  <si>
    <t>210110001.S</t>
  </si>
  <si>
    <t>Jednopólový spínač - radenie 1, nástenný IP 44, vrátane zapojenia</t>
  </si>
  <si>
    <t>-268252398</t>
  </si>
  <si>
    <t>345340007945</t>
  </si>
  <si>
    <t>Spínač Valena Life jednopólový polozapustený a zapustený, radenie č.1, biely, LEGRAND</t>
  </si>
  <si>
    <t>-263680348</t>
  </si>
  <si>
    <t>210110003.S</t>
  </si>
  <si>
    <t>Sériový spínač -  radenie 5, nástenný IP 44 vrátane zapojenia</t>
  </si>
  <si>
    <t>CS CENEKON 2026 01 v1</t>
  </si>
  <si>
    <t>354517846</t>
  </si>
  <si>
    <t>345330002915.S</t>
  </si>
  <si>
    <t>Prepínač nástenný, radenie 5, IP44</t>
  </si>
  <si>
    <t>-948823931</t>
  </si>
  <si>
    <t>210111021.S</t>
  </si>
  <si>
    <t>Domová zásuvka pre zapustenú montáž IP 44, vrátane zapojenia 250 V / 16A,  2P + PE</t>
  </si>
  <si>
    <t>-89000593</t>
  </si>
  <si>
    <t>101477</t>
  </si>
  <si>
    <t>Zásuvka nástenná IZ 6343, 63A 4P 6h 400V IP44</t>
  </si>
  <si>
    <t>256</t>
  </si>
  <si>
    <t>12616653</t>
  </si>
  <si>
    <t>210193204.S</t>
  </si>
  <si>
    <t>Domova rozvodnica povrchová montáž IP 65</t>
  </si>
  <si>
    <t>-75460394</t>
  </si>
  <si>
    <t>3571500001701.S</t>
  </si>
  <si>
    <t xml:space="preserve">Rozvádzač </t>
  </si>
  <si>
    <t>1540724285</t>
  </si>
  <si>
    <t>210201085.S</t>
  </si>
  <si>
    <t>Zapojenie LED svietidla, IP20, P=80W, stropného - nástenného interiérového</t>
  </si>
  <si>
    <t>-246379391</t>
  </si>
  <si>
    <t>348140003490.1</t>
  </si>
  <si>
    <t>LED svietidlo interiérové stropné, napr.TRILUX Siella G4 D2    3800lm,35W alebo ekvivalent</t>
  </si>
  <si>
    <t>-787016597</t>
  </si>
  <si>
    <t>-65583440</t>
  </si>
  <si>
    <t>(30+28)*2</t>
  </si>
  <si>
    <t>-866452598</t>
  </si>
  <si>
    <t>210220030.S</t>
  </si>
  <si>
    <t>Ekvipotenciálna svorkovnica EPS 3 v krabici KO 100 E</t>
  </si>
  <si>
    <t>1713031513</t>
  </si>
  <si>
    <t>345410000200.S</t>
  </si>
  <si>
    <t>Krabica odbočná z PVC s viečkom pod omietku KO 100 E</t>
  </si>
  <si>
    <t>799496397</t>
  </si>
  <si>
    <t>345610005000.S</t>
  </si>
  <si>
    <t>Svorkovnica ekvipotencionálna EPS 3, z PP</t>
  </si>
  <si>
    <t>-691317659</t>
  </si>
  <si>
    <t>210220050.S</t>
  </si>
  <si>
    <t>Označenie zvodov číselnými štítkami</t>
  </si>
  <si>
    <t>-1675795507</t>
  </si>
  <si>
    <t>354410064700.S</t>
  </si>
  <si>
    <t>Štítok orientačný nerezový na zvody 0</t>
  </si>
  <si>
    <t>-818712492</t>
  </si>
  <si>
    <t>210220240.S</t>
  </si>
  <si>
    <t>Svorka FeZn k zachytávacej, uzemňovacej tyči  SJ</t>
  </si>
  <si>
    <t>-1888764074</t>
  </si>
  <si>
    <t>354410001500.S</t>
  </si>
  <si>
    <t>Svorka FeZn k uzemňovacej tyči označenie SJ 01</t>
  </si>
  <si>
    <t>1776902131</t>
  </si>
  <si>
    <t>354410002000.S</t>
  </si>
  <si>
    <t>Svorka FeZn k uzemňovacej tyči označenie SJ 03</t>
  </si>
  <si>
    <t>1057561983</t>
  </si>
  <si>
    <t>210220247.S</t>
  </si>
  <si>
    <t>Svorka FeZn skúšobná SZ</t>
  </si>
  <si>
    <t>368241099</t>
  </si>
  <si>
    <t>354410004300.S</t>
  </si>
  <si>
    <t>Svorka FeZn skúšobná označenie SZ</t>
  </si>
  <si>
    <t>-1816117085</t>
  </si>
  <si>
    <t>210220253.S</t>
  </si>
  <si>
    <t>Svorka FeZn uzemňovacia SR03</t>
  </si>
  <si>
    <t>-2098728411</t>
  </si>
  <si>
    <t>354410000900.S</t>
  </si>
  <si>
    <t>Svorka FeZn uzemňovacia označenie SR 03 A</t>
  </si>
  <si>
    <t>-7250072</t>
  </si>
  <si>
    <t>210220280.S</t>
  </si>
  <si>
    <t>Uzemňovacia tyč FeZn ZT</t>
  </si>
  <si>
    <t>-1286733902</t>
  </si>
  <si>
    <t>354410055500.S</t>
  </si>
  <si>
    <t>Tyč uzemňovacia FeZn označenie ZT 1 m</t>
  </si>
  <si>
    <t>-855230121</t>
  </si>
  <si>
    <t>210220301.S</t>
  </si>
  <si>
    <t>Ochranné pospájanie v práčovniach, kúpeľniach, pevné uloženie CY 4-6 mm2</t>
  </si>
  <si>
    <t>-778194650</t>
  </si>
  <si>
    <t>6*50</t>
  </si>
  <si>
    <t>341110012200.S</t>
  </si>
  <si>
    <t>Vodič medený H07V-U 4 mm2</t>
  </si>
  <si>
    <t>-967166178</t>
  </si>
  <si>
    <t>210220800.S</t>
  </si>
  <si>
    <t>Uzemňovacie vedenie na povrchu AlMgSi drôt zvodový Ø 8-10 mm</t>
  </si>
  <si>
    <t>-2069112891</t>
  </si>
  <si>
    <t>10*30</t>
  </si>
  <si>
    <t>354410064200.S</t>
  </si>
  <si>
    <t>Drôt bleskozvodový zliatina AlMgSi, d 8 mm, Al</t>
  </si>
  <si>
    <t>-1163282137</t>
  </si>
  <si>
    <t>210220810.S</t>
  </si>
  <si>
    <t>Podpery vedenia zliatina AlMgSi na plochú strechu PV21</t>
  </si>
  <si>
    <t>1678569716</t>
  </si>
  <si>
    <t>354410035000.S</t>
  </si>
  <si>
    <t>Podpera vedenia FeZn na ploché strechy označenie PV 21 plast</t>
  </si>
  <si>
    <t>232809970</t>
  </si>
  <si>
    <t>210220853.S</t>
  </si>
  <si>
    <t>Svorka zliatina AlMgSi spojovacia SS</t>
  </si>
  <si>
    <t>-1498356672</t>
  </si>
  <si>
    <t>354410012900.S</t>
  </si>
  <si>
    <t>Svorka spojovacia zliatina AlMgSi označenie SS 2 skrutky s príložkou Al</t>
  </si>
  <si>
    <t>-836353013</t>
  </si>
  <si>
    <t>210220862.S</t>
  </si>
  <si>
    <t>Svorka zliatina AlMgSi uzemňovacia SR03</t>
  </si>
  <si>
    <t>-1427501137</t>
  </si>
  <si>
    <t>354410016600.S</t>
  </si>
  <si>
    <t>Svorka uzemňovacia zliatina AlMgSi označenie SR 03 E</t>
  </si>
  <si>
    <t>2054155946</t>
  </si>
  <si>
    <t>210220880.S</t>
  </si>
  <si>
    <t>Ochranný uholník zliatina AlMgSi   OU</t>
  </si>
  <si>
    <t>-255459742</t>
  </si>
  <si>
    <t>354410063600.S</t>
  </si>
  <si>
    <t>Uholník ochranný zliatina AlMgSi označenie OU 2 m Al</t>
  </si>
  <si>
    <t>393439817</t>
  </si>
  <si>
    <t>210881174.S</t>
  </si>
  <si>
    <t>Kábel bezhalogénový, medený uložený voľne 1-CHKE-V 0,6/1,0 kV  3x1,5</t>
  </si>
  <si>
    <t>352724843</t>
  </si>
  <si>
    <t>341610020900.S</t>
  </si>
  <si>
    <t>Kábel medený bezhalogenový 1-CHKE-V-J 3x1,5 mm2 E30</t>
  </si>
  <si>
    <t>-350464148</t>
  </si>
  <si>
    <t>210881175.S</t>
  </si>
  <si>
    <t>Kábel bezhalogénový, medený uložený voľne 1-CHKE-V 0,6/1,0 kV  3x2,5</t>
  </si>
  <si>
    <t>-1867632029</t>
  </si>
  <si>
    <t>341610021000.S</t>
  </si>
  <si>
    <t>Kábel medený bezhalogenový 1-CHKE-V-J 3x2,5 mm2 E30</t>
  </si>
  <si>
    <t>1901782266</t>
  </si>
  <si>
    <t>210881192.S</t>
  </si>
  <si>
    <t>Kábel bezhalogénový, medený uložený voľne 1-CHKE-V 0,6/1,0 kV  5x4</t>
  </si>
  <si>
    <t>CS CENEKON 2024 02 v1</t>
  </si>
  <si>
    <t>-1213800233</t>
  </si>
  <si>
    <t>341610022700.S</t>
  </si>
  <si>
    <t>Kábel medený bezhalogenový 1-CHKE-V-J 5x4 mm2 E30</t>
  </si>
  <si>
    <t>13121591</t>
  </si>
  <si>
    <t>570133654</t>
  </si>
  <si>
    <t>1415841073</t>
  </si>
  <si>
    <t>653126608</t>
  </si>
  <si>
    <t>22-M</t>
  </si>
  <si>
    <t>Montáže oznamovacích a zabezpečovacích zariadení</t>
  </si>
  <si>
    <t>220330142.S1</t>
  </si>
  <si>
    <t>EPS, montáž  dymového hlásiča</t>
  </si>
  <si>
    <t>1619543530</t>
  </si>
  <si>
    <t>404830000400.S</t>
  </si>
  <si>
    <t>Detektor požiarny duálny s dymovým fotoelektrickým senzorom a teplotným snímačom</t>
  </si>
  <si>
    <t>1403408634</t>
  </si>
  <si>
    <t>220511001.S</t>
  </si>
  <si>
    <t>Montáž zásuvky 1xRJ45 pod omietku</t>
  </si>
  <si>
    <t>-1104580863</t>
  </si>
  <si>
    <t>383150000100.S</t>
  </si>
  <si>
    <t>Zásuvka dátová RJ45 Cat 5e FTP</t>
  </si>
  <si>
    <t>1505320410</t>
  </si>
  <si>
    <t>220511020.S</t>
  </si>
  <si>
    <t>Zapojenie zásuvky 1xRJ45</t>
  </si>
  <si>
    <t>224471306</t>
  </si>
  <si>
    <t>220511031.S</t>
  </si>
  <si>
    <t>Kábel v rúrkach</t>
  </si>
  <si>
    <t>2034025326</t>
  </si>
  <si>
    <t>341230000800.S</t>
  </si>
  <si>
    <t>Kábel medený dátový UTP 4x2x0,5 mm2</t>
  </si>
  <si>
    <t>-1121350914</t>
  </si>
  <si>
    <t>220711060.S</t>
  </si>
  <si>
    <t>Montáž a zapojenie bezdrôtových pohybových senzorov PIR - interiér</t>
  </si>
  <si>
    <t>193171321</t>
  </si>
  <si>
    <t>404610000700.S</t>
  </si>
  <si>
    <t>Snímač pohybu digitálny duálny 2xPIR, bezdrôtový, imunita voči zvieratám do cca 18 kg</t>
  </si>
  <si>
    <t>1456871348</t>
  </si>
  <si>
    <t>-342715272</t>
  </si>
  <si>
    <t>PM.2</t>
  </si>
  <si>
    <t>-938874590</t>
  </si>
  <si>
    <t>-737731190</t>
  </si>
  <si>
    <t>9505074190.S</t>
  </si>
  <si>
    <t>Montáž "STOP" tlačítka</t>
  </si>
  <si>
    <t>1874266330</t>
  </si>
  <si>
    <t>1SFA611522R1201</t>
  </si>
  <si>
    <t>Bezpečnostné stop tlačítko, nepodsvietené červená</t>
  </si>
  <si>
    <t>538458504</t>
  </si>
  <si>
    <t>Stavebno montážne práce najnáročnejšie na odbornosť - prehliadky pracoviska a revízie (Tr. 4) v rozsahu viac ako 8 hodín</t>
  </si>
  <si>
    <t>-153023763</t>
  </si>
  <si>
    <t>26-B-01-03-06 - Zdravotechnické inštalácie</t>
  </si>
  <si>
    <t xml:space="preserve">    722 - Zdravotechnika - vnútorný vodovod</t>
  </si>
  <si>
    <t xml:space="preserve">    769 - Montáže vzduchotechnických zariadení</t>
  </si>
  <si>
    <t>713482121.S</t>
  </si>
  <si>
    <t>Montáž trubíc z PE, hr.15-20 mm,vnút.priemer do 38 mm</t>
  </si>
  <si>
    <t>-6924506</t>
  </si>
  <si>
    <t>5+30+40</t>
  </si>
  <si>
    <t>283310004800.S</t>
  </si>
  <si>
    <t>Izolačná PE trubica dxhr. 28x20 mm, nadrezaná, na izolovanie rozvodov vody, kúrenia, zdravotechniky</t>
  </si>
  <si>
    <t>2063138815</t>
  </si>
  <si>
    <t>75*1,02 'Prepočítané koeficientom množstva</t>
  </si>
  <si>
    <t>713482132.S</t>
  </si>
  <si>
    <t>Montáž trubíc z PE, hr.30 mm,vnút.priemer 39-70 mm</t>
  </si>
  <si>
    <t>2105541996</t>
  </si>
  <si>
    <t>10+12</t>
  </si>
  <si>
    <t>283310006600.S</t>
  </si>
  <si>
    <t>Izolačná PE trubica dxhr. 48x30 mm, rozrezaná, na izolovanie rozvodov vody, kúrenia, zdravotechniky</t>
  </si>
  <si>
    <t>743737398</t>
  </si>
  <si>
    <t>22*1,02 'Prepočítané koeficientom množstva</t>
  </si>
  <si>
    <t>713530805.S</t>
  </si>
  <si>
    <t>Montáž protipožiarnej manžety na prestup potrubia d 65-91 mm, EI120, z jednej strany</t>
  </si>
  <si>
    <t>-414325858</t>
  </si>
  <si>
    <t>449410001706.S</t>
  </si>
  <si>
    <t>Protipožiarna manžeta 75/2.5, pre tesnenie potrubia D 75 mm v prestupoch</t>
  </si>
  <si>
    <t>692694440</t>
  </si>
  <si>
    <t>998713201.S</t>
  </si>
  <si>
    <t>Presun hmôt pre izolácie tepelné v objektoch výšky do 6 m</t>
  </si>
  <si>
    <t>1790949452</t>
  </si>
  <si>
    <t>721171127.S</t>
  </si>
  <si>
    <t>Potrubie z PVC - U odpadové ležaté hrdlové v zemi D 75 mm</t>
  </si>
  <si>
    <t>-780171492</t>
  </si>
  <si>
    <t>721171130.S</t>
  </si>
  <si>
    <t>Potrubie z PVC - U odpadové ležaté hrdlové v zemi D 110 mm</t>
  </si>
  <si>
    <t>1104147414</t>
  </si>
  <si>
    <t>721172293.S</t>
  </si>
  <si>
    <t>Montáž kolena HT potrubia DN 70</t>
  </si>
  <si>
    <t>-1765924331</t>
  </si>
  <si>
    <t>286540002000.S</t>
  </si>
  <si>
    <t>Koleno HT DN 70, PP systém pre beztlakový rozvod vnútorného odpadu</t>
  </si>
  <si>
    <t>2058769267</t>
  </si>
  <si>
    <t>721172296.S</t>
  </si>
  <si>
    <t>Montáž kolena HT potrubia DN 100</t>
  </si>
  <si>
    <t>412560196</t>
  </si>
  <si>
    <t>8+10</t>
  </si>
  <si>
    <t>286540002500.S</t>
  </si>
  <si>
    <t>Koleno HT DN 100, PP systém pre beztlakový rozvod vnútorného odpadu</t>
  </si>
  <si>
    <t>-430620437</t>
  </si>
  <si>
    <t>721172312.S</t>
  </si>
  <si>
    <t>Montáž odbočky HT potrubia DN 70</t>
  </si>
  <si>
    <t>-967243530</t>
  </si>
  <si>
    <t>286540009300</t>
  </si>
  <si>
    <t>Odbočka HT DN 75/75/45°, PP systém pre beztlakový rozvod vnútorného odpadu, PIPELIFE</t>
  </si>
  <si>
    <t>514103741</t>
  </si>
  <si>
    <t>721172315.S</t>
  </si>
  <si>
    <t>Montáž odbočky HT potrubia DN 100</t>
  </si>
  <si>
    <t>-115204841</t>
  </si>
  <si>
    <t>2+2</t>
  </si>
  <si>
    <t>286540010600.S</t>
  </si>
  <si>
    <t>Odbočka HT DN 100, PP systém pre beztlakový rozvod vnútorného odpadu</t>
  </si>
  <si>
    <t>-101636617</t>
  </si>
  <si>
    <t>721173205.S</t>
  </si>
  <si>
    <t>Potrubie z PVC - U odpadné pripájacie D 50 mm</t>
  </si>
  <si>
    <t>-157797772</t>
  </si>
  <si>
    <t>12+6</t>
  </si>
  <si>
    <t>721173208.S</t>
  </si>
  <si>
    <t>Potrubie z PVC - U odpadné pripájacie D 110 mm</t>
  </si>
  <si>
    <t>-2018868742</t>
  </si>
  <si>
    <t>721213006.S</t>
  </si>
  <si>
    <t>Montáž podlahového vpustu s vodorovným odtokom DN 75</t>
  </si>
  <si>
    <t>-419480114</t>
  </si>
  <si>
    <t>286630023000.S</t>
  </si>
  <si>
    <t>Podlahový vpust variabilný odtok DN 75, mriežka/krytka nerez</t>
  </si>
  <si>
    <t>1220139976</t>
  </si>
  <si>
    <t>721274103.S</t>
  </si>
  <si>
    <t>Ventilačná hlavica strešná plastová DN 100</t>
  </si>
  <si>
    <t>-786346190</t>
  </si>
  <si>
    <t>721290012.S</t>
  </si>
  <si>
    <t>Montáž privzdušňovacieho ventilu pre odpadové potrubia DN 110</t>
  </si>
  <si>
    <t>344064388</t>
  </si>
  <si>
    <t>551610000100.S</t>
  </si>
  <si>
    <t>Privzdušňovacia hlavica DN 110, vnútorná kanalizácia, PP</t>
  </si>
  <si>
    <t>380745057</t>
  </si>
  <si>
    <t>998721201.S</t>
  </si>
  <si>
    <t>Presun hmôt pre vnútornú kanalizáciu v objektoch výšky do 6 m</t>
  </si>
  <si>
    <t>169506590</t>
  </si>
  <si>
    <t>722</t>
  </si>
  <si>
    <t>Zdravotechnika - vnútorný vodovod</t>
  </si>
  <si>
    <t>722161012.S</t>
  </si>
  <si>
    <t>Vodovodné potrubie z nerezových rúrok spájaných lisovaním D 35 mm</t>
  </si>
  <si>
    <t>-1951643835</t>
  </si>
  <si>
    <t>722161015.S</t>
  </si>
  <si>
    <t>Vodovodné potrubie z nerezových rúrok spájaných lisovaním D 42 mm</t>
  </si>
  <si>
    <t>-1694539037</t>
  </si>
  <si>
    <t>722171132.S</t>
  </si>
  <si>
    <t>Plasthliníkové potrubie v tyčiach spájané lisovaním d 20 mm</t>
  </si>
  <si>
    <t>202686395</t>
  </si>
  <si>
    <t>"S"            15</t>
  </si>
  <si>
    <t>"C"            15</t>
  </si>
  <si>
    <t>722171133.S</t>
  </si>
  <si>
    <t>Plasthliníkové potrubie v tyčiach spájané lisovaním d 25/26 mm</t>
  </si>
  <si>
    <t>-2057720804</t>
  </si>
  <si>
    <t>"S"            20</t>
  </si>
  <si>
    <t>"T"            20</t>
  </si>
  <si>
    <t>722171136.S</t>
  </si>
  <si>
    <t>Plasthliníkové potrubie v tyčiach spájané lisovaním d 50 mm</t>
  </si>
  <si>
    <t>925287087</t>
  </si>
  <si>
    <t>"S"            12</t>
  </si>
  <si>
    <t>722173072.S</t>
  </si>
  <si>
    <t>Montáž plasthliníkového kolena pre vodu lisovaním D 20 mm</t>
  </si>
  <si>
    <t>2034922167</t>
  </si>
  <si>
    <t>286220000300.S</t>
  </si>
  <si>
    <t>Koleno lisovacie pre plasthliníkové potrubia D 20/90°</t>
  </si>
  <si>
    <t>376937809</t>
  </si>
  <si>
    <t>722173075.S</t>
  </si>
  <si>
    <t>Montáž plasthliníkového kolena pre vodu lisovaním D 26 mm</t>
  </si>
  <si>
    <t>922583251</t>
  </si>
  <si>
    <t>286220000400.S</t>
  </si>
  <si>
    <t>Koleno lisovacie pre plasthliníkové potrubia D 26/90°</t>
  </si>
  <si>
    <t>-790957424</t>
  </si>
  <si>
    <t>722173096.S</t>
  </si>
  <si>
    <t>Montáž plasthliníkovej redukcie pre vodu lisovaním D 26 mm</t>
  </si>
  <si>
    <t>52226812</t>
  </si>
  <si>
    <t>286220047200.S</t>
  </si>
  <si>
    <t>Redukcia lisovacia pre plasthliníkové potrubie D 26/20 mm</t>
  </si>
  <si>
    <t>-304345727</t>
  </si>
  <si>
    <t>722173181.S</t>
  </si>
  <si>
    <t>Montáž plasthliníkovej nástenky pre vodu lisovaním D 20 mm</t>
  </si>
  <si>
    <t>1156662400</t>
  </si>
  <si>
    <t>286220049600.S</t>
  </si>
  <si>
    <t>Nástenka lisovacia pre plasthliníkové potrubie predĺžená D 20 mm</t>
  </si>
  <si>
    <t>-1272698142</t>
  </si>
  <si>
    <t>722221035.S</t>
  </si>
  <si>
    <t>Montáž guľového kohúta závitového priameho pre vodu G 2</t>
  </si>
  <si>
    <t>891675352</t>
  </si>
  <si>
    <t>551110006000.S</t>
  </si>
  <si>
    <t>Guľový uzáver pre vodu 2", niklovaná mosadz</t>
  </si>
  <si>
    <t>375952066</t>
  </si>
  <si>
    <t>722250020.S</t>
  </si>
  <si>
    <t>Montáž hydrantového systému s tvarovo stálou hadicou nerezového D 25</t>
  </si>
  <si>
    <t>-1161491464</t>
  </si>
  <si>
    <t>449150006300</t>
  </si>
  <si>
    <t>Hydrantový systém celonerezový s tvarovo stálou hadicou D 25, hadica 30 m, skriňa 650x650x285 mm a plné dvierka nerez, prúdnica ekv.10</t>
  </si>
  <si>
    <t>-1990287283</t>
  </si>
  <si>
    <t>722290226.S</t>
  </si>
  <si>
    <t>Tlaková skúška vodovodného potrubia závitového do DN 50</t>
  </si>
  <si>
    <t>782622418</t>
  </si>
  <si>
    <t>5+10+30+40+12</t>
  </si>
  <si>
    <t>722290234.S</t>
  </si>
  <si>
    <t>Prepláchnutie a dezinfekcia vodovodného potrubia do DN 80</t>
  </si>
  <si>
    <t>1836751539</t>
  </si>
  <si>
    <t>998722201.S</t>
  </si>
  <si>
    <t>Presun hmôt pre vnútorný vodovod v objektoch výšky do 6 m</t>
  </si>
  <si>
    <t>-548008482</t>
  </si>
  <si>
    <t>769</t>
  </si>
  <si>
    <t>Montáže vzduchotechnických zariadení</t>
  </si>
  <si>
    <t>769011035.S</t>
  </si>
  <si>
    <t>Montáž ventilátora malého axiálneho nástenného do stropu veľkosť: 120</t>
  </si>
  <si>
    <t>-82145450</t>
  </si>
  <si>
    <t>429110008000.S</t>
  </si>
  <si>
    <t>Ventilátor malý, axiálny, s dobehom, max. prietok od 120 do 239 m3/h</t>
  </si>
  <si>
    <t>-430729884</t>
  </si>
  <si>
    <t>769021006.S</t>
  </si>
  <si>
    <t>Montáž spiro potrubia DN 160-180</t>
  </si>
  <si>
    <t>-1394137797</t>
  </si>
  <si>
    <t>4*4</t>
  </si>
  <si>
    <t>429810000500.S</t>
  </si>
  <si>
    <t>Potrubie kruhové spiro DN 160, dĺžka 1000 mm</t>
  </si>
  <si>
    <t>-755063934</t>
  </si>
  <si>
    <t>998769201.S</t>
  </si>
  <si>
    <t>Presun hmôt pre montáž vzduchotechnických zariadení v stavbe (objekte) výšky do 7 m</t>
  </si>
  <si>
    <t>-276497682</t>
  </si>
  <si>
    <r>
      <t xml:space="preserve">Meniť je možné iba bunky so žltým podfarbením!
1) na prvom liste Rekapitulácie stavby vyplňte v zostave
    a) Rekapitulácia stavby
       - údaje o Zhotoviteľovi
         (prenesú sa do ostatných zostáv aj v iných listoch)
    b) Rekapitulácia objektov stavby
       - potrebné Ostatné náklady
2) na vybraných listoch vyplňte v zostave
    a) Krycí list
       - údaje o Zhotoviteľovi, pokiaľ sa líšia od údajov o Zhotoviteľovi na Rekapitulácii stavby
         (údaje se prenesú do ostatných zostav v danom liste)
    b) Rekapitulácia rozpočtu
       - potrebné Ostatné náklady
    c) Celkové náklady za stavbu
       - ceny na položkách
       - množstvo, pokiaľ má žlté podfarbenie
       - a v prípade potreby poznámku (tá je v skrytom stĺpci) </t>
    </r>
    <r>
      <rPr>
        <b/>
        <sz val="8"/>
        <color rgb="FFFF0000"/>
        <rFont val="Arial"/>
        <family val="2"/>
      </rPr>
      <t>Upozornenie k ekvivalentnosti:</t>
    </r>
    <r>
      <rPr>
        <b/>
        <sz val="8"/>
        <color rgb="FF969696"/>
        <rFont val="Arial"/>
        <family val="2"/>
      </rPr>
      <t xml:space="preserve"> </t>
    </r>
    <r>
      <rPr>
        <b/>
        <sz val="8"/>
        <color theme="4"/>
        <rFont val="Arial"/>
        <family val="2"/>
      </rPr>
      <t>Ak sa v tomto výkaze výmer nachádza odkaz na konkrétneho výrobcu, obchodnú značku, výrobok, typ, označenie, patent, výrobný postup alebo technické riešenie, každý takýto odkaz sa považuje za doplnený slovami „alebo ekvivalentný“. Uchádzač môže oceniť a ponúknuť ekvivalentné riešenie, ktoré spĺňa rovnaké alebo lepšie technické, funkčné, kvalitatívne, energetické, bezpečnostné a úžitkové parametre a je kompatibilné s navrhovaným technickým riešením stavby.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</si>
</sst>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45">
    <font>
      <sz val="8"/>
      <color rgb="FF000000"/>
      <name val="Calibri"/>
      <scheme val="minor"/>
    </font>
    <font>
      <sz val="8"/>
      <color rgb="FFFFFFFF"/>
      <name val="Arial"/>
      <family val="2"/>
    </font>
    <font>
      <sz val="8"/>
      <name val="Arial"/>
      <family val="2"/>
    </font>
    <font>
      <sz val="8"/>
      <color rgb="FF3366FF"/>
      <name val="Arial"/>
      <family val="2"/>
    </font>
    <font>
      <b/>
      <sz val="14"/>
      <name val="Arial"/>
      <family val="2"/>
    </font>
    <font>
      <b/>
      <sz val="12"/>
      <color rgb="FF969696"/>
      <name val="Arial"/>
      <family val="2"/>
    </font>
    <font>
      <sz val="10"/>
      <color rgb="FF969696"/>
      <name val="Arial"/>
      <family val="2"/>
    </font>
    <font>
      <sz val="10"/>
      <name val="Arial"/>
      <family val="2"/>
    </font>
    <font>
      <b/>
      <sz val="8"/>
      <color rgb="FF969696"/>
      <name val="Arial"/>
      <family val="2"/>
    </font>
    <font>
      <b/>
      <sz val="11"/>
      <name val="Arial"/>
      <family val="2"/>
    </font>
    <font>
      <b/>
      <sz val="10"/>
      <name val="Arial"/>
      <family val="2"/>
    </font>
    <font>
      <sz val="8"/>
      <name val="Calibri"/>
      <family val="2"/>
    </font>
    <font>
      <sz val="10"/>
      <color rgb="FFFFFFFF"/>
      <name val="Arial"/>
      <family val="2"/>
    </font>
    <font>
      <b/>
      <sz val="10"/>
      <color rgb="FFFFFFFF"/>
      <name val="Arial"/>
      <family val="2"/>
    </font>
    <font>
      <b/>
      <sz val="10"/>
      <color rgb="FF969696"/>
      <name val="Arial"/>
      <family val="2"/>
    </font>
    <font>
      <b/>
      <sz val="12"/>
      <name val="Arial"/>
      <family val="2"/>
    </font>
    <font>
      <b/>
      <sz val="10"/>
      <color rgb="FF464646"/>
      <name val="Arial"/>
      <family val="2"/>
    </font>
    <font>
      <sz val="12"/>
      <color rgb="FF969696"/>
      <name val="Arial"/>
      <family val="2"/>
    </font>
    <font>
      <sz val="9"/>
      <name val="Arial"/>
      <family val="2"/>
    </font>
    <font>
      <sz val="9"/>
      <color rgb="FF969696"/>
      <name val="Arial"/>
      <family val="2"/>
    </font>
    <font>
      <b/>
      <sz val="12"/>
      <color rgb="FF960000"/>
      <name val="Arial"/>
      <family val="2"/>
    </font>
    <font>
      <sz val="12"/>
      <name val="Arial"/>
      <family val="2"/>
    </font>
    <font>
      <u/>
      <sz val="18"/>
      <name val="Noto Sans Symbols"/>
    </font>
    <font>
      <sz val="11"/>
      <name val="Arial"/>
      <family val="2"/>
    </font>
    <font>
      <b/>
      <sz val="11"/>
      <color rgb="FF003366"/>
      <name val="Arial"/>
      <family val="2"/>
    </font>
    <font>
      <sz val="11"/>
      <color rgb="FF003366"/>
      <name val="Arial"/>
      <family val="2"/>
    </font>
    <font>
      <sz val="11"/>
      <color rgb="FF969696"/>
      <name val="Arial"/>
      <family val="2"/>
    </font>
    <font>
      <sz val="10"/>
      <color rgb="FF003366"/>
      <name val="Arial"/>
      <family val="2"/>
    </font>
    <font>
      <b/>
      <sz val="10"/>
      <color rgb="FF003366"/>
      <name val="Arial"/>
      <family val="2"/>
    </font>
    <font>
      <sz val="10"/>
      <color rgb="FF3366FF"/>
      <name val="Arial"/>
      <family val="2"/>
    </font>
    <font>
      <sz val="8"/>
      <color rgb="FF969696"/>
      <name val="Arial"/>
      <family val="2"/>
    </font>
    <font>
      <b/>
      <sz val="12"/>
      <color rgb="FF800000"/>
      <name val="Arial"/>
      <family val="2"/>
    </font>
    <font>
      <sz val="12"/>
      <color rgb="FF003366"/>
      <name val="Arial"/>
      <family val="2"/>
    </font>
    <font>
      <sz val="8"/>
      <color rgb="FF960000"/>
      <name val="Arial"/>
      <family val="2"/>
    </font>
    <font>
      <b/>
      <sz val="8"/>
      <name val="Arial"/>
      <family val="2"/>
    </font>
    <font>
      <sz val="8"/>
      <color rgb="FF003366"/>
      <name val="Arial"/>
      <family val="2"/>
    </font>
    <font>
      <i/>
      <sz val="9"/>
      <color rgb="FF0000FF"/>
      <name val="Arial"/>
      <family val="2"/>
    </font>
    <font>
      <i/>
      <sz val="8"/>
      <color rgb="FF0000FF"/>
      <name val="Arial"/>
      <family val="2"/>
    </font>
    <font>
      <sz val="8"/>
      <color rgb="FF505050"/>
      <name val="Arial"/>
      <family val="2"/>
    </font>
    <font>
      <sz val="7"/>
      <color rgb="FF969696"/>
      <name val="Arial"/>
      <family val="2"/>
    </font>
    <font>
      <sz val="8"/>
      <color rgb="FF0000A8"/>
      <name val="Arial"/>
      <family val="2"/>
    </font>
    <font>
      <sz val="8"/>
      <color rgb="FF800080"/>
      <name val="Arial"/>
      <family val="2"/>
    </font>
    <font>
      <sz val="8"/>
      <color rgb="FFFF0000"/>
      <name val="Arial"/>
      <family val="2"/>
    </font>
    <font>
      <b/>
      <sz val="8"/>
      <color rgb="FFFF0000"/>
      <name val="Arial"/>
      <family val="2"/>
    </font>
    <font>
      <b/>
      <sz val="8"/>
      <color theme="4"/>
      <name val="Arial"/>
      <family val="2"/>
    </font>
  </fonts>
  <fills count="6">
    <fill>
      <patternFill patternType="none"/>
    </fill>
    <fill>
      <patternFill patternType="gray125"/>
    </fill>
    <fill>
      <patternFill patternType="solid">
        <fgColor rgb="FFC0C0C0"/>
        <bgColor rgb="FFC0C0C0"/>
      </patternFill>
    </fill>
    <fill>
      <patternFill patternType="solid">
        <fgColor rgb="FFFFFFCC"/>
        <bgColor rgb="FFFFFFCC"/>
      </patternFill>
    </fill>
    <fill>
      <patternFill patternType="solid">
        <fgColor rgb="FFBEBEBE"/>
        <bgColor rgb="FFBEBEBE"/>
      </patternFill>
    </fill>
    <fill>
      <patternFill patternType="solid">
        <fgColor rgb="FFD2D2D2"/>
        <bgColor rgb="FFD2D2D2"/>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s>
  <cellStyleXfs count="1">
    <xf numFmtId="0" fontId="0" fillId="0" borderId="0"/>
  </cellStyleXfs>
  <cellXfs count="241">
    <xf numFmtId="0" fontId="0" fillId="0" borderId="0" xfId="0"/>
    <xf numFmtId="0" fontId="1" fillId="0" borderId="0" xfId="0" applyFont="1" applyAlignment="1">
      <alignment horizontal="left" vertical="center"/>
    </xf>
    <xf numFmtId="0" fontId="2" fillId="0" borderId="0" xfId="0" applyFont="1"/>
    <xf numFmtId="0" fontId="2" fillId="0" borderId="0" xfId="0" applyFont="1" applyAlignment="1">
      <alignment horizontal="left" vertical="center"/>
    </xf>
    <xf numFmtId="0" fontId="2" fillId="0" borderId="1" xfId="0" applyFont="1" applyBorder="1"/>
    <xf numFmtId="0" fontId="2" fillId="0" borderId="2" xfId="0" applyFont="1" applyBorder="1"/>
    <xf numFmtId="0" fontId="2" fillId="0" borderId="3" xfId="0" applyFont="1" applyBorder="1"/>
    <xf numFmtId="0" fontId="4" fillId="0" borderId="0" xfId="0" applyFont="1" applyAlignment="1">
      <alignment horizontal="left" vertical="center"/>
    </xf>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top"/>
    </xf>
    <xf numFmtId="0" fontId="7" fillId="0" borderId="0" xfId="0" applyFont="1" applyAlignment="1">
      <alignment horizontal="left" vertical="center"/>
    </xf>
    <xf numFmtId="0" fontId="9" fillId="0" borderId="0" xfId="0" applyFont="1" applyAlignment="1">
      <alignment horizontal="left" vertical="top"/>
    </xf>
    <xf numFmtId="0" fontId="6" fillId="0" borderId="0" xfId="0" applyFont="1" applyAlignment="1">
      <alignment horizontal="left" vertical="center"/>
    </xf>
    <xf numFmtId="0" fontId="7" fillId="3" borderId="0" xfId="0" applyFont="1" applyFill="1" applyAlignment="1">
      <alignment horizontal="left" vertical="center"/>
    </xf>
    <xf numFmtId="49" fontId="7" fillId="3" borderId="0" xfId="0" applyNumberFormat="1" applyFont="1" applyFill="1" applyAlignment="1">
      <alignment horizontal="left" vertical="center"/>
    </xf>
    <xf numFmtId="0" fontId="7" fillId="0" borderId="0" xfId="0" applyFont="1" applyAlignment="1">
      <alignment horizontal="left" vertical="center" wrapText="1"/>
    </xf>
    <xf numFmtId="0" fontId="2" fillId="0" borderId="4" xfId="0" applyFont="1" applyBorder="1"/>
    <xf numFmtId="0" fontId="2" fillId="0" borderId="0" xfId="0" applyFont="1" applyAlignment="1">
      <alignment vertical="center"/>
    </xf>
    <xf numFmtId="0" fontId="2" fillId="0" borderId="3" xfId="0" applyFont="1" applyBorder="1" applyAlignment="1">
      <alignment vertical="center"/>
    </xf>
    <xf numFmtId="0" fontId="10" fillId="0" borderId="5" xfId="0" applyFont="1" applyBorder="1" applyAlignment="1">
      <alignment horizontal="left" vertical="center"/>
    </xf>
    <xf numFmtId="0" fontId="2" fillId="0" borderId="5" xfId="0" applyFont="1" applyBorder="1" applyAlignment="1">
      <alignment vertical="center"/>
    </xf>
    <xf numFmtId="0" fontId="6" fillId="0" borderId="0" xfId="0" applyFont="1" applyAlignment="1">
      <alignment horizontal="right" vertical="center"/>
    </xf>
    <xf numFmtId="0" fontId="6" fillId="0" borderId="0" xfId="0" applyFont="1" applyAlignment="1">
      <alignment vertical="center"/>
    </xf>
    <xf numFmtId="0" fontId="6" fillId="0" borderId="3" xfId="0" applyFont="1" applyBorder="1" applyAlignment="1">
      <alignment vertical="center"/>
    </xf>
    <xf numFmtId="0" fontId="12" fillId="0" borderId="0" xfId="0" applyFont="1" applyAlignment="1">
      <alignment horizontal="left" vertical="center"/>
    </xf>
    <xf numFmtId="0" fontId="12" fillId="0" borderId="0" xfId="0" applyFont="1" applyAlignment="1">
      <alignment vertical="center"/>
    </xf>
    <xf numFmtId="0" fontId="12" fillId="0" borderId="3" xfId="0" applyFont="1" applyBorder="1" applyAlignment="1">
      <alignment vertical="center"/>
    </xf>
    <xf numFmtId="0" fontId="2" fillId="4" borderId="0" xfId="0" applyFont="1" applyFill="1" applyAlignment="1">
      <alignment vertical="center"/>
    </xf>
    <xf numFmtId="0" fontId="15" fillId="4" borderId="6" xfId="0" applyFont="1" applyFill="1" applyBorder="1" applyAlignment="1">
      <alignment horizontal="left" vertical="center"/>
    </xf>
    <xf numFmtId="0" fontId="2" fillId="4" borderId="7" xfId="0" applyFont="1" applyFill="1" applyBorder="1" applyAlignment="1">
      <alignment vertical="center"/>
    </xf>
    <xf numFmtId="0" fontId="15" fillId="4" borderId="7" xfId="0" applyFont="1" applyFill="1" applyBorder="1" applyAlignment="1">
      <alignment horizontal="center" vertical="center"/>
    </xf>
    <xf numFmtId="0" fontId="16" fillId="0" borderId="4" xfId="0" applyFont="1" applyBorder="1" applyAlignment="1">
      <alignment horizontal="left" vertical="center"/>
    </xf>
    <xf numFmtId="0" fontId="2" fillId="0" borderId="4" xfId="0" applyFont="1" applyBorder="1" applyAlignment="1">
      <alignment vertical="center"/>
    </xf>
    <xf numFmtId="0" fontId="6" fillId="0" borderId="5" xfId="0" applyFont="1" applyBorder="1" applyAlignment="1">
      <alignment horizontal="lef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7" fillId="0" borderId="0" xfId="0" applyFont="1" applyAlignment="1">
      <alignment vertical="center"/>
    </xf>
    <xf numFmtId="0" fontId="7" fillId="0" borderId="3" xfId="0" applyFont="1" applyBorder="1" applyAlignment="1">
      <alignment vertical="center"/>
    </xf>
    <xf numFmtId="0" fontId="9" fillId="0" borderId="0" xfId="0" applyFont="1" applyAlignment="1">
      <alignment vertical="center"/>
    </xf>
    <xf numFmtId="0" fontId="9" fillId="0" borderId="3" xfId="0" applyFont="1" applyBorder="1" applyAlignment="1">
      <alignment vertical="center"/>
    </xf>
    <xf numFmtId="0" fontId="9" fillId="0" borderId="0" xfId="0" applyFont="1" applyAlignment="1">
      <alignment horizontal="left" vertical="center"/>
    </xf>
    <xf numFmtId="0" fontId="10" fillId="0" borderId="0" xfId="0" applyFont="1" applyAlignment="1">
      <alignment vertical="center"/>
    </xf>
    <xf numFmtId="165" fontId="7" fillId="0" borderId="0" xfId="0" applyNumberFormat="1" applyFont="1" applyAlignment="1">
      <alignment horizontal="lef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5" xfId="0" applyFont="1" applyBorder="1" applyAlignment="1">
      <alignment vertical="center"/>
    </xf>
    <xf numFmtId="0" fontId="2" fillId="5" borderId="7" xfId="0" applyFont="1" applyFill="1" applyBorder="1" applyAlignment="1">
      <alignment vertical="center"/>
    </xf>
    <xf numFmtId="0" fontId="18" fillId="5" borderId="0" xfId="0" applyFont="1" applyFill="1" applyAlignment="1">
      <alignment horizontal="center" vertical="center"/>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2" fillId="0" borderId="11" xfId="0" applyFont="1" applyBorder="1" applyAlignment="1">
      <alignment vertical="center"/>
    </xf>
    <xf numFmtId="0" fontId="15" fillId="0" borderId="0" xfId="0" applyFont="1" applyAlignment="1">
      <alignment vertical="center"/>
    </xf>
    <xf numFmtId="0" fontId="15" fillId="0" borderId="3" xfId="0" applyFont="1" applyBorder="1" applyAlignment="1">
      <alignment vertical="center"/>
    </xf>
    <xf numFmtId="0" fontId="20" fillId="0" borderId="0" xfId="0" applyFont="1" applyAlignment="1">
      <alignment horizontal="left" vertical="center"/>
    </xf>
    <xf numFmtId="0" fontId="20" fillId="0" borderId="0" xfId="0" applyFont="1" applyAlignment="1">
      <alignment vertical="center"/>
    </xf>
    <xf numFmtId="4" fontId="20" fillId="0" borderId="0" xfId="0" applyNumberFormat="1" applyFont="1" applyAlignment="1">
      <alignment vertical="center"/>
    </xf>
    <xf numFmtId="0" fontId="15" fillId="0" borderId="0" xfId="0" applyFont="1" applyAlignment="1">
      <alignment horizontal="center" vertical="center"/>
    </xf>
    <xf numFmtId="4" fontId="5" fillId="0" borderId="14" xfId="0" applyNumberFormat="1" applyFont="1" applyBorder="1" applyAlignment="1">
      <alignment horizontal="right" vertical="center"/>
    </xf>
    <xf numFmtId="4" fontId="5" fillId="0" borderId="0" xfId="0" applyNumberFormat="1" applyFont="1" applyAlignment="1">
      <alignment horizontal="right" vertical="center"/>
    </xf>
    <xf numFmtId="4" fontId="17" fillId="0" borderId="0" xfId="0" applyNumberFormat="1" applyFont="1" applyAlignment="1">
      <alignment vertical="center"/>
    </xf>
    <xf numFmtId="166" fontId="17" fillId="0" borderId="0" xfId="0" applyNumberFormat="1" applyFont="1" applyAlignment="1">
      <alignment vertical="center"/>
    </xf>
    <xf numFmtId="4" fontId="17" fillId="0" borderId="15" xfId="0" applyNumberFormat="1" applyFont="1" applyBorder="1" applyAlignment="1">
      <alignment vertical="center"/>
    </xf>
    <xf numFmtId="0" fontId="15"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center" vertical="center"/>
    </xf>
    <xf numFmtId="0" fontId="23" fillId="0" borderId="3" xfId="0" applyFont="1" applyBorder="1" applyAlignment="1">
      <alignment vertical="center"/>
    </xf>
    <xf numFmtId="0" fontId="24" fillId="0" borderId="0" xfId="0" applyFont="1" applyAlignment="1">
      <alignment vertical="center"/>
    </xf>
    <xf numFmtId="0" fontId="25" fillId="0" borderId="0" xfId="0" applyFont="1" applyAlignment="1">
      <alignment vertical="center"/>
    </xf>
    <xf numFmtId="0" fontId="9" fillId="0" borderId="0" xfId="0" applyFont="1" applyAlignment="1">
      <alignment horizontal="center" vertical="center"/>
    </xf>
    <xf numFmtId="4" fontId="26" fillId="0" borderId="0" xfId="0" applyNumberFormat="1" applyFont="1" applyAlignment="1">
      <alignment vertical="center"/>
    </xf>
    <xf numFmtId="166" fontId="26" fillId="0" borderId="0" xfId="0" applyNumberFormat="1" applyFont="1" applyAlignment="1">
      <alignment vertical="center"/>
    </xf>
    <xf numFmtId="4" fontId="26" fillId="0" borderId="15" xfId="0" applyNumberFormat="1" applyFont="1" applyBorder="1" applyAlignment="1">
      <alignment vertical="center"/>
    </xf>
    <xf numFmtId="0" fontId="23" fillId="0" borderId="0" xfId="0" applyFont="1" applyAlignment="1">
      <alignment vertical="center"/>
    </xf>
    <xf numFmtId="0" fontId="23" fillId="0" borderId="0" xfId="0" applyFont="1" applyAlignment="1">
      <alignment horizontal="left" vertical="center"/>
    </xf>
    <xf numFmtId="4" fontId="26" fillId="0" borderId="14" xfId="0" applyNumberFormat="1" applyFont="1" applyBorder="1" applyAlignment="1">
      <alignment horizontal="right" vertical="center"/>
    </xf>
    <xf numFmtId="4" fontId="26" fillId="0" borderId="0" xfId="0" applyNumberFormat="1" applyFont="1" applyAlignment="1">
      <alignment horizontal="right" vertical="center"/>
    </xf>
    <xf numFmtId="0" fontId="27" fillId="0" borderId="0" xfId="0" applyFont="1" applyAlignment="1">
      <alignment vertical="center"/>
    </xf>
    <xf numFmtId="0" fontId="7" fillId="0" borderId="0" xfId="0" applyFont="1" applyAlignment="1">
      <alignment horizontal="center" vertical="center"/>
    </xf>
    <xf numFmtId="4" fontId="6" fillId="0" borderId="14" xfId="0" applyNumberFormat="1" applyFont="1" applyBorder="1" applyAlignment="1">
      <alignment vertical="center"/>
    </xf>
    <xf numFmtId="4" fontId="6" fillId="0" borderId="0" xfId="0" applyNumberFormat="1" applyFont="1" applyAlignment="1">
      <alignment vertical="center"/>
    </xf>
    <xf numFmtId="166" fontId="6" fillId="0" borderId="0" xfId="0" applyNumberFormat="1" applyFont="1" applyAlignment="1">
      <alignment vertical="center"/>
    </xf>
    <xf numFmtId="4" fontId="6" fillId="0" borderId="15" xfId="0" applyNumberFormat="1" applyFont="1" applyBorder="1" applyAlignment="1">
      <alignment vertical="center"/>
    </xf>
    <xf numFmtId="4" fontId="6" fillId="0" borderId="14" xfId="0" applyNumberFormat="1" applyFont="1" applyBorder="1" applyAlignment="1">
      <alignment horizontal="right" vertical="center"/>
    </xf>
    <xf numFmtId="4" fontId="6" fillId="0" borderId="0" xfId="0" applyNumberFormat="1" applyFont="1" applyAlignment="1">
      <alignment horizontal="right" vertical="center"/>
    </xf>
    <xf numFmtId="0" fontId="29" fillId="0" borderId="0" xfId="0" applyFont="1" applyAlignment="1">
      <alignment horizontal="left" vertical="center"/>
    </xf>
    <xf numFmtId="0" fontId="2" fillId="0" borderId="0" xfId="0" applyFont="1" applyAlignment="1">
      <alignment vertical="center" wrapText="1"/>
    </xf>
    <xf numFmtId="0" fontId="2" fillId="0" borderId="3" xfId="0" applyFont="1" applyBorder="1" applyAlignment="1">
      <alignment vertical="center" wrapText="1"/>
    </xf>
    <xf numFmtId="0" fontId="10" fillId="0" borderId="0" xfId="0" applyFont="1" applyAlignment="1">
      <alignment horizontal="left" vertical="center"/>
    </xf>
    <xf numFmtId="0" fontId="30" fillId="0" borderId="0" xfId="0" applyFont="1" applyAlignment="1">
      <alignment horizontal="left" vertical="center"/>
    </xf>
    <xf numFmtId="4" fontId="12" fillId="0" borderId="0" xfId="0" applyNumberFormat="1" applyFont="1" applyAlignment="1">
      <alignment vertical="center"/>
    </xf>
    <xf numFmtId="0" fontId="1" fillId="0" borderId="0" xfId="0" applyFont="1" applyAlignment="1">
      <alignment vertical="center"/>
    </xf>
    <xf numFmtId="164" fontId="12" fillId="0" borderId="0" xfId="0" applyNumberFormat="1" applyFont="1" applyAlignment="1">
      <alignment horizontal="right" vertical="center"/>
    </xf>
    <xf numFmtId="164" fontId="6" fillId="0" borderId="0" xfId="0" applyNumberFormat="1" applyFont="1" applyAlignment="1">
      <alignment horizontal="right" vertical="center"/>
    </xf>
    <xf numFmtId="0" fontId="2" fillId="5" borderId="0" xfId="0" applyFont="1" applyFill="1" applyAlignment="1">
      <alignment vertical="center"/>
    </xf>
    <xf numFmtId="0" fontId="15" fillId="5" borderId="6" xfId="0" applyFont="1" applyFill="1" applyBorder="1" applyAlignment="1">
      <alignment horizontal="left" vertical="center"/>
    </xf>
    <xf numFmtId="0" fontId="15" fillId="5" borderId="7" xfId="0" applyFont="1" applyFill="1" applyBorder="1" applyAlignment="1">
      <alignment horizontal="right" vertical="center"/>
    </xf>
    <xf numFmtId="0" fontId="15" fillId="5" borderId="7" xfId="0" applyFont="1" applyFill="1" applyBorder="1" applyAlignment="1">
      <alignment horizontal="center" vertical="center"/>
    </xf>
    <xf numFmtId="4" fontId="15" fillId="5" borderId="7" xfId="0" applyNumberFormat="1" applyFont="1" applyFill="1" applyBorder="1" applyAlignment="1">
      <alignment vertical="center"/>
    </xf>
    <xf numFmtId="0" fontId="2" fillId="5" borderId="8" xfId="0" applyFont="1" applyFill="1" applyBorder="1" applyAlignment="1">
      <alignment vertical="center"/>
    </xf>
    <xf numFmtId="0" fontId="6" fillId="0" borderId="5" xfId="0" applyFont="1" applyBorder="1" applyAlignment="1">
      <alignment horizontal="center" vertical="center"/>
    </xf>
    <xf numFmtId="0" fontId="6" fillId="0" borderId="5" xfId="0" applyFont="1" applyBorder="1" applyAlignment="1">
      <alignment horizontal="right" vertical="center"/>
    </xf>
    <xf numFmtId="49" fontId="7" fillId="0" borderId="0" xfId="0" applyNumberFormat="1" applyFont="1" applyAlignment="1">
      <alignment horizontal="left" vertical="center"/>
    </xf>
    <xf numFmtId="0" fontId="18" fillId="5" borderId="0" xfId="0" applyFont="1" applyFill="1" applyAlignment="1">
      <alignment horizontal="left" vertical="center"/>
    </xf>
    <xf numFmtId="0" fontId="18" fillId="5" borderId="0" xfId="0" applyFont="1" applyFill="1" applyAlignment="1">
      <alignment horizontal="right" vertical="center"/>
    </xf>
    <xf numFmtId="0" fontId="31" fillId="0" borderId="0" xfId="0" applyFont="1" applyAlignment="1">
      <alignment horizontal="left" vertical="center"/>
    </xf>
    <xf numFmtId="0" fontId="32" fillId="0" borderId="0" xfId="0" applyFont="1" applyAlignment="1">
      <alignment vertical="center"/>
    </xf>
    <xf numFmtId="0" fontId="32" fillId="0" borderId="3" xfId="0" applyFont="1" applyBorder="1" applyAlignment="1">
      <alignment vertical="center"/>
    </xf>
    <xf numFmtId="0" fontId="32" fillId="0" borderId="20" xfId="0" applyFont="1" applyBorder="1" applyAlignment="1">
      <alignment horizontal="left" vertical="center"/>
    </xf>
    <xf numFmtId="0" fontId="32" fillId="0" borderId="20" xfId="0" applyFont="1" applyBorder="1" applyAlignment="1">
      <alignment vertical="center"/>
    </xf>
    <xf numFmtId="4" fontId="32" fillId="0" borderId="20" xfId="0" applyNumberFormat="1" applyFont="1" applyBorder="1" applyAlignment="1">
      <alignment vertical="center"/>
    </xf>
    <xf numFmtId="0" fontId="27" fillId="0" borderId="3" xfId="0" applyFont="1" applyBorder="1" applyAlignment="1">
      <alignment vertical="center"/>
    </xf>
    <xf numFmtId="0" fontId="27" fillId="0" borderId="20" xfId="0" applyFont="1" applyBorder="1" applyAlignment="1">
      <alignment horizontal="left" vertical="center"/>
    </xf>
    <xf numFmtId="0" fontId="27" fillId="0" borderId="20" xfId="0" applyFont="1" applyBorder="1" applyAlignment="1">
      <alignment vertical="center"/>
    </xf>
    <xf numFmtId="4" fontId="27" fillId="0" borderId="20" xfId="0" applyNumberFormat="1" applyFont="1" applyBorder="1" applyAlignment="1">
      <alignment vertical="center"/>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18" fillId="5" borderId="16"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4" fontId="20" fillId="0" borderId="0" xfId="0" applyNumberFormat="1" applyFont="1"/>
    <xf numFmtId="4" fontId="33" fillId="0" borderId="12" xfId="0" applyNumberFormat="1" applyFont="1" applyBorder="1"/>
    <xf numFmtId="166" fontId="33" fillId="0" borderId="12" xfId="0" applyNumberFormat="1" applyFont="1" applyBorder="1"/>
    <xf numFmtId="166" fontId="33" fillId="0" borderId="13" xfId="0" applyNumberFormat="1" applyFont="1" applyBorder="1"/>
    <xf numFmtId="4" fontId="34" fillId="0" borderId="0" xfId="0" applyNumberFormat="1" applyFont="1" applyAlignment="1">
      <alignment vertical="center"/>
    </xf>
    <xf numFmtId="0" fontId="35" fillId="0" borderId="0" xfId="0" applyFont="1"/>
    <xf numFmtId="0" fontId="35" fillId="0" borderId="3" xfId="0" applyFont="1" applyBorder="1"/>
    <xf numFmtId="0" fontId="35" fillId="0" borderId="0" xfId="0" applyFont="1" applyAlignment="1">
      <alignment horizontal="left"/>
    </xf>
    <xf numFmtId="0" fontId="32" fillId="0" borderId="0" xfId="0" applyFont="1" applyAlignment="1">
      <alignment horizontal="left"/>
    </xf>
    <xf numFmtId="4" fontId="32" fillId="0" borderId="0" xfId="0" applyNumberFormat="1" applyFont="1"/>
    <xf numFmtId="0" fontId="35" fillId="0" borderId="14" xfId="0" applyFont="1" applyBorder="1"/>
    <xf numFmtId="4" fontId="35" fillId="0" borderId="0" xfId="0" applyNumberFormat="1" applyFont="1"/>
    <xf numFmtId="166" fontId="35" fillId="0" borderId="0" xfId="0" applyNumberFormat="1" applyFont="1"/>
    <xf numFmtId="166" fontId="35" fillId="0" borderId="15" xfId="0" applyNumberFormat="1" applyFont="1" applyBorder="1"/>
    <xf numFmtId="0" fontId="35" fillId="0" borderId="0" xfId="0" applyFont="1" applyAlignment="1">
      <alignment horizontal="center"/>
    </xf>
    <xf numFmtId="4" fontId="35" fillId="0" borderId="0" xfId="0" applyNumberFormat="1" applyFont="1" applyAlignment="1">
      <alignment vertical="center"/>
    </xf>
    <xf numFmtId="0" fontId="27" fillId="0" borderId="0" xfId="0" applyFont="1" applyAlignment="1">
      <alignment horizontal="left"/>
    </xf>
    <xf numFmtId="4" fontId="27" fillId="0" borderId="0" xfId="0" applyNumberFormat="1" applyFont="1"/>
    <xf numFmtId="0" fontId="36" fillId="0" borderId="22" xfId="0" applyFont="1" applyBorder="1" applyAlignment="1">
      <alignment horizontal="center" vertical="center"/>
    </xf>
    <xf numFmtId="49" fontId="36" fillId="0" borderId="22" xfId="0" applyNumberFormat="1" applyFont="1" applyBorder="1" applyAlignment="1">
      <alignment horizontal="left" vertical="center" wrapText="1"/>
    </xf>
    <xf numFmtId="0" fontId="36" fillId="0" borderId="22" xfId="0" applyFont="1" applyBorder="1" applyAlignment="1">
      <alignment horizontal="left" vertical="center" wrapText="1"/>
    </xf>
    <xf numFmtId="0" fontId="36" fillId="0" borderId="22" xfId="0" applyFont="1" applyBorder="1" applyAlignment="1">
      <alignment horizontal="center" vertical="center" wrapText="1"/>
    </xf>
    <xf numFmtId="167" fontId="36" fillId="0" borderId="22" xfId="0" applyNumberFormat="1" applyFont="1" applyBorder="1" applyAlignment="1">
      <alignment vertical="center"/>
    </xf>
    <xf numFmtId="4" fontId="36" fillId="3" borderId="22" xfId="0" applyNumberFormat="1" applyFont="1" applyFill="1" applyBorder="1" applyAlignment="1">
      <alignment vertical="center"/>
    </xf>
    <xf numFmtId="0" fontId="37" fillId="0" borderId="22" xfId="0" applyFont="1" applyBorder="1" applyAlignment="1">
      <alignment vertical="center"/>
    </xf>
    <xf numFmtId="4" fontId="36" fillId="0" borderId="22" xfId="0" applyNumberFormat="1" applyFont="1" applyBorder="1" applyAlignment="1">
      <alignment vertical="center"/>
    </xf>
    <xf numFmtId="0" fontId="37" fillId="0" borderId="3" xfId="0" applyFont="1" applyBorder="1" applyAlignment="1">
      <alignment vertical="center"/>
    </xf>
    <xf numFmtId="0" fontId="36" fillId="3" borderId="14" xfId="0" applyFont="1" applyFill="1" applyBorder="1" applyAlignment="1">
      <alignment horizontal="left" vertical="center"/>
    </xf>
    <xf numFmtId="0" fontId="19" fillId="0" borderId="0" xfId="0" applyFont="1" applyAlignment="1">
      <alignment horizontal="center" vertical="center"/>
    </xf>
    <xf numFmtId="4" fontId="19" fillId="0" borderId="0" xfId="0" applyNumberFormat="1" applyFont="1" applyAlignment="1">
      <alignment vertical="center"/>
    </xf>
    <xf numFmtId="166" fontId="19" fillId="0" borderId="0" xfId="0" applyNumberFormat="1" applyFont="1" applyAlignment="1">
      <alignment vertical="center"/>
    </xf>
    <xf numFmtId="166" fontId="19" fillId="0" borderId="15" xfId="0" applyNumberFormat="1" applyFont="1" applyBorder="1" applyAlignment="1">
      <alignment vertical="center"/>
    </xf>
    <xf numFmtId="0" fontId="18" fillId="0" borderId="0" xfId="0" applyFont="1" applyAlignment="1">
      <alignment horizontal="left" vertical="center"/>
    </xf>
    <xf numFmtId="4" fontId="2" fillId="0" borderId="0" xfId="0" applyNumberFormat="1" applyFont="1" applyAlignment="1">
      <alignment vertical="center"/>
    </xf>
    <xf numFmtId="0" fontId="18" fillId="0" borderId="22" xfId="0" applyFont="1" applyBorder="1" applyAlignment="1">
      <alignment horizontal="center" vertical="center"/>
    </xf>
    <xf numFmtId="49" fontId="18" fillId="0" borderId="22" xfId="0" applyNumberFormat="1" applyFont="1" applyBorder="1" applyAlignment="1">
      <alignment horizontal="left" vertical="center" wrapText="1"/>
    </xf>
    <xf numFmtId="0" fontId="18" fillId="0" borderId="22" xfId="0" applyFont="1" applyBorder="1" applyAlignment="1">
      <alignment horizontal="left" vertical="center" wrapText="1"/>
    </xf>
    <xf numFmtId="0" fontId="18" fillId="0" borderId="22" xfId="0" applyFont="1" applyBorder="1" applyAlignment="1">
      <alignment horizontal="center" vertical="center" wrapText="1"/>
    </xf>
    <xf numFmtId="167" fontId="18" fillId="0" borderId="22" xfId="0" applyNumberFormat="1" applyFont="1" applyBorder="1" applyAlignment="1">
      <alignment vertical="center"/>
    </xf>
    <xf numFmtId="4" fontId="18" fillId="3" borderId="22" xfId="0" applyNumberFormat="1" applyFont="1" applyFill="1" applyBorder="1" applyAlignment="1">
      <alignment vertical="center"/>
    </xf>
    <xf numFmtId="4" fontId="18" fillId="0" borderId="22" xfId="0" applyNumberFormat="1" applyFont="1" applyBorder="1" applyAlignment="1">
      <alignment vertical="center"/>
    </xf>
    <xf numFmtId="0" fontId="19" fillId="3" borderId="14" xfId="0" applyFont="1" applyFill="1" applyBorder="1" applyAlignment="1">
      <alignment horizontal="left" vertical="center"/>
    </xf>
    <xf numFmtId="0" fontId="19" fillId="3" borderId="19" xfId="0" applyFont="1" applyFill="1" applyBorder="1" applyAlignment="1">
      <alignment horizontal="left" vertical="center"/>
    </xf>
    <xf numFmtId="0" fontId="19" fillId="0" borderId="20" xfId="0" applyFont="1" applyBorder="1" applyAlignment="1">
      <alignment horizontal="center" vertical="center"/>
    </xf>
    <xf numFmtId="4" fontId="19" fillId="0" borderId="20" xfId="0" applyNumberFormat="1" applyFont="1" applyBorder="1" applyAlignment="1">
      <alignment vertical="center"/>
    </xf>
    <xf numFmtId="0" fontId="2" fillId="0" borderId="20" xfId="0" applyFont="1" applyBorder="1" applyAlignment="1">
      <alignment vertical="center"/>
    </xf>
    <xf numFmtId="166" fontId="19" fillId="0" borderId="20" xfId="0" applyNumberFormat="1" applyFont="1" applyBorder="1" applyAlignment="1">
      <alignment vertical="center"/>
    </xf>
    <xf numFmtId="166" fontId="19" fillId="0" borderId="21" xfId="0" applyNumberFormat="1" applyFont="1" applyBorder="1" applyAlignment="1">
      <alignment vertical="center"/>
    </xf>
    <xf numFmtId="0" fontId="38" fillId="0" borderId="0" xfId="0" applyFont="1" applyAlignment="1">
      <alignment vertical="center"/>
    </xf>
    <xf numFmtId="0" fontId="38" fillId="0" borderId="3" xfId="0" applyFont="1" applyBorder="1" applyAlignment="1">
      <alignment vertical="center"/>
    </xf>
    <xf numFmtId="0" fontId="39" fillId="0" borderId="0" xfId="0" applyFont="1" applyAlignment="1">
      <alignment horizontal="left" vertical="center"/>
    </xf>
    <xf numFmtId="0" fontId="38" fillId="0" borderId="0" xfId="0" applyFont="1" applyAlignment="1">
      <alignment horizontal="left" vertical="center"/>
    </xf>
    <xf numFmtId="0" fontId="38" fillId="0" borderId="0" xfId="0" applyFont="1" applyAlignment="1">
      <alignment horizontal="left" vertical="center" wrapText="1"/>
    </xf>
    <xf numFmtId="167" fontId="38" fillId="0" borderId="0" xfId="0" applyNumberFormat="1" applyFont="1" applyAlignment="1">
      <alignment vertical="center"/>
    </xf>
    <xf numFmtId="0" fontId="38" fillId="0" borderId="14" xfId="0" applyFont="1" applyBorder="1" applyAlignment="1">
      <alignment vertical="center"/>
    </xf>
    <xf numFmtId="0" fontId="38" fillId="0" borderId="15" xfId="0" applyFont="1" applyBorder="1" applyAlignment="1">
      <alignment vertical="center"/>
    </xf>
    <xf numFmtId="0" fontId="40" fillId="0" borderId="0" xfId="0" applyFont="1" applyAlignment="1">
      <alignment vertical="center"/>
    </xf>
    <xf numFmtId="0" fontId="40" fillId="0" borderId="3" xfId="0" applyFont="1" applyBorder="1" applyAlignment="1">
      <alignment vertical="center"/>
    </xf>
    <xf numFmtId="0" fontId="40" fillId="0" borderId="0" xfId="0" applyFont="1" applyAlignment="1">
      <alignment horizontal="left" vertical="center"/>
    </xf>
    <xf numFmtId="0" fontId="40" fillId="0" borderId="0" xfId="0" applyFont="1" applyAlignment="1">
      <alignment horizontal="left" vertical="center" wrapText="1"/>
    </xf>
    <xf numFmtId="167" fontId="40" fillId="0" borderId="0" xfId="0" applyNumberFormat="1" applyFont="1" applyAlignment="1">
      <alignment vertical="center"/>
    </xf>
    <xf numFmtId="0" fontId="40" fillId="0" borderId="14" xfId="0" applyFont="1" applyBorder="1" applyAlignment="1">
      <alignment vertical="center"/>
    </xf>
    <xf numFmtId="0" fontId="40" fillId="0" borderId="15" xfId="0" applyFont="1" applyBorder="1" applyAlignment="1">
      <alignment vertical="center"/>
    </xf>
    <xf numFmtId="167" fontId="18" fillId="3" borderId="22" xfId="0" applyNumberFormat="1" applyFont="1" applyFill="1" applyBorder="1" applyAlignment="1">
      <alignment vertical="center"/>
    </xf>
    <xf numFmtId="0" fontId="41" fillId="0" borderId="0" xfId="0" applyFont="1" applyAlignment="1">
      <alignment vertical="center"/>
    </xf>
    <xf numFmtId="0" fontId="41" fillId="0" borderId="3" xfId="0" applyFont="1" applyBorder="1" applyAlignment="1">
      <alignment vertical="center"/>
    </xf>
    <xf numFmtId="0" fontId="41" fillId="0" borderId="0" xfId="0" applyFont="1" applyAlignment="1">
      <alignment horizontal="left" vertical="center"/>
    </xf>
    <xf numFmtId="0" fontId="41" fillId="0" borderId="0" xfId="0" applyFont="1" applyAlignment="1">
      <alignment horizontal="left" vertical="center" wrapText="1"/>
    </xf>
    <xf numFmtId="0" fontId="41" fillId="0" borderId="14" xfId="0" applyFont="1" applyBorder="1" applyAlignment="1">
      <alignment vertical="center"/>
    </xf>
    <xf numFmtId="0" fontId="41" fillId="0" borderId="15" xfId="0" applyFont="1" applyBorder="1" applyAlignment="1">
      <alignment vertical="center"/>
    </xf>
    <xf numFmtId="0" fontId="42" fillId="0" borderId="0" xfId="0" applyFont="1" applyAlignment="1">
      <alignment vertical="center"/>
    </xf>
    <xf numFmtId="0" fontId="42" fillId="0" borderId="3" xfId="0" applyFont="1" applyBorder="1" applyAlignment="1">
      <alignment vertical="center"/>
    </xf>
    <xf numFmtId="0" fontId="42" fillId="0" borderId="0" xfId="0" applyFont="1" applyAlignment="1">
      <alignment horizontal="left" vertical="center"/>
    </xf>
    <xf numFmtId="0" fontId="42" fillId="0" borderId="0" xfId="0" applyFont="1" applyAlignment="1">
      <alignment horizontal="left" vertical="center" wrapText="1"/>
    </xf>
    <xf numFmtId="167" fontId="42" fillId="0" borderId="0" xfId="0" applyNumberFormat="1" applyFont="1" applyAlignment="1">
      <alignment vertical="center"/>
    </xf>
    <xf numFmtId="0" fontId="42" fillId="0" borderId="14" xfId="0" applyFont="1" applyBorder="1" applyAlignment="1">
      <alignment vertical="center"/>
    </xf>
    <xf numFmtId="0" fontId="42" fillId="0" borderId="15" xfId="0" applyFont="1" applyBorder="1" applyAlignment="1">
      <alignment vertical="center"/>
    </xf>
    <xf numFmtId="0" fontId="38" fillId="0" borderId="19" xfId="0" applyFont="1" applyBorder="1" applyAlignment="1">
      <alignment vertical="center"/>
    </xf>
    <xf numFmtId="0" fontId="38" fillId="0" borderId="20" xfId="0" applyFont="1" applyBorder="1" applyAlignment="1">
      <alignment vertical="center"/>
    </xf>
    <xf numFmtId="0" fontId="38" fillId="0" borderId="21" xfId="0" applyFont="1" applyBorder="1" applyAlignment="1">
      <alignment vertical="center"/>
    </xf>
    <xf numFmtId="0" fontId="36" fillId="3" borderId="19" xfId="0" applyFont="1" applyFill="1" applyBorder="1" applyAlignment="1">
      <alignment horizontal="left" vertical="center"/>
    </xf>
    <xf numFmtId="0" fontId="3" fillId="2" borderId="0" xfId="0" applyFont="1" applyFill="1" applyAlignment="1">
      <alignment horizontal="center" vertical="center"/>
    </xf>
    <xf numFmtId="0" fontId="0" fillId="0" borderId="0" xfId="0"/>
    <xf numFmtId="0" fontId="7" fillId="0" borderId="0" xfId="0" applyFont="1" applyAlignment="1">
      <alignment vertical="center" wrapText="1"/>
    </xf>
    <xf numFmtId="4" fontId="27" fillId="0" borderId="0" xfId="0" applyNumberFormat="1" applyFont="1" applyAlignment="1">
      <alignment vertical="center"/>
    </xf>
    <xf numFmtId="4" fontId="20" fillId="0" borderId="0" xfId="0" applyNumberFormat="1" applyFont="1" applyAlignment="1">
      <alignment vertical="center"/>
    </xf>
    <xf numFmtId="4" fontId="14" fillId="0" borderId="0" xfId="0" applyNumberFormat="1" applyFont="1" applyAlignment="1">
      <alignment vertical="center"/>
    </xf>
    <xf numFmtId="0" fontId="7" fillId="0" borderId="0" xfId="0" applyFont="1" applyAlignment="1">
      <alignment horizontal="left" vertical="center" wrapText="1"/>
    </xf>
    <xf numFmtId="0" fontId="18" fillId="5" borderId="7" xfId="0" applyFont="1" applyFill="1" applyBorder="1" applyAlignment="1">
      <alignment horizontal="center" vertical="center"/>
    </xf>
    <xf numFmtId="0" fontId="11" fillId="0" borderId="7" xfId="0" applyFont="1" applyBorder="1"/>
    <xf numFmtId="0" fontId="18" fillId="5" borderId="7" xfId="0" applyFont="1" applyFill="1" applyBorder="1" applyAlignment="1">
      <alignment horizontal="right" vertical="center"/>
    </xf>
    <xf numFmtId="165" fontId="7" fillId="0" borderId="0" xfId="0" applyNumberFormat="1" applyFont="1" applyAlignment="1">
      <alignment horizontal="left" vertical="center"/>
    </xf>
    <xf numFmtId="0" fontId="11" fillId="0" borderId="8" xfId="0" applyFont="1" applyBorder="1"/>
    <xf numFmtId="0" fontId="18" fillId="5" borderId="6" xfId="0" applyFont="1" applyFill="1" applyBorder="1" applyAlignment="1">
      <alignment horizontal="center" vertical="center"/>
    </xf>
    <xf numFmtId="0" fontId="28" fillId="0" borderId="0" xfId="0" applyFont="1" applyAlignment="1">
      <alignment horizontal="left" vertical="center" wrapText="1"/>
    </xf>
    <xf numFmtId="4" fontId="10" fillId="0" borderId="5" xfId="0" applyNumberFormat="1" applyFont="1" applyBorder="1" applyAlignment="1">
      <alignment vertical="center"/>
    </xf>
    <xf numFmtId="0" fontId="11" fillId="0" borderId="5" xfId="0" applyFont="1" applyBorder="1"/>
    <xf numFmtId="0" fontId="6" fillId="0" borderId="0" xfId="0" applyFont="1" applyAlignment="1">
      <alignment horizontal="right" vertical="center"/>
    </xf>
    <xf numFmtId="0" fontId="8" fillId="0" borderId="0" xfId="0" applyFont="1" applyAlignment="1">
      <alignment horizontal="left" vertical="top" wrapText="1"/>
    </xf>
    <xf numFmtId="0" fontId="9" fillId="0" borderId="0" xfId="0" applyFont="1" applyAlignment="1">
      <alignment horizontal="left" vertical="top" wrapText="1"/>
    </xf>
    <xf numFmtId="4" fontId="15" fillId="4" borderId="7" xfId="0" applyNumberFormat="1" applyFont="1" applyFill="1" applyBorder="1" applyAlignment="1">
      <alignment vertical="center"/>
    </xf>
    <xf numFmtId="0" fontId="17" fillId="0" borderId="11" xfId="0" applyFont="1" applyBorder="1" applyAlignment="1">
      <alignment horizontal="center" vertical="center"/>
    </xf>
    <xf numFmtId="0" fontId="11" fillId="0" borderId="12" xfId="0" applyFont="1" applyBorder="1"/>
    <xf numFmtId="0" fontId="11" fillId="0" borderId="14" xfId="0" applyFont="1" applyBorder="1"/>
    <xf numFmtId="4" fontId="13" fillId="0" borderId="0" xfId="0" applyNumberFormat="1" applyFont="1" applyAlignment="1">
      <alignment vertical="center"/>
    </xf>
    <xf numFmtId="164" fontId="12" fillId="0" borderId="0" xfId="0" applyNumberFormat="1" applyFont="1" applyAlignment="1">
      <alignment horizontal="left" vertical="center"/>
    </xf>
    <xf numFmtId="164" fontId="6" fillId="0" borderId="0" xfId="0" applyNumberFormat="1" applyFont="1" applyAlignment="1">
      <alignment horizontal="left" vertical="center"/>
    </xf>
    <xf numFmtId="0" fontId="7" fillId="0" borderId="0" xfId="0" applyFont="1" applyAlignment="1">
      <alignment horizontal="left" vertical="center"/>
    </xf>
    <xf numFmtId="49" fontId="7" fillId="3" borderId="0" xfId="0" applyNumberFormat="1" applyFont="1" applyFill="1" applyAlignment="1">
      <alignment horizontal="left" vertical="center"/>
    </xf>
    <xf numFmtId="4" fontId="25" fillId="0" borderId="0" xfId="0" applyNumberFormat="1" applyFont="1" applyAlignment="1">
      <alignment vertical="center"/>
    </xf>
    <xf numFmtId="0" fontId="15" fillId="4" borderId="7" xfId="0" applyFont="1" applyFill="1" applyBorder="1" applyAlignment="1">
      <alignment horizontal="left" vertical="center"/>
    </xf>
    <xf numFmtId="0" fontId="9" fillId="0" borderId="0" xfId="0" applyFont="1" applyAlignment="1">
      <alignment horizontal="left" vertical="center" wrapText="1"/>
    </xf>
    <xf numFmtId="4" fontId="20" fillId="0" borderId="0" xfId="0" applyNumberFormat="1" applyFont="1" applyAlignment="1">
      <alignment horizontal="right" vertical="center"/>
    </xf>
    <xf numFmtId="4" fontId="25" fillId="0" borderId="0" xfId="0" applyNumberFormat="1" applyFont="1" applyAlignment="1">
      <alignment horizontal="right" vertical="center"/>
    </xf>
    <xf numFmtId="4" fontId="27" fillId="0" borderId="0" xfId="0" applyNumberFormat="1" applyFont="1" applyAlignment="1">
      <alignment horizontal="right" vertical="center"/>
    </xf>
    <xf numFmtId="0" fontId="24" fillId="0" borderId="0" xfId="0" applyFont="1" applyAlignment="1">
      <alignment horizontal="left" vertical="center" wrapText="1"/>
    </xf>
    <xf numFmtId="0" fontId="6" fillId="0" borderId="0" xfId="0" applyFont="1" applyAlignment="1">
      <alignment horizontal="left" vertical="center" wrapText="1"/>
    </xf>
    <xf numFmtId="0" fontId="30" fillId="0" borderId="0" xfId="0" applyFont="1" applyAlignment="1">
      <alignment horizontal="left"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06"/>
  <sheetViews>
    <sheetView showGridLines="0" tabSelected="1" workbookViewId="0">
      <selection activeCell="AN101" sqref="AN101:AP101"/>
    </sheetView>
  </sheetViews>
  <sheetFormatPr baseColWidth="10" defaultColWidth="16.75" defaultRowHeight="15" customHeight="1"/>
  <cols>
    <col min="1" max="1" width="8.25" customWidth="1"/>
    <col min="2" max="2" width="1.75" customWidth="1"/>
    <col min="3" max="3" width="4.25" customWidth="1"/>
    <col min="4" max="33" width="2.75" customWidth="1"/>
    <col min="34" max="34" width="3.25" customWidth="1"/>
    <col min="35" max="35" width="31.75" customWidth="1"/>
    <col min="36" max="37" width="2.5" customWidth="1"/>
    <col min="38" max="38" width="8.25" customWidth="1"/>
    <col min="39" max="39" width="3.25" customWidth="1"/>
    <col min="40" max="40" width="13.25" customWidth="1"/>
    <col min="41" max="41" width="7.5" customWidth="1"/>
    <col min="42" max="42" width="4.25" customWidth="1"/>
    <col min="43" max="43" width="15.75" hidden="1" customWidth="1"/>
    <col min="44" max="44" width="13.75" customWidth="1"/>
    <col min="45" max="49" width="25.75" hidden="1" customWidth="1"/>
    <col min="50" max="51" width="21.75" hidden="1" customWidth="1"/>
    <col min="52" max="53" width="25" hidden="1" customWidth="1"/>
    <col min="54" max="54" width="21.75" hidden="1" customWidth="1"/>
    <col min="55" max="55" width="19.25" hidden="1" customWidth="1"/>
    <col min="56" max="56" width="25" hidden="1" customWidth="1"/>
    <col min="57" max="57" width="21.75" hidden="1" customWidth="1"/>
    <col min="58" max="58" width="19.25" hidden="1" customWidth="1"/>
    <col min="59" max="59" width="66.5" customWidth="1"/>
    <col min="71" max="91" width="9.25" hidden="1" customWidth="1"/>
  </cols>
  <sheetData>
    <row r="1" spans="1:91" ht="1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1" t="s">
        <v>1</v>
      </c>
      <c r="BA1" s="1" t="s">
        <v>2</v>
      </c>
      <c r="BB1" s="1" t="s">
        <v>1</v>
      </c>
      <c r="BC1" s="2"/>
      <c r="BD1" s="2"/>
      <c r="BE1" s="2"/>
      <c r="BF1" s="2"/>
      <c r="BG1" s="2"/>
      <c r="BS1" s="2"/>
      <c r="BT1" s="1" t="s">
        <v>3</v>
      </c>
      <c r="BU1" s="1" t="s">
        <v>4</v>
      </c>
      <c r="BV1" s="1" t="s">
        <v>5</v>
      </c>
      <c r="BW1" s="2"/>
      <c r="BX1" s="2"/>
      <c r="BY1" s="2"/>
      <c r="BZ1" s="2"/>
      <c r="CA1" s="2"/>
      <c r="CB1" s="2"/>
      <c r="CC1" s="2"/>
      <c r="CD1" s="2"/>
      <c r="CE1" s="2"/>
      <c r="CF1" s="2"/>
      <c r="CG1" s="2"/>
      <c r="CH1" s="2"/>
      <c r="CI1" s="2"/>
      <c r="CJ1" s="2"/>
      <c r="CK1" s="2"/>
      <c r="CL1" s="2"/>
      <c r="CM1" s="2"/>
    </row>
    <row r="2" spans="1:91" ht="36.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04" t="s">
        <v>6</v>
      </c>
      <c r="AS2" s="205"/>
      <c r="AT2" s="205"/>
      <c r="AU2" s="205"/>
      <c r="AV2" s="205"/>
      <c r="AW2" s="205"/>
      <c r="AX2" s="205"/>
      <c r="AY2" s="205"/>
      <c r="AZ2" s="205"/>
      <c r="BA2" s="205"/>
      <c r="BB2" s="205"/>
      <c r="BC2" s="205"/>
      <c r="BD2" s="205"/>
      <c r="BE2" s="205"/>
      <c r="BF2" s="205"/>
      <c r="BG2" s="205"/>
      <c r="BH2" s="2"/>
      <c r="BI2" s="2"/>
      <c r="BJ2" s="2"/>
      <c r="BK2" s="2"/>
      <c r="BL2" s="2"/>
      <c r="BM2" s="2"/>
      <c r="BN2" s="2"/>
      <c r="BO2" s="2"/>
      <c r="BP2" s="2"/>
      <c r="BQ2" s="2"/>
      <c r="BR2" s="2"/>
      <c r="BS2" s="3" t="s">
        <v>7</v>
      </c>
      <c r="BT2" s="3" t="s">
        <v>8</v>
      </c>
      <c r="BU2" s="2"/>
      <c r="BV2" s="2"/>
      <c r="BW2" s="2"/>
      <c r="BX2" s="2"/>
      <c r="BY2" s="2"/>
      <c r="BZ2" s="2"/>
      <c r="CA2" s="2"/>
      <c r="CB2" s="2"/>
      <c r="CC2" s="2"/>
      <c r="CD2" s="2"/>
      <c r="CE2" s="2"/>
      <c r="CF2" s="2"/>
      <c r="CG2" s="2"/>
      <c r="CH2" s="2"/>
      <c r="CI2" s="2"/>
      <c r="CJ2" s="2"/>
      <c r="CK2" s="2"/>
      <c r="CL2" s="2"/>
      <c r="CM2" s="2"/>
    </row>
    <row r="3" spans="1:91" ht="6.75" customHeight="1">
      <c r="A3" s="2"/>
      <c r="B3" s="4"/>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6"/>
      <c r="AS3" s="2"/>
      <c r="AT3" s="2"/>
      <c r="AU3" s="2"/>
      <c r="AV3" s="2"/>
      <c r="AW3" s="2"/>
      <c r="AX3" s="2"/>
      <c r="AY3" s="2"/>
      <c r="AZ3" s="2"/>
      <c r="BA3" s="2"/>
      <c r="BB3" s="2"/>
      <c r="BC3" s="2"/>
      <c r="BD3" s="2"/>
      <c r="BE3" s="2"/>
      <c r="BF3" s="2"/>
      <c r="BG3" s="2"/>
      <c r="BH3" s="2"/>
      <c r="BI3" s="2"/>
      <c r="BJ3" s="2"/>
      <c r="BK3" s="2"/>
      <c r="BL3" s="2"/>
      <c r="BM3" s="2"/>
      <c r="BN3" s="2"/>
      <c r="BO3" s="2"/>
      <c r="BP3" s="2"/>
      <c r="BQ3" s="2"/>
      <c r="BR3" s="2"/>
      <c r="BS3" s="3" t="s">
        <v>7</v>
      </c>
      <c r="BT3" s="3" t="s">
        <v>8</v>
      </c>
      <c r="BU3" s="2"/>
      <c r="BV3" s="2"/>
      <c r="BW3" s="2"/>
      <c r="BX3" s="2"/>
      <c r="BY3" s="2"/>
      <c r="BZ3" s="2"/>
      <c r="CA3" s="2"/>
      <c r="CB3" s="2"/>
      <c r="CC3" s="2"/>
      <c r="CD3" s="2"/>
      <c r="CE3" s="2"/>
      <c r="CF3" s="2"/>
      <c r="CG3" s="2"/>
      <c r="CH3" s="2"/>
      <c r="CI3" s="2"/>
      <c r="CJ3" s="2"/>
      <c r="CK3" s="2"/>
      <c r="CL3" s="2"/>
      <c r="CM3" s="2"/>
    </row>
    <row r="4" spans="1:91" ht="24.75" customHeight="1">
      <c r="A4" s="2"/>
      <c r="B4" s="6"/>
      <c r="C4" s="2"/>
      <c r="D4" s="7" t="s">
        <v>9</v>
      </c>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6"/>
      <c r="AS4" s="8" t="s">
        <v>10</v>
      </c>
      <c r="AT4" s="2"/>
      <c r="AU4" s="2"/>
      <c r="AV4" s="2"/>
      <c r="AW4" s="2"/>
      <c r="AX4" s="2"/>
      <c r="AY4" s="2"/>
      <c r="AZ4" s="2"/>
      <c r="BA4" s="2"/>
      <c r="BB4" s="2"/>
      <c r="BC4" s="2"/>
      <c r="BD4" s="2"/>
      <c r="BE4" s="2"/>
      <c r="BF4" s="2"/>
      <c r="BG4" s="9" t="s">
        <v>11</v>
      </c>
      <c r="BH4" s="2"/>
      <c r="BI4" s="2"/>
      <c r="BJ4" s="2"/>
      <c r="BK4" s="2"/>
      <c r="BL4" s="2"/>
      <c r="BM4" s="2"/>
      <c r="BN4" s="2"/>
      <c r="BO4" s="2"/>
      <c r="BP4" s="2"/>
      <c r="BQ4" s="2"/>
      <c r="BR4" s="2"/>
      <c r="BS4" s="3" t="s">
        <v>12</v>
      </c>
      <c r="BT4" s="2"/>
      <c r="BU4" s="2"/>
      <c r="BV4" s="2"/>
      <c r="BW4" s="2"/>
      <c r="BX4" s="2"/>
      <c r="BY4" s="2"/>
      <c r="BZ4" s="2"/>
      <c r="CA4" s="2"/>
      <c r="CB4" s="2"/>
      <c r="CC4" s="2"/>
      <c r="CD4" s="2"/>
      <c r="CE4" s="2"/>
      <c r="CF4" s="2"/>
      <c r="CG4" s="2"/>
      <c r="CH4" s="2"/>
      <c r="CI4" s="2"/>
      <c r="CJ4" s="2"/>
      <c r="CK4" s="2"/>
      <c r="CL4" s="2"/>
      <c r="CM4" s="2"/>
    </row>
    <row r="5" spans="1:91" ht="12" customHeight="1">
      <c r="A5" s="2"/>
      <c r="B5" s="6"/>
      <c r="C5" s="2"/>
      <c r="D5" s="10" t="s">
        <v>13</v>
      </c>
      <c r="E5" s="2"/>
      <c r="F5" s="2"/>
      <c r="G5" s="2"/>
      <c r="H5" s="2"/>
      <c r="I5" s="2"/>
      <c r="J5" s="2"/>
      <c r="K5" s="230" t="s">
        <v>14</v>
      </c>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
      <c r="AQ5" s="2"/>
      <c r="AR5" s="6"/>
      <c r="AS5" s="2"/>
      <c r="AT5" s="2"/>
      <c r="AU5" s="2"/>
      <c r="AV5" s="2"/>
      <c r="AW5" s="2"/>
      <c r="AX5" s="2"/>
      <c r="AY5" s="2"/>
      <c r="AZ5" s="2"/>
      <c r="BA5" s="2"/>
      <c r="BB5" s="2"/>
      <c r="BC5" s="2"/>
      <c r="BD5" s="2"/>
      <c r="BE5" s="2"/>
      <c r="BF5" s="2"/>
      <c r="BG5" s="221" t="s">
        <v>1307</v>
      </c>
      <c r="BH5" s="2"/>
      <c r="BI5" s="2"/>
      <c r="BJ5" s="2"/>
      <c r="BK5" s="2"/>
      <c r="BL5" s="2"/>
      <c r="BM5" s="2"/>
      <c r="BN5" s="2"/>
      <c r="BO5" s="2"/>
      <c r="BP5" s="2"/>
      <c r="BQ5" s="2"/>
      <c r="BR5" s="2"/>
      <c r="BS5" s="3" t="s">
        <v>7</v>
      </c>
      <c r="BT5" s="2"/>
      <c r="BU5" s="2"/>
      <c r="BV5" s="2"/>
      <c r="BW5" s="2"/>
      <c r="BX5" s="2"/>
      <c r="BY5" s="2"/>
      <c r="BZ5" s="2"/>
      <c r="CA5" s="2"/>
      <c r="CB5" s="2"/>
      <c r="CC5" s="2"/>
      <c r="CD5" s="2"/>
      <c r="CE5" s="2"/>
      <c r="CF5" s="2"/>
      <c r="CG5" s="2"/>
      <c r="CH5" s="2"/>
      <c r="CI5" s="2"/>
      <c r="CJ5" s="2"/>
      <c r="CK5" s="2"/>
      <c r="CL5" s="2"/>
      <c r="CM5" s="2"/>
    </row>
    <row r="6" spans="1:91" ht="36.75" customHeight="1">
      <c r="A6" s="2"/>
      <c r="B6" s="6"/>
      <c r="C6" s="2"/>
      <c r="D6" s="12" t="s">
        <v>15</v>
      </c>
      <c r="E6" s="2"/>
      <c r="F6" s="2"/>
      <c r="G6" s="2"/>
      <c r="H6" s="2"/>
      <c r="I6" s="2"/>
      <c r="J6" s="2"/>
      <c r="K6" s="222" t="s">
        <v>16</v>
      </c>
      <c r="L6" s="205"/>
      <c r="M6" s="205"/>
      <c r="N6" s="205"/>
      <c r="O6" s="205"/>
      <c r="P6" s="205"/>
      <c r="Q6" s="205"/>
      <c r="R6" s="205"/>
      <c r="S6" s="205"/>
      <c r="T6" s="205"/>
      <c r="U6" s="205"/>
      <c r="V6" s="205"/>
      <c r="W6" s="205"/>
      <c r="X6" s="205"/>
      <c r="Y6" s="205"/>
      <c r="Z6" s="205"/>
      <c r="AA6" s="205"/>
      <c r="AB6" s="205"/>
      <c r="AC6" s="205"/>
      <c r="AD6" s="205"/>
      <c r="AE6" s="205"/>
      <c r="AF6" s="205"/>
      <c r="AG6" s="205"/>
      <c r="AH6" s="205"/>
      <c r="AI6" s="205"/>
      <c r="AJ6" s="205"/>
      <c r="AK6" s="205"/>
      <c r="AL6" s="205"/>
      <c r="AM6" s="205"/>
      <c r="AN6" s="205"/>
      <c r="AO6" s="205"/>
      <c r="AP6" s="2"/>
      <c r="AQ6" s="2"/>
      <c r="AR6" s="6"/>
      <c r="AS6" s="2"/>
      <c r="AT6" s="2"/>
      <c r="AU6" s="2"/>
      <c r="AV6" s="2"/>
      <c r="AW6" s="2"/>
      <c r="AX6" s="2"/>
      <c r="AY6" s="2"/>
      <c r="AZ6" s="2"/>
      <c r="BA6" s="2"/>
      <c r="BB6" s="2"/>
      <c r="BC6" s="2"/>
      <c r="BD6" s="2"/>
      <c r="BE6" s="2"/>
      <c r="BF6" s="2"/>
      <c r="BG6" s="205"/>
      <c r="BH6" s="2"/>
      <c r="BI6" s="2"/>
      <c r="BJ6" s="2"/>
      <c r="BK6" s="2"/>
      <c r="BL6" s="2"/>
      <c r="BM6" s="2"/>
      <c r="BN6" s="2"/>
      <c r="BO6" s="2"/>
      <c r="BP6" s="2"/>
      <c r="BQ6" s="2"/>
      <c r="BR6" s="2"/>
      <c r="BS6" s="3" t="s">
        <v>7</v>
      </c>
      <c r="BT6" s="2"/>
      <c r="BU6" s="2"/>
      <c r="BV6" s="2"/>
      <c r="BW6" s="2"/>
      <c r="BX6" s="2"/>
      <c r="BY6" s="2"/>
      <c r="BZ6" s="2"/>
      <c r="CA6" s="2"/>
      <c r="CB6" s="2"/>
      <c r="CC6" s="2"/>
      <c r="CD6" s="2"/>
      <c r="CE6" s="2"/>
      <c r="CF6" s="2"/>
      <c r="CG6" s="2"/>
      <c r="CH6" s="2"/>
      <c r="CI6" s="2"/>
      <c r="CJ6" s="2"/>
      <c r="CK6" s="2"/>
      <c r="CL6" s="2"/>
      <c r="CM6" s="2"/>
    </row>
    <row r="7" spans="1:91" ht="12" customHeight="1">
      <c r="A7" s="2"/>
      <c r="B7" s="6"/>
      <c r="C7" s="2"/>
      <c r="D7" s="13" t="s">
        <v>17</v>
      </c>
      <c r="E7" s="2"/>
      <c r="F7" s="2"/>
      <c r="G7" s="2"/>
      <c r="H7" s="2"/>
      <c r="I7" s="2"/>
      <c r="J7" s="2"/>
      <c r="K7" s="11" t="s">
        <v>1</v>
      </c>
      <c r="L7" s="2"/>
      <c r="M7" s="2"/>
      <c r="N7" s="2"/>
      <c r="O7" s="2"/>
      <c r="P7" s="2"/>
      <c r="Q7" s="2"/>
      <c r="R7" s="2"/>
      <c r="S7" s="2"/>
      <c r="T7" s="2"/>
      <c r="U7" s="2"/>
      <c r="V7" s="2"/>
      <c r="W7" s="2"/>
      <c r="X7" s="2"/>
      <c r="Y7" s="2"/>
      <c r="Z7" s="2"/>
      <c r="AA7" s="2"/>
      <c r="AB7" s="2"/>
      <c r="AC7" s="2"/>
      <c r="AD7" s="2"/>
      <c r="AE7" s="2"/>
      <c r="AF7" s="2"/>
      <c r="AG7" s="2"/>
      <c r="AH7" s="2"/>
      <c r="AI7" s="2"/>
      <c r="AJ7" s="2"/>
      <c r="AK7" s="13" t="s">
        <v>18</v>
      </c>
      <c r="AL7" s="2"/>
      <c r="AM7" s="2"/>
      <c r="AN7" s="11" t="s">
        <v>1</v>
      </c>
      <c r="AO7" s="2"/>
      <c r="AP7" s="2"/>
      <c r="AQ7" s="2"/>
      <c r="AR7" s="6"/>
      <c r="AS7" s="2"/>
      <c r="AT7" s="2"/>
      <c r="AU7" s="2"/>
      <c r="AV7" s="2"/>
      <c r="AW7" s="2"/>
      <c r="AX7" s="2"/>
      <c r="AY7" s="2"/>
      <c r="AZ7" s="2"/>
      <c r="BA7" s="2"/>
      <c r="BB7" s="2"/>
      <c r="BC7" s="2"/>
      <c r="BD7" s="2"/>
      <c r="BE7" s="2"/>
      <c r="BF7" s="2"/>
      <c r="BG7" s="205"/>
      <c r="BH7" s="2"/>
      <c r="BI7" s="2"/>
      <c r="BJ7" s="2"/>
      <c r="BK7" s="2"/>
      <c r="BL7" s="2"/>
      <c r="BM7" s="2"/>
      <c r="BN7" s="2"/>
      <c r="BO7" s="2"/>
      <c r="BP7" s="2"/>
      <c r="BQ7" s="2"/>
      <c r="BR7" s="2"/>
      <c r="BS7" s="3" t="s">
        <v>7</v>
      </c>
      <c r="BT7" s="2"/>
      <c r="BU7" s="2"/>
      <c r="BV7" s="2"/>
      <c r="BW7" s="2"/>
      <c r="BX7" s="2"/>
      <c r="BY7" s="2"/>
      <c r="BZ7" s="2"/>
      <c r="CA7" s="2"/>
      <c r="CB7" s="2"/>
      <c r="CC7" s="2"/>
      <c r="CD7" s="2"/>
      <c r="CE7" s="2"/>
      <c r="CF7" s="2"/>
      <c r="CG7" s="2"/>
      <c r="CH7" s="2"/>
      <c r="CI7" s="2"/>
      <c r="CJ7" s="2"/>
      <c r="CK7" s="2"/>
      <c r="CL7" s="2"/>
      <c r="CM7" s="2"/>
    </row>
    <row r="8" spans="1:91" ht="12" customHeight="1">
      <c r="A8" s="2"/>
      <c r="B8" s="6"/>
      <c r="C8" s="2"/>
      <c r="D8" s="13" t="s">
        <v>19</v>
      </c>
      <c r="E8" s="2"/>
      <c r="F8" s="2"/>
      <c r="G8" s="2"/>
      <c r="H8" s="2"/>
      <c r="I8" s="2"/>
      <c r="J8" s="2"/>
      <c r="K8" s="11" t="s">
        <v>20</v>
      </c>
      <c r="L8" s="2"/>
      <c r="M8" s="2"/>
      <c r="N8" s="2"/>
      <c r="O8" s="2"/>
      <c r="P8" s="2"/>
      <c r="Q8" s="2"/>
      <c r="R8" s="2"/>
      <c r="S8" s="2"/>
      <c r="T8" s="2"/>
      <c r="U8" s="2"/>
      <c r="V8" s="2"/>
      <c r="W8" s="2"/>
      <c r="X8" s="2"/>
      <c r="Y8" s="2"/>
      <c r="Z8" s="2"/>
      <c r="AA8" s="2"/>
      <c r="AB8" s="2"/>
      <c r="AC8" s="2"/>
      <c r="AD8" s="2"/>
      <c r="AE8" s="2"/>
      <c r="AF8" s="2"/>
      <c r="AG8" s="2"/>
      <c r="AH8" s="2"/>
      <c r="AI8" s="2"/>
      <c r="AJ8" s="2"/>
      <c r="AK8" s="13" t="s">
        <v>21</v>
      </c>
      <c r="AL8" s="2"/>
      <c r="AM8" s="2"/>
      <c r="AN8" s="14"/>
      <c r="AO8" s="2"/>
      <c r="AP8" s="2"/>
      <c r="AQ8" s="2"/>
      <c r="AR8" s="6"/>
      <c r="AS8" s="2"/>
      <c r="AT8" s="2"/>
      <c r="AU8" s="2"/>
      <c r="AV8" s="2"/>
      <c r="AW8" s="2"/>
      <c r="AX8" s="2"/>
      <c r="AY8" s="2"/>
      <c r="AZ8" s="2"/>
      <c r="BA8" s="2"/>
      <c r="BB8" s="2"/>
      <c r="BC8" s="2"/>
      <c r="BD8" s="2"/>
      <c r="BE8" s="2"/>
      <c r="BF8" s="2"/>
      <c r="BG8" s="205"/>
      <c r="BH8" s="2"/>
      <c r="BI8" s="2"/>
      <c r="BJ8" s="2"/>
      <c r="BK8" s="2"/>
      <c r="BL8" s="2"/>
      <c r="BM8" s="2"/>
      <c r="BN8" s="2"/>
      <c r="BO8" s="2"/>
      <c r="BP8" s="2"/>
      <c r="BQ8" s="2"/>
      <c r="BR8" s="2"/>
      <c r="BS8" s="3" t="s">
        <v>7</v>
      </c>
      <c r="BT8" s="2"/>
      <c r="BU8" s="2"/>
      <c r="BV8" s="2"/>
      <c r="BW8" s="2"/>
      <c r="BX8" s="2"/>
      <c r="BY8" s="2"/>
      <c r="BZ8" s="2"/>
      <c r="CA8" s="2"/>
      <c r="CB8" s="2"/>
      <c r="CC8" s="2"/>
      <c r="CD8" s="2"/>
      <c r="CE8" s="2"/>
      <c r="CF8" s="2"/>
      <c r="CG8" s="2"/>
      <c r="CH8" s="2"/>
      <c r="CI8" s="2"/>
      <c r="CJ8" s="2"/>
      <c r="CK8" s="2"/>
      <c r="CL8" s="2"/>
      <c r="CM8" s="2"/>
    </row>
    <row r="9" spans="1:91" ht="14.25" customHeight="1">
      <c r="A9" s="2"/>
      <c r="B9" s="6"/>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6"/>
      <c r="AS9" s="2"/>
      <c r="AT9" s="2"/>
      <c r="AU9" s="2"/>
      <c r="AV9" s="2"/>
      <c r="AW9" s="2"/>
      <c r="AX9" s="2"/>
      <c r="AY9" s="2"/>
      <c r="AZ9" s="2"/>
      <c r="BA9" s="2"/>
      <c r="BB9" s="2"/>
      <c r="BC9" s="2"/>
      <c r="BD9" s="2"/>
      <c r="BE9" s="2"/>
      <c r="BF9" s="2"/>
      <c r="BG9" s="205"/>
      <c r="BH9" s="2"/>
      <c r="BI9" s="2"/>
      <c r="BJ9" s="2"/>
      <c r="BK9" s="2"/>
      <c r="BL9" s="2"/>
      <c r="BM9" s="2"/>
      <c r="BN9" s="2"/>
      <c r="BO9" s="2"/>
      <c r="BP9" s="2"/>
      <c r="BQ9" s="2"/>
      <c r="BR9" s="2"/>
      <c r="BS9" s="3" t="s">
        <v>7</v>
      </c>
      <c r="BT9" s="2"/>
      <c r="BU9" s="2"/>
      <c r="BV9" s="2"/>
      <c r="BW9" s="2"/>
      <c r="BX9" s="2"/>
      <c r="BY9" s="2"/>
      <c r="BZ9" s="2"/>
      <c r="CA9" s="2"/>
      <c r="CB9" s="2"/>
      <c r="CC9" s="2"/>
      <c r="CD9" s="2"/>
      <c r="CE9" s="2"/>
      <c r="CF9" s="2"/>
      <c r="CG9" s="2"/>
      <c r="CH9" s="2"/>
      <c r="CI9" s="2"/>
      <c r="CJ9" s="2"/>
      <c r="CK9" s="2"/>
      <c r="CL9" s="2"/>
      <c r="CM9" s="2"/>
    </row>
    <row r="10" spans="1:91" ht="12" customHeight="1">
      <c r="A10" s="2"/>
      <c r="B10" s="6"/>
      <c r="C10" s="2"/>
      <c r="D10" s="13" t="s">
        <v>22</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13" t="s">
        <v>23</v>
      </c>
      <c r="AL10" s="2"/>
      <c r="AM10" s="2"/>
      <c r="AN10" s="11" t="s">
        <v>1</v>
      </c>
      <c r="AO10" s="2"/>
      <c r="AP10" s="2"/>
      <c r="AQ10" s="2"/>
      <c r="AR10" s="6"/>
      <c r="AS10" s="2"/>
      <c r="AT10" s="2"/>
      <c r="AU10" s="2"/>
      <c r="AV10" s="2"/>
      <c r="AW10" s="2"/>
      <c r="AX10" s="2"/>
      <c r="AY10" s="2"/>
      <c r="AZ10" s="2"/>
      <c r="BA10" s="2"/>
      <c r="BB10" s="2"/>
      <c r="BC10" s="2"/>
      <c r="BD10" s="2"/>
      <c r="BE10" s="2"/>
      <c r="BF10" s="2"/>
      <c r="BG10" s="205"/>
      <c r="BH10" s="2"/>
      <c r="BI10" s="2"/>
      <c r="BJ10" s="2"/>
      <c r="BK10" s="2"/>
      <c r="BL10" s="2"/>
      <c r="BM10" s="2"/>
      <c r="BN10" s="2"/>
      <c r="BO10" s="2"/>
      <c r="BP10" s="2"/>
      <c r="BQ10" s="2"/>
      <c r="BR10" s="2"/>
      <c r="BS10" s="3" t="s">
        <v>7</v>
      </c>
      <c r="BT10" s="2"/>
      <c r="BU10" s="2"/>
      <c r="BV10" s="2"/>
      <c r="BW10" s="2"/>
      <c r="BX10" s="2"/>
      <c r="BY10" s="2"/>
      <c r="BZ10" s="2"/>
      <c r="CA10" s="2"/>
      <c r="CB10" s="2"/>
      <c r="CC10" s="2"/>
      <c r="CD10" s="2"/>
      <c r="CE10" s="2"/>
      <c r="CF10" s="2"/>
      <c r="CG10" s="2"/>
      <c r="CH10" s="2"/>
      <c r="CI10" s="2"/>
      <c r="CJ10" s="2"/>
      <c r="CK10" s="2"/>
      <c r="CL10" s="2"/>
      <c r="CM10" s="2"/>
    </row>
    <row r="11" spans="1:91" ht="18" customHeight="1">
      <c r="A11" s="2"/>
      <c r="B11" s="6"/>
      <c r="C11" s="2"/>
      <c r="D11" s="2"/>
      <c r="E11" s="11" t="s">
        <v>24</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13" t="s">
        <v>25</v>
      </c>
      <c r="AL11" s="2"/>
      <c r="AM11" s="2"/>
      <c r="AN11" s="11" t="s">
        <v>1</v>
      </c>
      <c r="AO11" s="2"/>
      <c r="AP11" s="2"/>
      <c r="AQ11" s="2"/>
      <c r="AR11" s="6"/>
      <c r="AS11" s="2"/>
      <c r="AT11" s="2"/>
      <c r="AU11" s="2"/>
      <c r="AV11" s="2"/>
      <c r="AW11" s="2"/>
      <c r="AX11" s="2"/>
      <c r="AY11" s="2"/>
      <c r="AZ11" s="2"/>
      <c r="BA11" s="2"/>
      <c r="BB11" s="2"/>
      <c r="BC11" s="2"/>
      <c r="BD11" s="2"/>
      <c r="BE11" s="2"/>
      <c r="BF11" s="2"/>
      <c r="BG11" s="205"/>
      <c r="BH11" s="2"/>
      <c r="BI11" s="2"/>
      <c r="BJ11" s="2"/>
      <c r="BK11" s="2"/>
      <c r="BL11" s="2"/>
      <c r="BM11" s="2"/>
      <c r="BN11" s="2"/>
      <c r="BO11" s="2"/>
      <c r="BP11" s="2"/>
      <c r="BQ11" s="2"/>
      <c r="BR11" s="2"/>
      <c r="BS11" s="3" t="s">
        <v>7</v>
      </c>
      <c r="BT11" s="2"/>
      <c r="BU11" s="2"/>
      <c r="BV11" s="2"/>
      <c r="BW11" s="2"/>
      <c r="BX11" s="2"/>
      <c r="BY11" s="2"/>
      <c r="BZ11" s="2"/>
      <c r="CA11" s="2"/>
      <c r="CB11" s="2"/>
      <c r="CC11" s="2"/>
      <c r="CD11" s="2"/>
      <c r="CE11" s="2"/>
      <c r="CF11" s="2"/>
      <c r="CG11" s="2"/>
      <c r="CH11" s="2"/>
      <c r="CI11" s="2"/>
      <c r="CJ11" s="2"/>
      <c r="CK11" s="2"/>
      <c r="CL11" s="2"/>
      <c r="CM11" s="2"/>
    </row>
    <row r="12" spans="1:91" ht="6.75" customHeight="1">
      <c r="A12" s="2"/>
      <c r="B12" s="6"/>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6"/>
      <c r="AS12" s="2"/>
      <c r="AT12" s="2"/>
      <c r="AU12" s="2"/>
      <c r="AV12" s="2"/>
      <c r="AW12" s="2"/>
      <c r="AX12" s="2"/>
      <c r="AY12" s="2"/>
      <c r="AZ12" s="2"/>
      <c r="BA12" s="2"/>
      <c r="BB12" s="2"/>
      <c r="BC12" s="2"/>
      <c r="BD12" s="2"/>
      <c r="BE12" s="2"/>
      <c r="BF12" s="2"/>
      <c r="BG12" s="205"/>
      <c r="BH12" s="2"/>
      <c r="BI12" s="2"/>
      <c r="BJ12" s="2"/>
      <c r="BK12" s="2"/>
      <c r="BL12" s="2"/>
      <c r="BM12" s="2"/>
      <c r="BN12" s="2"/>
      <c r="BO12" s="2"/>
      <c r="BP12" s="2"/>
      <c r="BQ12" s="2"/>
      <c r="BR12" s="2"/>
      <c r="BS12" s="3" t="s">
        <v>7</v>
      </c>
      <c r="BT12" s="2"/>
      <c r="BU12" s="2"/>
      <c r="BV12" s="2"/>
      <c r="BW12" s="2"/>
      <c r="BX12" s="2"/>
      <c r="BY12" s="2"/>
      <c r="BZ12" s="2"/>
      <c r="CA12" s="2"/>
      <c r="CB12" s="2"/>
      <c r="CC12" s="2"/>
      <c r="CD12" s="2"/>
      <c r="CE12" s="2"/>
      <c r="CF12" s="2"/>
      <c r="CG12" s="2"/>
      <c r="CH12" s="2"/>
      <c r="CI12" s="2"/>
      <c r="CJ12" s="2"/>
      <c r="CK12" s="2"/>
      <c r="CL12" s="2"/>
      <c r="CM12" s="2"/>
    </row>
    <row r="13" spans="1:91" ht="12" customHeight="1">
      <c r="A13" s="2"/>
      <c r="B13" s="6"/>
      <c r="C13" s="2"/>
      <c r="D13" s="13" t="s">
        <v>26</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13" t="s">
        <v>23</v>
      </c>
      <c r="AL13" s="2"/>
      <c r="AM13" s="2"/>
      <c r="AN13" s="15" t="s">
        <v>27</v>
      </c>
      <c r="AO13" s="2"/>
      <c r="AP13" s="2"/>
      <c r="AQ13" s="2"/>
      <c r="AR13" s="6"/>
      <c r="AS13" s="2"/>
      <c r="AT13" s="2"/>
      <c r="AU13" s="2"/>
      <c r="AV13" s="2"/>
      <c r="AW13" s="2"/>
      <c r="AX13" s="2"/>
      <c r="AY13" s="2"/>
      <c r="AZ13" s="2"/>
      <c r="BA13" s="2"/>
      <c r="BB13" s="2"/>
      <c r="BC13" s="2"/>
      <c r="BD13" s="2"/>
      <c r="BE13" s="2"/>
      <c r="BF13" s="2"/>
      <c r="BG13" s="205"/>
      <c r="BH13" s="2"/>
      <c r="BI13" s="2"/>
      <c r="BJ13" s="2"/>
      <c r="BK13" s="2"/>
      <c r="BL13" s="2"/>
      <c r="BM13" s="2"/>
      <c r="BN13" s="2"/>
      <c r="BO13" s="2"/>
      <c r="BP13" s="2"/>
      <c r="BQ13" s="2"/>
      <c r="BR13" s="2"/>
      <c r="BS13" s="3" t="s">
        <v>7</v>
      </c>
      <c r="BT13" s="2"/>
      <c r="BU13" s="2"/>
      <c r="BV13" s="2"/>
      <c r="BW13" s="2"/>
      <c r="BX13" s="2"/>
      <c r="BY13" s="2"/>
      <c r="BZ13" s="2"/>
      <c r="CA13" s="2"/>
      <c r="CB13" s="2"/>
      <c r="CC13" s="2"/>
      <c r="CD13" s="2"/>
      <c r="CE13" s="2"/>
      <c r="CF13" s="2"/>
      <c r="CG13" s="2"/>
      <c r="CH13" s="2"/>
      <c r="CI13" s="2"/>
      <c r="CJ13" s="2"/>
      <c r="CK13" s="2"/>
      <c r="CL13" s="2"/>
      <c r="CM13" s="2"/>
    </row>
    <row r="14" spans="1:91" ht="13">
      <c r="A14" s="2"/>
      <c r="B14" s="6"/>
      <c r="C14" s="2"/>
      <c r="D14" s="2"/>
      <c r="E14" s="231" t="s">
        <v>27</v>
      </c>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13" t="s">
        <v>25</v>
      </c>
      <c r="AL14" s="2"/>
      <c r="AM14" s="2"/>
      <c r="AN14" s="15" t="s">
        <v>27</v>
      </c>
      <c r="AO14" s="2"/>
      <c r="AP14" s="2"/>
      <c r="AQ14" s="2"/>
      <c r="AR14" s="6"/>
      <c r="AS14" s="2"/>
      <c r="AT14" s="2"/>
      <c r="AU14" s="2"/>
      <c r="AV14" s="2"/>
      <c r="AW14" s="2"/>
      <c r="AX14" s="2"/>
      <c r="AY14" s="2"/>
      <c r="AZ14" s="2"/>
      <c r="BA14" s="2"/>
      <c r="BB14" s="2"/>
      <c r="BC14" s="2"/>
      <c r="BD14" s="2"/>
      <c r="BE14" s="2"/>
      <c r="BF14" s="2"/>
      <c r="BG14" s="205"/>
      <c r="BS14" s="3" t="s">
        <v>7</v>
      </c>
      <c r="BT14" s="2"/>
      <c r="BU14" s="2"/>
      <c r="BV14" s="2"/>
      <c r="BW14" s="2"/>
      <c r="BX14" s="2"/>
      <c r="BY14" s="2"/>
      <c r="BZ14" s="2"/>
      <c r="CA14" s="2"/>
      <c r="CB14" s="2"/>
      <c r="CC14" s="2"/>
      <c r="CD14" s="2"/>
      <c r="CE14" s="2"/>
      <c r="CF14" s="2"/>
      <c r="CG14" s="2"/>
      <c r="CH14" s="2"/>
      <c r="CI14" s="2"/>
      <c r="CJ14" s="2"/>
      <c r="CK14" s="2"/>
      <c r="CL14" s="2"/>
      <c r="CM14" s="2"/>
    </row>
    <row r="15" spans="1:91" ht="6.75" customHeight="1">
      <c r="A15" s="2"/>
      <c r="B15" s="6"/>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6"/>
      <c r="AS15" s="2"/>
      <c r="AT15" s="2"/>
      <c r="AU15" s="2"/>
      <c r="AV15" s="2"/>
      <c r="AW15" s="2"/>
      <c r="AX15" s="2"/>
      <c r="AY15" s="2"/>
      <c r="AZ15" s="2"/>
      <c r="BA15" s="2"/>
      <c r="BB15" s="2"/>
      <c r="BC15" s="2"/>
      <c r="BD15" s="2"/>
      <c r="BE15" s="2"/>
      <c r="BF15" s="2"/>
      <c r="BG15" s="205"/>
      <c r="BH15" s="2"/>
      <c r="BI15" s="2"/>
      <c r="BJ15" s="2"/>
      <c r="BK15" s="2"/>
      <c r="BL15" s="2"/>
      <c r="BM15" s="2"/>
      <c r="BN15" s="2"/>
      <c r="BO15" s="2"/>
      <c r="BP15" s="2"/>
      <c r="BQ15" s="2"/>
      <c r="BR15" s="2"/>
      <c r="BS15" s="3" t="s">
        <v>3</v>
      </c>
      <c r="BT15" s="2"/>
      <c r="BU15" s="2"/>
      <c r="BV15" s="2"/>
      <c r="BW15" s="2"/>
      <c r="BX15" s="2"/>
      <c r="BY15" s="2"/>
      <c r="BZ15" s="2"/>
      <c r="CA15" s="2"/>
      <c r="CB15" s="2"/>
      <c r="CC15" s="2"/>
      <c r="CD15" s="2"/>
      <c r="CE15" s="2"/>
      <c r="CF15" s="2"/>
      <c r="CG15" s="2"/>
      <c r="CH15" s="2"/>
      <c r="CI15" s="2"/>
      <c r="CJ15" s="2"/>
      <c r="CK15" s="2"/>
      <c r="CL15" s="2"/>
      <c r="CM15" s="2"/>
    </row>
    <row r="16" spans="1:91" ht="12" customHeight="1">
      <c r="A16" s="2"/>
      <c r="B16" s="6"/>
      <c r="C16" s="2"/>
      <c r="D16" s="13" t="s">
        <v>28</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13" t="s">
        <v>23</v>
      </c>
      <c r="AL16" s="2"/>
      <c r="AM16" s="2"/>
      <c r="AN16" s="11" t="s">
        <v>1</v>
      </c>
      <c r="AO16" s="2"/>
      <c r="AP16" s="2"/>
      <c r="AQ16" s="2"/>
      <c r="AR16" s="6"/>
      <c r="AS16" s="2"/>
      <c r="AT16" s="2"/>
      <c r="AU16" s="2"/>
      <c r="AV16" s="2"/>
      <c r="AW16" s="2"/>
      <c r="AX16" s="2"/>
      <c r="AY16" s="2"/>
      <c r="AZ16" s="2"/>
      <c r="BA16" s="2"/>
      <c r="BB16" s="2"/>
      <c r="BC16" s="2"/>
      <c r="BD16" s="2"/>
      <c r="BE16" s="2"/>
      <c r="BF16" s="2"/>
      <c r="BG16" s="205"/>
      <c r="BH16" s="2"/>
      <c r="BI16" s="2"/>
      <c r="BJ16" s="2"/>
      <c r="BK16" s="2"/>
      <c r="BL16" s="2"/>
      <c r="BM16" s="2"/>
      <c r="BN16" s="2"/>
      <c r="BO16" s="2"/>
      <c r="BP16" s="2"/>
      <c r="BQ16" s="2"/>
      <c r="BR16" s="2"/>
      <c r="BS16" s="3" t="s">
        <v>3</v>
      </c>
      <c r="BT16" s="2"/>
      <c r="BU16" s="2"/>
      <c r="BV16" s="2"/>
      <c r="BW16" s="2"/>
      <c r="BX16" s="2"/>
      <c r="BY16" s="2"/>
      <c r="BZ16" s="2"/>
      <c r="CA16" s="2"/>
      <c r="CB16" s="2"/>
      <c r="CC16" s="2"/>
      <c r="CD16" s="2"/>
      <c r="CE16" s="2"/>
      <c r="CF16" s="2"/>
      <c r="CG16" s="2"/>
      <c r="CH16" s="2"/>
      <c r="CI16" s="2"/>
      <c r="CJ16" s="2"/>
      <c r="CK16" s="2"/>
      <c r="CL16" s="2"/>
      <c r="CM16" s="2"/>
    </row>
    <row r="17" spans="1:91" ht="18" customHeight="1">
      <c r="A17" s="2"/>
      <c r="B17" s="6"/>
      <c r="C17" s="2"/>
      <c r="D17" s="2"/>
      <c r="E17" s="11" t="s">
        <v>24</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13" t="s">
        <v>25</v>
      </c>
      <c r="AL17" s="2"/>
      <c r="AM17" s="2"/>
      <c r="AN17" s="11" t="s">
        <v>1</v>
      </c>
      <c r="AO17" s="2"/>
      <c r="AP17" s="2"/>
      <c r="AQ17" s="2"/>
      <c r="AR17" s="6"/>
      <c r="AS17" s="2"/>
      <c r="AT17" s="2"/>
      <c r="AU17" s="2"/>
      <c r="AV17" s="2"/>
      <c r="AW17" s="2"/>
      <c r="AX17" s="2"/>
      <c r="AY17" s="2"/>
      <c r="AZ17" s="2"/>
      <c r="BA17" s="2"/>
      <c r="BB17" s="2"/>
      <c r="BC17" s="2"/>
      <c r="BD17" s="2"/>
      <c r="BE17" s="2"/>
      <c r="BF17" s="2"/>
      <c r="BG17" s="205"/>
      <c r="BH17" s="2"/>
      <c r="BI17" s="2"/>
      <c r="BJ17" s="2"/>
      <c r="BK17" s="2"/>
      <c r="BL17" s="2"/>
      <c r="BM17" s="2"/>
      <c r="BN17" s="2"/>
      <c r="BO17" s="2"/>
      <c r="BP17" s="2"/>
      <c r="BQ17" s="2"/>
      <c r="BR17" s="2"/>
      <c r="BS17" s="3" t="s">
        <v>4</v>
      </c>
      <c r="BT17" s="2"/>
      <c r="BU17" s="2"/>
      <c r="BV17" s="2"/>
      <c r="BW17" s="2"/>
      <c r="BX17" s="2"/>
      <c r="BY17" s="2"/>
      <c r="BZ17" s="2"/>
      <c r="CA17" s="2"/>
      <c r="CB17" s="2"/>
      <c r="CC17" s="2"/>
      <c r="CD17" s="2"/>
      <c r="CE17" s="2"/>
      <c r="CF17" s="2"/>
      <c r="CG17" s="2"/>
      <c r="CH17" s="2"/>
      <c r="CI17" s="2"/>
      <c r="CJ17" s="2"/>
      <c r="CK17" s="2"/>
      <c r="CL17" s="2"/>
      <c r="CM17" s="2"/>
    </row>
    <row r="18" spans="1:91" ht="6.75" customHeight="1">
      <c r="A18" s="2"/>
      <c r="B18" s="6"/>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6"/>
      <c r="AS18" s="2"/>
      <c r="AT18" s="2"/>
      <c r="AU18" s="2"/>
      <c r="AV18" s="2"/>
      <c r="AW18" s="2"/>
      <c r="AX18" s="2"/>
      <c r="AY18" s="2"/>
      <c r="AZ18" s="2"/>
      <c r="BA18" s="2"/>
      <c r="BB18" s="2"/>
      <c r="BC18" s="2"/>
      <c r="BD18" s="2"/>
      <c r="BE18" s="2"/>
      <c r="BF18" s="2"/>
      <c r="BG18" s="205"/>
      <c r="BH18" s="2"/>
      <c r="BI18" s="2"/>
      <c r="BJ18" s="2"/>
      <c r="BK18" s="2"/>
      <c r="BL18" s="2"/>
      <c r="BM18" s="2"/>
      <c r="BN18" s="2"/>
      <c r="BO18" s="2"/>
      <c r="BP18" s="2"/>
      <c r="BQ18" s="2"/>
      <c r="BR18" s="2"/>
      <c r="BS18" s="3" t="s">
        <v>7</v>
      </c>
      <c r="BT18" s="2"/>
      <c r="BU18" s="2"/>
      <c r="BV18" s="2"/>
      <c r="BW18" s="2"/>
      <c r="BX18" s="2"/>
      <c r="BY18" s="2"/>
      <c r="BZ18" s="2"/>
      <c r="CA18" s="2"/>
      <c r="CB18" s="2"/>
      <c r="CC18" s="2"/>
      <c r="CD18" s="2"/>
      <c r="CE18" s="2"/>
      <c r="CF18" s="2"/>
      <c r="CG18" s="2"/>
      <c r="CH18" s="2"/>
      <c r="CI18" s="2"/>
      <c r="CJ18" s="2"/>
      <c r="CK18" s="2"/>
      <c r="CL18" s="2"/>
      <c r="CM18" s="2"/>
    </row>
    <row r="19" spans="1:91" ht="12" customHeight="1">
      <c r="A19" s="2"/>
      <c r="B19" s="6"/>
      <c r="C19" s="2"/>
      <c r="D19" s="13" t="s">
        <v>29</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13" t="s">
        <v>23</v>
      </c>
      <c r="AL19" s="2"/>
      <c r="AM19" s="2"/>
      <c r="AN19" s="11" t="s">
        <v>1</v>
      </c>
      <c r="AO19" s="2"/>
      <c r="AP19" s="2"/>
      <c r="AQ19" s="2"/>
      <c r="AR19" s="6"/>
      <c r="AS19" s="2"/>
      <c r="AT19" s="2"/>
      <c r="AU19" s="2"/>
      <c r="AV19" s="2"/>
      <c r="AW19" s="2"/>
      <c r="AX19" s="2"/>
      <c r="AY19" s="2"/>
      <c r="AZ19" s="2"/>
      <c r="BA19" s="2"/>
      <c r="BB19" s="2"/>
      <c r="BC19" s="2"/>
      <c r="BD19" s="2"/>
      <c r="BE19" s="2"/>
      <c r="BF19" s="2"/>
      <c r="BG19" s="205"/>
      <c r="BH19" s="2"/>
      <c r="BI19" s="2"/>
      <c r="BJ19" s="2"/>
      <c r="BK19" s="2"/>
      <c r="BL19" s="2"/>
      <c r="BM19" s="2"/>
      <c r="BN19" s="2"/>
      <c r="BO19" s="2"/>
      <c r="BP19" s="2"/>
      <c r="BQ19" s="2"/>
      <c r="BR19" s="2"/>
      <c r="BS19" s="3" t="s">
        <v>7</v>
      </c>
      <c r="BT19" s="2"/>
      <c r="BU19" s="2"/>
      <c r="BV19" s="2"/>
      <c r="BW19" s="2"/>
      <c r="BX19" s="2"/>
      <c r="BY19" s="2"/>
      <c r="BZ19" s="2"/>
      <c r="CA19" s="2"/>
      <c r="CB19" s="2"/>
      <c r="CC19" s="2"/>
      <c r="CD19" s="2"/>
      <c r="CE19" s="2"/>
      <c r="CF19" s="2"/>
      <c r="CG19" s="2"/>
      <c r="CH19" s="2"/>
      <c r="CI19" s="2"/>
      <c r="CJ19" s="2"/>
      <c r="CK19" s="2"/>
      <c r="CL19" s="2"/>
      <c r="CM19" s="2"/>
    </row>
    <row r="20" spans="1:91" ht="18" customHeight="1">
      <c r="A20" s="2"/>
      <c r="B20" s="6"/>
      <c r="C20" s="2"/>
      <c r="D20" s="2"/>
      <c r="E20" s="11" t="s">
        <v>30</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13" t="s">
        <v>25</v>
      </c>
      <c r="AL20" s="2"/>
      <c r="AM20" s="2"/>
      <c r="AN20" s="11" t="s">
        <v>1</v>
      </c>
      <c r="AO20" s="2"/>
      <c r="AP20" s="2"/>
      <c r="AQ20" s="2"/>
      <c r="AR20" s="6"/>
      <c r="AS20" s="2"/>
      <c r="AT20" s="2"/>
      <c r="AU20" s="2"/>
      <c r="AV20" s="2"/>
      <c r="AW20" s="2"/>
      <c r="AX20" s="2"/>
      <c r="AY20" s="2"/>
      <c r="AZ20" s="2"/>
      <c r="BA20" s="2"/>
      <c r="BB20" s="2"/>
      <c r="BC20" s="2"/>
      <c r="BD20" s="2"/>
      <c r="BE20" s="2"/>
      <c r="BF20" s="2"/>
      <c r="BG20" s="205"/>
      <c r="BH20" s="2"/>
      <c r="BI20" s="2"/>
      <c r="BJ20" s="2"/>
      <c r="BK20" s="2"/>
      <c r="BL20" s="2"/>
      <c r="BM20" s="2"/>
      <c r="BN20" s="2"/>
      <c r="BO20" s="2"/>
      <c r="BP20" s="2"/>
      <c r="BQ20" s="2"/>
      <c r="BR20" s="2"/>
      <c r="BS20" s="3" t="s">
        <v>4</v>
      </c>
      <c r="BT20" s="2"/>
      <c r="BU20" s="2"/>
      <c r="BV20" s="2"/>
      <c r="BW20" s="2"/>
      <c r="BX20" s="2"/>
      <c r="BY20" s="2"/>
      <c r="BZ20" s="2"/>
      <c r="CA20" s="2"/>
      <c r="CB20" s="2"/>
      <c r="CC20" s="2"/>
      <c r="CD20" s="2"/>
      <c r="CE20" s="2"/>
      <c r="CF20" s="2"/>
      <c r="CG20" s="2"/>
      <c r="CH20" s="2"/>
      <c r="CI20" s="2"/>
      <c r="CJ20" s="2"/>
      <c r="CK20" s="2"/>
      <c r="CL20" s="2"/>
      <c r="CM20" s="2"/>
    </row>
    <row r="21" spans="1:91" ht="6.75" customHeight="1">
      <c r="A21" s="2"/>
      <c r="B21" s="6"/>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6"/>
      <c r="AS21" s="2"/>
      <c r="AT21" s="2"/>
      <c r="AU21" s="2"/>
      <c r="AV21" s="2"/>
      <c r="AW21" s="2"/>
      <c r="AX21" s="2"/>
      <c r="AY21" s="2"/>
      <c r="AZ21" s="2"/>
      <c r="BA21" s="2"/>
      <c r="BB21" s="2"/>
      <c r="BC21" s="2"/>
      <c r="BD21" s="2"/>
      <c r="BE21" s="2"/>
      <c r="BF21" s="2"/>
      <c r="BG21" s="205"/>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row>
    <row r="22" spans="1:91" ht="12" customHeight="1">
      <c r="A22" s="2"/>
      <c r="B22" s="6"/>
      <c r="C22" s="2"/>
      <c r="D22" s="13" t="s">
        <v>31</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6"/>
      <c r="AS22" s="2"/>
      <c r="AT22" s="2"/>
      <c r="AU22" s="2"/>
      <c r="AV22" s="2"/>
      <c r="AW22" s="2"/>
      <c r="AX22" s="2"/>
      <c r="AY22" s="2"/>
      <c r="AZ22" s="2"/>
      <c r="BA22" s="2"/>
      <c r="BB22" s="2"/>
      <c r="BC22" s="2"/>
      <c r="BD22" s="2"/>
      <c r="BE22" s="2"/>
      <c r="BF22" s="2"/>
      <c r="BG22" s="205"/>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row>
    <row r="23" spans="1:91" ht="16.5" customHeight="1">
      <c r="A23" s="2"/>
      <c r="B23" s="6"/>
      <c r="C23" s="2"/>
      <c r="D23" s="2"/>
      <c r="E23" s="210" t="s">
        <v>1</v>
      </c>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
      <c r="AP23" s="2"/>
      <c r="AQ23" s="2"/>
      <c r="AR23" s="6"/>
      <c r="AS23" s="2"/>
      <c r="AT23" s="2"/>
      <c r="AU23" s="2"/>
      <c r="AV23" s="2"/>
      <c r="AW23" s="2"/>
      <c r="AX23" s="2"/>
      <c r="AY23" s="2"/>
      <c r="AZ23" s="2"/>
      <c r="BA23" s="2"/>
      <c r="BB23" s="2"/>
      <c r="BC23" s="2"/>
      <c r="BD23" s="2"/>
      <c r="BE23" s="2"/>
      <c r="BF23" s="2"/>
      <c r="BG23" s="205"/>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row>
    <row r="24" spans="1:91" ht="6.75" customHeight="1">
      <c r="A24" s="2"/>
      <c r="B24" s="6"/>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6"/>
      <c r="AS24" s="2"/>
      <c r="AT24" s="2"/>
      <c r="AU24" s="2"/>
      <c r="AV24" s="2"/>
      <c r="AW24" s="2"/>
      <c r="AX24" s="2"/>
      <c r="AY24" s="2"/>
      <c r="AZ24" s="2"/>
      <c r="BA24" s="2"/>
      <c r="BB24" s="2"/>
      <c r="BC24" s="2"/>
      <c r="BD24" s="2"/>
      <c r="BE24" s="2"/>
      <c r="BF24" s="2"/>
      <c r="BG24" s="205"/>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row>
    <row r="25" spans="1:91" ht="6.75" customHeight="1">
      <c r="A25" s="2"/>
      <c r="B25" s="6"/>
      <c r="C25" s="2"/>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2"/>
      <c r="AQ25" s="2"/>
      <c r="AR25" s="6"/>
      <c r="AS25" s="2"/>
      <c r="AT25" s="2"/>
      <c r="AU25" s="2"/>
      <c r="AV25" s="2"/>
      <c r="AW25" s="2"/>
      <c r="AX25" s="2"/>
      <c r="AY25" s="2"/>
      <c r="AZ25" s="2"/>
      <c r="BA25" s="2"/>
      <c r="BB25" s="2"/>
      <c r="BC25" s="2"/>
      <c r="BD25" s="2"/>
      <c r="BE25" s="2"/>
      <c r="BF25" s="2"/>
      <c r="BG25" s="205"/>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row>
    <row r="26" spans="1:91" ht="25.5" customHeight="1">
      <c r="A26" s="18"/>
      <c r="B26" s="19"/>
      <c r="C26" s="18"/>
      <c r="D26" s="20" t="s">
        <v>32</v>
      </c>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8">
        <f>ROUND(AG94,2)</f>
        <v>0</v>
      </c>
      <c r="AL26" s="219"/>
      <c r="AM26" s="219"/>
      <c r="AN26" s="219"/>
      <c r="AO26" s="219"/>
      <c r="AP26" s="18"/>
      <c r="AQ26" s="18"/>
      <c r="AR26" s="19"/>
      <c r="AS26" s="18"/>
      <c r="AT26" s="18"/>
      <c r="AU26" s="18"/>
      <c r="AV26" s="18"/>
      <c r="AW26" s="18"/>
      <c r="AX26" s="18"/>
      <c r="AY26" s="18"/>
      <c r="AZ26" s="18"/>
      <c r="BA26" s="18"/>
      <c r="BB26" s="18"/>
      <c r="BC26" s="18"/>
      <c r="BD26" s="18"/>
      <c r="BE26" s="18"/>
      <c r="BF26" s="18"/>
      <c r="BG26" s="205"/>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row>
    <row r="27" spans="1:91" ht="6.75" customHeight="1">
      <c r="A27" s="18"/>
      <c r="B27" s="19"/>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9"/>
      <c r="AS27" s="18"/>
      <c r="AT27" s="18"/>
      <c r="AU27" s="18"/>
      <c r="AV27" s="18"/>
      <c r="AW27" s="18"/>
      <c r="AX27" s="18"/>
      <c r="AY27" s="18"/>
      <c r="AZ27" s="18"/>
      <c r="BA27" s="18"/>
      <c r="BB27" s="18"/>
      <c r="BC27" s="18"/>
      <c r="BD27" s="18"/>
      <c r="BE27" s="18"/>
      <c r="BF27" s="18"/>
      <c r="BG27" s="205"/>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row>
    <row r="28" spans="1:91" ht="15.75" customHeight="1">
      <c r="A28" s="18"/>
      <c r="B28" s="19"/>
      <c r="C28" s="18"/>
      <c r="D28" s="18"/>
      <c r="E28" s="18"/>
      <c r="F28" s="18"/>
      <c r="G28" s="18"/>
      <c r="H28" s="18"/>
      <c r="I28" s="18"/>
      <c r="J28" s="18"/>
      <c r="K28" s="18"/>
      <c r="L28" s="220" t="s">
        <v>33</v>
      </c>
      <c r="M28" s="205"/>
      <c r="N28" s="205"/>
      <c r="O28" s="205"/>
      <c r="P28" s="205"/>
      <c r="Q28" s="18"/>
      <c r="R28" s="18"/>
      <c r="S28" s="18"/>
      <c r="T28" s="18"/>
      <c r="U28" s="18"/>
      <c r="V28" s="18"/>
      <c r="W28" s="220" t="s">
        <v>34</v>
      </c>
      <c r="X28" s="205"/>
      <c r="Y28" s="205"/>
      <c r="Z28" s="205"/>
      <c r="AA28" s="205"/>
      <c r="AB28" s="205"/>
      <c r="AC28" s="205"/>
      <c r="AD28" s="205"/>
      <c r="AE28" s="205"/>
      <c r="AF28" s="18"/>
      <c r="AG28" s="18"/>
      <c r="AH28" s="18"/>
      <c r="AI28" s="18"/>
      <c r="AJ28" s="18"/>
      <c r="AK28" s="220" t="s">
        <v>35</v>
      </c>
      <c r="AL28" s="205"/>
      <c r="AM28" s="205"/>
      <c r="AN28" s="205"/>
      <c r="AO28" s="205"/>
      <c r="AP28" s="18"/>
      <c r="AQ28" s="18"/>
      <c r="AR28" s="19"/>
      <c r="AS28" s="18"/>
      <c r="AT28" s="18"/>
      <c r="AU28" s="18"/>
      <c r="AV28" s="18"/>
      <c r="AW28" s="18"/>
      <c r="AX28" s="18"/>
      <c r="AY28" s="18"/>
      <c r="AZ28" s="18"/>
      <c r="BA28" s="18"/>
      <c r="BB28" s="18"/>
      <c r="BC28" s="18"/>
      <c r="BD28" s="18"/>
      <c r="BE28" s="18"/>
      <c r="BF28" s="18"/>
      <c r="BG28" s="205"/>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row>
    <row r="29" spans="1:91" ht="14.25" customHeight="1">
      <c r="A29" s="23"/>
      <c r="B29" s="24"/>
      <c r="C29" s="23"/>
      <c r="D29" s="13" t="s">
        <v>36</v>
      </c>
      <c r="E29" s="23"/>
      <c r="F29" s="25" t="s">
        <v>37</v>
      </c>
      <c r="G29" s="23"/>
      <c r="H29" s="23"/>
      <c r="I29" s="23"/>
      <c r="J29" s="23"/>
      <c r="K29" s="23"/>
      <c r="L29" s="228">
        <v>0.23</v>
      </c>
      <c r="M29" s="205"/>
      <c r="N29" s="205"/>
      <c r="O29" s="205"/>
      <c r="P29" s="205"/>
      <c r="Q29" s="26"/>
      <c r="R29" s="26"/>
      <c r="S29" s="26"/>
      <c r="T29" s="26"/>
      <c r="U29" s="26"/>
      <c r="V29" s="26"/>
      <c r="W29" s="227" t="e">
        <f>ROUND(BB94, 2)</f>
        <v>#REF!</v>
      </c>
      <c r="X29" s="205"/>
      <c r="Y29" s="205"/>
      <c r="Z29" s="205"/>
      <c r="AA29" s="205"/>
      <c r="AB29" s="205"/>
      <c r="AC29" s="205"/>
      <c r="AD29" s="205"/>
      <c r="AE29" s="205"/>
      <c r="AF29" s="26"/>
      <c r="AG29" s="26"/>
      <c r="AH29" s="26"/>
      <c r="AI29" s="26"/>
      <c r="AJ29" s="26"/>
      <c r="AK29" s="227" t="e">
        <f>ROUND(AX94,2)</f>
        <v>#REF!</v>
      </c>
      <c r="AL29" s="205"/>
      <c r="AM29" s="205"/>
      <c r="AN29" s="205"/>
      <c r="AO29" s="205"/>
      <c r="AP29" s="26"/>
      <c r="AQ29" s="26"/>
      <c r="AR29" s="27"/>
      <c r="AS29" s="26"/>
      <c r="AT29" s="26"/>
      <c r="AU29" s="26"/>
      <c r="AV29" s="26"/>
      <c r="AW29" s="26"/>
      <c r="AX29" s="26"/>
      <c r="AY29" s="26"/>
      <c r="AZ29" s="26"/>
      <c r="BA29" s="23"/>
      <c r="BB29" s="23"/>
      <c r="BC29" s="23"/>
      <c r="BD29" s="23"/>
      <c r="BE29" s="23"/>
      <c r="BF29" s="23"/>
      <c r="BG29" s="205"/>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row>
    <row r="30" spans="1:91" ht="14.25" customHeight="1">
      <c r="A30" s="23"/>
      <c r="B30" s="24"/>
      <c r="C30" s="23"/>
      <c r="D30" s="23"/>
      <c r="E30" s="23"/>
      <c r="F30" s="25" t="s">
        <v>38</v>
      </c>
      <c r="G30" s="23"/>
      <c r="H30" s="23"/>
      <c r="I30" s="23"/>
      <c r="J30" s="23"/>
      <c r="K30" s="23"/>
      <c r="L30" s="229">
        <v>0.23</v>
      </c>
      <c r="M30" s="205"/>
      <c r="N30" s="205"/>
      <c r="O30" s="205"/>
      <c r="P30" s="205"/>
      <c r="Q30" s="23"/>
      <c r="R30" s="23"/>
      <c r="S30" s="23"/>
      <c r="T30" s="23"/>
      <c r="U30" s="23"/>
      <c r="V30" s="23"/>
      <c r="W30" s="209" t="e">
        <f>ROUND(BC94, 2)</f>
        <v>#REF!</v>
      </c>
      <c r="X30" s="205"/>
      <c r="Y30" s="205"/>
      <c r="Z30" s="205"/>
      <c r="AA30" s="205"/>
      <c r="AB30" s="205"/>
      <c r="AC30" s="205"/>
      <c r="AD30" s="205"/>
      <c r="AE30" s="205"/>
      <c r="AF30" s="23"/>
      <c r="AG30" s="23"/>
      <c r="AH30" s="23"/>
      <c r="AI30" s="23"/>
      <c r="AJ30" s="23"/>
      <c r="AK30" s="209" t="e">
        <f>ROUND(AY94,2)</f>
        <v>#REF!</v>
      </c>
      <c r="AL30" s="205"/>
      <c r="AM30" s="205"/>
      <c r="AN30" s="205"/>
      <c r="AO30" s="205"/>
      <c r="AP30" s="23"/>
      <c r="AQ30" s="23"/>
      <c r="AR30" s="24"/>
      <c r="AS30" s="23"/>
      <c r="AT30" s="23"/>
      <c r="AU30" s="23"/>
      <c r="AV30" s="23"/>
      <c r="AW30" s="23"/>
      <c r="AX30" s="23"/>
      <c r="AY30" s="23"/>
      <c r="AZ30" s="23"/>
      <c r="BA30" s="23"/>
      <c r="BB30" s="23"/>
      <c r="BC30" s="23"/>
      <c r="BD30" s="23"/>
      <c r="BE30" s="23"/>
      <c r="BF30" s="23"/>
      <c r="BG30" s="205"/>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row>
    <row r="31" spans="1:91" ht="14.25" hidden="1" customHeight="1">
      <c r="A31" s="23"/>
      <c r="B31" s="24"/>
      <c r="C31" s="23"/>
      <c r="D31" s="23"/>
      <c r="E31" s="23"/>
      <c r="F31" s="13" t="s">
        <v>39</v>
      </c>
      <c r="G31" s="23"/>
      <c r="H31" s="23"/>
      <c r="I31" s="23"/>
      <c r="J31" s="23"/>
      <c r="K31" s="23"/>
      <c r="L31" s="229">
        <v>0.23</v>
      </c>
      <c r="M31" s="205"/>
      <c r="N31" s="205"/>
      <c r="O31" s="205"/>
      <c r="P31" s="205"/>
      <c r="Q31" s="23"/>
      <c r="R31" s="23"/>
      <c r="S31" s="23"/>
      <c r="T31" s="23"/>
      <c r="U31" s="23"/>
      <c r="V31" s="23"/>
      <c r="W31" s="209" t="e">
        <f>ROUND(BD94, 2)</f>
        <v>#REF!</v>
      </c>
      <c r="X31" s="205"/>
      <c r="Y31" s="205"/>
      <c r="Z31" s="205"/>
      <c r="AA31" s="205"/>
      <c r="AB31" s="205"/>
      <c r="AC31" s="205"/>
      <c r="AD31" s="205"/>
      <c r="AE31" s="205"/>
      <c r="AF31" s="23"/>
      <c r="AG31" s="23"/>
      <c r="AH31" s="23"/>
      <c r="AI31" s="23"/>
      <c r="AJ31" s="23"/>
      <c r="AK31" s="209">
        <v>0</v>
      </c>
      <c r="AL31" s="205"/>
      <c r="AM31" s="205"/>
      <c r="AN31" s="205"/>
      <c r="AO31" s="205"/>
      <c r="AP31" s="23"/>
      <c r="AQ31" s="23"/>
      <c r="AR31" s="24"/>
      <c r="AS31" s="23"/>
      <c r="AT31" s="23"/>
      <c r="AU31" s="23"/>
      <c r="AV31" s="23"/>
      <c r="AW31" s="23"/>
      <c r="AX31" s="23"/>
      <c r="AY31" s="23"/>
      <c r="AZ31" s="23"/>
      <c r="BA31" s="23"/>
      <c r="BB31" s="23"/>
      <c r="BC31" s="23"/>
      <c r="BD31" s="23"/>
      <c r="BE31" s="23"/>
      <c r="BF31" s="23"/>
      <c r="BG31" s="205"/>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row>
    <row r="32" spans="1:91" ht="14.25" hidden="1" customHeight="1">
      <c r="A32" s="23"/>
      <c r="B32" s="24"/>
      <c r="C32" s="23"/>
      <c r="D32" s="23"/>
      <c r="E32" s="23"/>
      <c r="F32" s="13" t="s">
        <v>40</v>
      </c>
      <c r="G32" s="23"/>
      <c r="H32" s="23"/>
      <c r="I32" s="23"/>
      <c r="J32" s="23"/>
      <c r="K32" s="23"/>
      <c r="L32" s="229">
        <v>0.23</v>
      </c>
      <c r="M32" s="205"/>
      <c r="N32" s="205"/>
      <c r="O32" s="205"/>
      <c r="P32" s="205"/>
      <c r="Q32" s="23"/>
      <c r="R32" s="23"/>
      <c r="S32" s="23"/>
      <c r="T32" s="23"/>
      <c r="U32" s="23"/>
      <c r="V32" s="23"/>
      <c r="W32" s="209" t="e">
        <f>ROUND(BE94, 2)</f>
        <v>#REF!</v>
      </c>
      <c r="X32" s="205"/>
      <c r="Y32" s="205"/>
      <c r="Z32" s="205"/>
      <c r="AA32" s="205"/>
      <c r="AB32" s="205"/>
      <c r="AC32" s="205"/>
      <c r="AD32" s="205"/>
      <c r="AE32" s="205"/>
      <c r="AF32" s="23"/>
      <c r="AG32" s="23"/>
      <c r="AH32" s="23"/>
      <c r="AI32" s="23"/>
      <c r="AJ32" s="23"/>
      <c r="AK32" s="209">
        <v>0</v>
      </c>
      <c r="AL32" s="205"/>
      <c r="AM32" s="205"/>
      <c r="AN32" s="205"/>
      <c r="AO32" s="205"/>
      <c r="AP32" s="23"/>
      <c r="AQ32" s="23"/>
      <c r="AR32" s="24"/>
      <c r="AS32" s="23"/>
      <c r="AT32" s="23"/>
      <c r="AU32" s="23"/>
      <c r="AV32" s="23"/>
      <c r="AW32" s="23"/>
      <c r="AX32" s="23"/>
      <c r="AY32" s="23"/>
      <c r="AZ32" s="23"/>
      <c r="BA32" s="23"/>
      <c r="BB32" s="23"/>
      <c r="BC32" s="23"/>
      <c r="BD32" s="23"/>
      <c r="BE32" s="23"/>
      <c r="BF32" s="23"/>
      <c r="BG32" s="205"/>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row>
    <row r="33" spans="1:91" ht="14.25" hidden="1" customHeight="1">
      <c r="A33" s="23"/>
      <c r="B33" s="24"/>
      <c r="C33" s="23"/>
      <c r="D33" s="23"/>
      <c r="E33" s="23"/>
      <c r="F33" s="25" t="s">
        <v>41</v>
      </c>
      <c r="G33" s="23"/>
      <c r="H33" s="23"/>
      <c r="I33" s="23"/>
      <c r="J33" s="23"/>
      <c r="K33" s="23"/>
      <c r="L33" s="228">
        <v>0</v>
      </c>
      <c r="M33" s="205"/>
      <c r="N33" s="205"/>
      <c r="O33" s="205"/>
      <c r="P33" s="205"/>
      <c r="Q33" s="26"/>
      <c r="R33" s="26"/>
      <c r="S33" s="26"/>
      <c r="T33" s="26"/>
      <c r="U33" s="26"/>
      <c r="V33" s="26"/>
      <c r="W33" s="227" t="e">
        <f>ROUND(BF94, 2)</f>
        <v>#REF!</v>
      </c>
      <c r="X33" s="205"/>
      <c r="Y33" s="205"/>
      <c r="Z33" s="205"/>
      <c r="AA33" s="205"/>
      <c r="AB33" s="205"/>
      <c r="AC33" s="205"/>
      <c r="AD33" s="205"/>
      <c r="AE33" s="205"/>
      <c r="AF33" s="26"/>
      <c r="AG33" s="26"/>
      <c r="AH33" s="26"/>
      <c r="AI33" s="26"/>
      <c r="AJ33" s="26"/>
      <c r="AK33" s="227">
        <v>0</v>
      </c>
      <c r="AL33" s="205"/>
      <c r="AM33" s="205"/>
      <c r="AN33" s="205"/>
      <c r="AO33" s="205"/>
      <c r="AP33" s="26"/>
      <c r="AQ33" s="26"/>
      <c r="AR33" s="27"/>
      <c r="AS33" s="26"/>
      <c r="AT33" s="26"/>
      <c r="AU33" s="26"/>
      <c r="AV33" s="26"/>
      <c r="AW33" s="26"/>
      <c r="AX33" s="26"/>
      <c r="AY33" s="26"/>
      <c r="AZ33" s="26"/>
      <c r="BA33" s="23"/>
      <c r="BB33" s="23"/>
      <c r="BC33" s="23"/>
      <c r="BD33" s="23"/>
      <c r="BE33" s="23"/>
      <c r="BF33" s="23"/>
      <c r="BG33" s="205"/>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row>
    <row r="34" spans="1:91" ht="6.75" customHeight="1">
      <c r="A34" s="18"/>
      <c r="B34" s="19"/>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9"/>
      <c r="AS34" s="18"/>
      <c r="AT34" s="18"/>
      <c r="AU34" s="18"/>
      <c r="AV34" s="18"/>
      <c r="AW34" s="18"/>
      <c r="AX34" s="18"/>
      <c r="AY34" s="18"/>
      <c r="AZ34" s="18"/>
      <c r="BA34" s="18"/>
      <c r="BB34" s="18"/>
      <c r="BC34" s="18"/>
      <c r="BD34" s="18"/>
      <c r="BE34" s="18"/>
      <c r="BF34" s="18"/>
      <c r="BG34" s="205"/>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row>
    <row r="35" spans="1:91" ht="25.5" customHeight="1">
      <c r="A35" s="18"/>
      <c r="B35" s="19"/>
      <c r="C35" s="28"/>
      <c r="D35" s="29" t="s">
        <v>42</v>
      </c>
      <c r="E35" s="30"/>
      <c r="F35" s="30"/>
      <c r="G35" s="30"/>
      <c r="H35" s="30"/>
      <c r="I35" s="30"/>
      <c r="J35" s="30"/>
      <c r="K35" s="30"/>
      <c r="L35" s="30"/>
      <c r="M35" s="30"/>
      <c r="N35" s="30"/>
      <c r="O35" s="30"/>
      <c r="P35" s="30"/>
      <c r="Q35" s="30"/>
      <c r="R35" s="30"/>
      <c r="S35" s="30"/>
      <c r="T35" s="31" t="s">
        <v>43</v>
      </c>
      <c r="U35" s="30"/>
      <c r="V35" s="30"/>
      <c r="W35" s="30"/>
      <c r="X35" s="233" t="s">
        <v>44</v>
      </c>
      <c r="Y35" s="212"/>
      <c r="Z35" s="212"/>
      <c r="AA35" s="212"/>
      <c r="AB35" s="212"/>
      <c r="AC35" s="30"/>
      <c r="AD35" s="30"/>
      <c r="AE35" s="30"/>
      <c r="AF35" s="30"/>
      <c r="AG35" s="30"/>
      <c r="AH35" s="30"/>
      <c r="AI35" s="30"/>
      <c r="AJ35" s="30"/>
      <c r="AK35" s="223" t="e">
        <f>SUM(AK26:AK33)</f>
        <v>#REF!</v>
      </c>
      <c r="AL35" s="212"/>
      <c r="AM35" s="212"/>
      <c r="AN35" s="212"/>
      <c r="AO35" s="215"/>
      <c r="AP35" s="28"/>
      <c r="AQ35" s="28"/>
      <c r="AR35" s="19"/>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row>
    <row r="36" spans="1:91" ht="6.75" customHeight="1">
      <c r="A36" s="18"/>
      <c r="B36" s="19"/>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9"/>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row>
    <row r="37" spans="1:91" ht="14.25" customHeight="1">
      <c r="A37" s="18"/>
      <c r="B37" s="19"/>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9"/>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row>
    <row r="38" spans="1:91" ht="14.25" customHeight="1">
      <c r="A38" s="2"/>
      <c r="B38" s="6"/>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6"/>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row>
    <row r="39" spans="1:91" ht="14.25" customHeight="1">
      <c r="A39" s="2"/>
      <c r="B39" s="6"/>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6"/>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row>
    <row r="40" spans="1:91" ht="14.25" customHeight="1">
      <c r="A40" s="2"/>
      <c r="B40" s="6"/>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6"/>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row>
    <row r="41" spans="1:91" ht="14.25" customHeight="1">
      <c r="A41" s="2"/>
      <c r="B41" s="6"/>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6"/>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row>
    <row r="42" spans="1:91" ht="14.25" customHeight="1">
      <c r="A42" s="2"/>
      <c r="B42" s="6"/>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6"/>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row>
    <row r="43" spans="1:91" ht="14.25" customHeight="1">
      <c r="A43" s="2"/>
      <c r="B43" s="6"/>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6"/>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row>
    <row r="44" spans="1:91" ht="14.25" customHeight="1">
      <c r="A44" s="2"/>
      <c r="B44" s="6"/>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6"/>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row>
    <row r="45" spans="1:91" ht="14.25" customHeight="1">
      <c r="A45" s="2"/>
      <c r="B45" s="6"/>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6"/>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row>
    <row r="46" spans="1:91" ht="14.25" customHeight="1">
      <c r="A46" s="2"/>
      <c r="B46" s="6"/>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6"/>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row>
    <row r="47" spans="1:91" ht="14.25" customHeight="1">
      <c r="A47" s="2"/>
      <c r="B47" s="6"/>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6"/>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row>
    <row r="48" spans="1:91" ht="14.25" customHeight="1">
      <c r="A48" s="2"/>
      <c r="B48" s="6"/>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6"/>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row>
    <row r="49" spans="1:91" ht="14.25" customHeight="1">
      <c r="A49" s="18"/>
      <c r="B49" s="19"/>
      <c r="C49" s="18"/>
      <c r="D49" s="32" t="s">
        <v>45</v>
      </c>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2" t="s">
        <v>46</v>
      </c>
      <c r="AI49" s="33"/>
      <c r="AJ49" s="33"/>
      <c r="AK49" s="33"/>
      <c r="AL49" s="33"/>
      <c r="AM49" s="33"/>
      <c r="AN49" s="33"/>
      <c r="AO49" s="33"/>
      <c r="AP49" s="18"/>
      <c r="AQ49" s="18"/>
      <c r="AR49" s="19"/>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row>
    <row r="50" spans="1:91" ht="15.75" customHeight="1">
      <c r="A50" s="2"/>
      <c r="B50" s="6"/>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6"/>
      <c r="AS50" s="2"/>
      <c r="AT50" s="2"/>
      <c r="AU50" s="2"/>
      <c r="AV50" s="2"/>
      <c r="AW50" s="2"/>
      <c r="AX50" s="2"/>
      <c r="AY50" s="2"/>
      <c r="AZ50" s="2"/>
      <c r="BA50" s="2"/>
      <c r="BB50" s="2"/>
      <c r="BC50" s="2"/>
      <c r="BD50" s="2"/>
      <c r="BE50" s="2"/>
      <c r="BF50" s="2"/>
      <c r="BG50" s="2"/>
      <c r="BS50" s="2"/>
      <c r="BT50" s="2"/>
      <c r="BU50" s="2"/>
      <c r="BV50" s="2"/>
      <c r="BW50" s="2"/>
      <c r="BX50" s="2"/>
      <c r="BY50" s="2"/>
      <c r="BZ50" s="2"/>
      <c r="CA50" s="2"/>
      <c r="CB50" s="2"/>
      <c r="CC50" s="2"/>
      <c r="CD50" s="2"/>
      <c r="CE50" s="2"/>
      <c r="CF50" s="2"/>
      <c r="CG50" s="2"/>
      <c r="CH50" s="2"/>
      <c r="CI50" s="2"/>
      <c r="CJ50" s="2"/>
      <c r="CK50" s="2"/>
      <c r="CL50" s="2"/>
      <c r="CM50" s="2"/>
    </row>
    <row r="51" spans="1:91" ht="15.75" customHeight="1">
      <c r="A51" s="2"/>
      <c r="B51" s="6"/>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6"/>
      <c r="AS51" s="2"/>
      <c r="AT51" s="2"/>
      <c r="AU51" s="2"/>
      <c r="AV51" s="2"/>
      <c r="AW51" s="2"/>
      <c r="AX51" s="2"/>
      <c r="AY51" s="2"/>
      <c r="AZ51" s="2"/>
      <c r="BA51" s="2"/>
      <c r="BB51" s="2"/>
      <c r="BC51" s="2"/>
      <c r="BD51" s="2"/>
      <c r="BE51" s="2"/>
      <c r="BF51" s="2"/>
      <c r="BG51" s="2"/>
      <c r="BS51" s="2"/>
      <c r="BT51" s="2"/>
      <c r="BU51" s="2"/>
      <c r="BV51" s="2"/>
      <c r="BW51" s="2"/>
      <c r="BX51" s="2"/>
      <c r="BY51" s="2"/>
      <c r="BZ51" s="2"/>
      <c r="CA51" s="2"/>
      <c r="CB51" s="2"/>
      <c r="CC51" s="2"/>
      <c r="CD51" s="2"/>
      <c r="CE51" s="2"/>
      <c r="CF51" s="2"/>
      <c r="CG51" s="2"/>
      <c r="CH51" s="2"/>
      <c r="CI51" s="2"/>
      <c r="CJ51" s="2"/>
      <c r="CK51" s="2"/>
      <c r="CL51" s="2"/>
      <c r="CM51" s="2"/>
    </row>
    <row r="52" spans="1:91" ht="15.75" customHeight="1">
      <c r="A52" s="2"/>
      <c r="B52" s="6"/>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6"/>
      <c r="AS52" s="2"/>
      <c r="AT52" s="2"/>
      <c r="AU52" s="2"/>
      <c r="AV52" s="2"/>
      <c r="AW52" s="2"/>
      <c r="AX52" s="2"/>
      <c r="AY52" s="2"/>
      <c r="AZ52" s="2"/>
      <c r="BA52" s="2"/>
      <c r="BB52" s="2"/>
      <c r="BC52" s="2"/>
      <c r="BD52" s="2"/>
      <c r="BE52" s="2"/>
      <c r="BF52" s="2"/>
      <c r="BG52" s="2"/>
      <c r="BS52" s="2"/>
      <c r="BT52" s="2"/>
      <c r="BU52" s="2"/>
      <c r="BV52" s="2"/>
      <c r="BW52" s="2"/>
      <c r="BX52" s="2"/>
      <c r="BY52" s="2"/>
      <c r="BZ52" s="2"/>
      <c r="CA52" s="2"/>
      <c r="CB52" s="2"/>
      <c r="CC52" s="2"/>
      <c r="CD52" s="2"/>
      <c r="CE52" s="2"/>
      <c r="CF52" s="2"/>
      <c r="CG52" s="2"/>
      <c r="CH52" s="2"/>
      <c r="CI52" s="2"/>
      <c r="CJ52" s="2"/>
      <c r="CK52" s="2"/>
      <c r="CL52" s="2"/>
      <c r="CM52" s="2"/>
    </row>
    <row r="53" spans="1:91" ht="15.75" customHeight="1">
      <c r="A53" s="2"/>
      <c r="B53" s="6"/>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6"/>
      <c r="AS53" s="2"/>
      <c r="AT53" s="2"/>
      <c r="AU53" s="2"/>
      <c r="AV53" s="2"/>
      <c r="AW53" s="2"/>
      <c r="AX53" s="2"/>
      <c r="AY53" s="2"/>
      <c r="AZ53" s="2"/>
      <c r="BA53" s="2"/>
      <c r="BB53" s="2"/>
      <c r="BC53" s="2"/>
      <c r="BD53" s="2"/>
      <c r="BE53" s="2"/>
      <c r="BF53" s="2"/>
      <c r="BG53" s="2"/>
      <c r="BS53" s="2"/>
      <c r="BT53" s="2"/>
      <c r="BU53" s="2"/>
      <c r="BV53" s="2"/>
      <c r="BW53" s="2"/>
      <c r="BX53" s="2"/>
      <c r="BY53" s="2"/>
      <c r="BZ53" s="2"/>
      <c r="CA53" s="2"/>
      <c r="CB53" s="2"/>
      <c r="CC53" s="2"/>
      <c r="CD53" s="2"/>
      <c r="CE53" s="2"/>
      <c r="CF53" s="2"/>
      <c r="CG53" s="2"/>
      <c r="CH53" s="2"/>
      <c r="CI53" s="2"/>
      <c r="CJ53" s="2"/>
      <c r="CK53" s="2"/>
      <c r="CL53" s="2"/>
      <c r="CM53" s="2"/>
    </row>
    <row r="54" spans="1:91" ht="15.75" customHeight="1">
      <c r="A54" s="2"/>
      <c r="B54" s="6"/>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6"/>
      <c r="AS54" s="2"/>
      <c r="AT54" s="2"/>
      <c r="AU54" s="2"/>
      <c r="AV54" s="2"/>
      <c r="AW54" s="2"/>
      <c r="AX54" s="2"/>
      <c r="AY54" s="2"/>
      <c r="AZ54" s="2"/>
      <c r="BA54" s="2"/>
      <c r="BB54" s="2"/>
      <c r="BC54" s="2"/>
      <c r="BD54" s="2"/>
      <c r="BE54" s="2"/>
      <c r="BF54" s="2"/>
      <c r="BG54" s="2"/>
      <c r="BS54" s="2"/>
      <c r="BT54" s="2"/>
      <c r="BU54" s="2"/>
      <c r="BV54" s="2"/>
      <c r="BW54" s="2"/>
      <c r="BX54" s="2"/>
      <c r="BY54" s="2"/>
      <c r="BZ54" s="2"/>
      <c r="CA54" s="2"/>
      <c r="CB54" s="2"/>
      <c r="CC54" s="2"/>
      <c r="CD54" s="2"/>
      <c r="CE54" s="2"/>
      <c r="CF54" s="2"/>
      <c r="CG54" s="2"/>
      <c r="CH54" s="2"/>
      <c r="CI54" s="2"/>
      <c r="CJ54" s="2"/>
      <c r="CK54" s="2"/>
      <c r="CL54" s="2"/>
      <c r="CM54" s="2"/>
    </row>
    <row r="55" spans="1:91" ht="15.75" customHeight="1">
      <c r="A55" s="2"/>
      <c r="B55" s="6"/>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6"/>
      <c r="AS55" s="2"/>
      <c r="AT55" s="2"/>
      <c r="AU55" s="2"/>
      <c r="AV55" s="2"/>
      <c r="AW55" s="2"/>
      <c r="AX55" s="2"/>
      <c r="AY55" s="2"/>
      <c r="AZ55" s="2"/>
      <c r="BA55" s="2"/>
      <c r="BB55" s="2"/>
      <c r="BC55" s="2"/>
      <c r="BD55" s="2"/>
      <c r="BE55" s="2"/>
      <c r="BF55" s="2"/>
      <c r="BG55" s="2"/>
      <c r="BS55" s="2"/>
      <c r="BT55" s="2"/>
      <c r="BU55" s="2"/>
      <c r="BV55" s="2"/>
      <c r="BW55" s="2"/>
      <c r="BX55" s="2"/>
      <c r="BY55" s="2"/>
      <c r="BZ55" s="2"/>
      <c r="CA55" s="2"/>
      <c r="CB55" s="2"/>
      <c r="CC55" s="2"/>
      <c r="CD55" s="2"/>
      <c r="CE55" s="2"/>
      <c r="CF55" s="2"/>
      <c r="CG55" s="2"/>
      <c r="CH55" s="2"/>
      <c r="CI55" s="2"/>
      <c r="CJ55" s="2"/>
      <c r="CK55" s="2"/>
      <c r="CL55" s="2"/>
      <c r="CM55" s="2"/>
    </row>
    <row r="56" spans="1:91" ht="15.75" customHeight="1">
      <c r="A56" s="2"/>
      <c r="B56" s="6"/>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6"/>
      <c r="AS56" s="2"/>
      <c r="AT56" s="2"/>
      <c r="AU56" s="2"/>
      <c r="AV56" s="2"/>
      <c r="AW56" s="2"/>
      <c r="AX56" s="2"/>
      <c r="AY56" s="2"/>
      <c r="AZ56" s="2"/>
      <c r="BA56" s="2"/>
      <c r="BB56" s="2"/>
      <c r="BC56" s="2"/>
      <c r="BD56" s="2"/>
      <c r="BE56" s="2"/>
      <c r="BF56" s="2"/>
      <c r="BG56" s="2"/>
      <c r="BS56" s="2"/>
      <c r="BT56" s="2"/>
      <c r="BU56" s="2"/>
      <c r="BV56" s="2"/>
      <c r="BW56" s="2"/>
      <c r="BX56" s="2"/>
      <c r="BY56" s="2"/>
      <c r="BZ56" s="2"/>
      <c r="CA56" s="2"/>
      <c r="CB56" s="2"/>
      <c r="CC56" s="2"/>
      <c r="CD56" s="2"/>
      <c r="CE56" s="2"/>
      <c r="CF56" s="2"/>
      <c r="CG56" s="2"/>
      <c r="CH56" s="2"/>
      <c r="CI56" s="2"/>
      <c r="CJ56" s="2"/>
      <c r="CK56" s="2"/>
      <c r="CL56" s="2"/>
      <c r="CM56" s="2"/>
    </row>
    <row r="57" spans="1:91" ht="15.75" customHeight="1">
      <c r="A57" s="2"/>
      <c r="B57" s="6"/>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6"/>
      <c r="AS57" s="2"/>
      <c r="AT57" s="2"/>
      <c r="AU57" s="2"/>
      <c r="AV57" s="2"/>
      <c r="AW57" s="2"/>
      <c r="AX57" s="2"/>
      <c r="AY57" s="2"/>
      <c r="AZ57" s="2"/>
      <c r="BA57" s="2"/>
      <c r="BB57" s="2"/>
      <c r="BC57" s="2"/>
      <c r="BD57" s="2"/>
      <c r="BE57" s="2"/>
      <c r="BF57" s="2"/>
      <c r="BG57" s="2"/>
      <c r="BS57" s="2"/>
      <c r="BT57" s="2"/>
      <c r="BU57" s="2"/>
      <c r="BV57" s="2"/>
      <c r="BW57" s="2"/>
      <c r="BX57" s="2"/>
      <c r="BY57" s="2"/>
      <c r="BZ57" s="2"/>
      <c r="CA57" s="2"/>
      <c r="CB57" s="2"/>
      <c r="CC57" s="2"/>
      <c r="CD57" s="2"/>
      <c r="CE57" s="2"/>
      <c r="CF57" s="2"/>
      <c r="CG57" s="2"/>
      <c r="CH57" s="2"/>
      <c r="CI57" s="2"/>
      <c r="CJ57" s="2"/>
      <c r="CK57" s="2"/>
      <c r="CL57" s="2"/>
      <c r="CM57" s="2"/>
    </row>
    <row r="58" spans="1:91" ht="15.75" customHeight="1">
      <c r="A58" s="2"/>
      <c r="B58" s="6"/>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6"/>
      <c r="AS58" s="2"/>
      <c r="AT58" s="2"/>
      <c r="AU58" s="2"/>
      <c r="AV58" s="2"/>
      <c r="AW58" s="2"/>
      <c r="AX58" s="2"/>
      <c r="AY58" s="2"/>
      <c r="AZ58" s="2"/>
      <c r="BA58" s="2"/>
      <c r="BB58" s="2"/>
      <c r="BC58" s="2"/>
      <c r="BD58" s="2"/>
      <c r="BE58" s="2"/>
      <c r="BF58" s="2"/>
      <c r="BG58" s="2"/>
      <c r="BS58" s="2"/>
      <c r="BT58" s="2"/>
      <c r="BU58" s="2"/>
      <c r="BV58" s="2"/>
      <c r="BW58" s="2"/>
      <c r="BX58" s="2"/>
      <c r="BY58" s="2"/>
      <c r="BZ58" s="2"/>
      <c r="CA58" s="2"/>
      <c r="CB58" s="2"/>
      <c r="CC58" s="2"/>
      <c r="CD58" s="2"/>
      <c r="CE58" s="2"/>
      <c r="CF58" s="2"/>
      <c r="CG58" s="2"/>
      <c r="CH58" s="2"/>
      <c r="CI58" s="2"/>
      <c r="CJ58" s="2"/>
      <c r="CK58" s="2"/>
      <c r="CL58" s="2"/>
      <c r="CM58" s="2"/>
    </row>
    <row r="59" spans="1:91" ht="15.75" customHeight="1">
      <c r="A59" s="2"/>
      <c r="B59" s="6"/>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6"/>
      <c r="AS59" s="2"/>
      <c r="AT59" s="2"/>
      <c r="AU59" s="2"/>
      <c r="AV59" s="2"/>
      <c r="AW59" s="2"/>
      <c r="AX59" s="2"/>
      <c r="AY59" s="2"/>
      <c r="AZ59" s="2"/>
      <c r="BA59" s="2"/>
      <c r="BB59" s="2"/>
      <c r="BC59" s="2"/>
      <c r="BD59" s="2"/>
      <c r="BE59" s="2"/>
      <c r="BF59" s="2"/>
      <c r="BG59" s="2"/>
      <c r="BS59" s="2"/>
      <c r="BT59" s="2"/>
      <c r="BU59" s="2"/>
      <c r="BV59" s="2"/>
      <c r="BW59" s="2"/>
      <c r="BX59" s="2"/>
      <c r="BY59" s="2"/>
      <c r="BZ59" s="2"/>
      <c r="CA59" s="2"/>
      <c r="CB59" s="2"/>
      <c r="CC59" s="2"/>
      <c r="CD59" s="2"/>
      <c r="CE59" s="2"/>
      <c r="CF59" s="2"/>
      <c r="CG59" s="2"/>
      <c r="CH59" s="2"/>
      <c r="CI59" s="2"/>
      <c r="CJ59" s="2"/>
      <c r="CK59" s="2"/>
      <c r="CL59" s="2"/>
      <c r="CM59" s="2"/>
    </row>
    <row r="60" spans="1:91" ht="15.75" customHeight="1">
      <c r="A60" s="18"/>
      <c r="B60" s="19"/>
      <c r="C60" s="18"/>
      <c r="D60" s="34" t="s">
        <v>47</v>
      </c>
      <c r="E60" s="21"/>
      <c r="F60" s="21"/>
      <c r="G60" s="21"/>
      <c r="H60" s="21"/>
      <c r="I60" s="21"/>
      <c r="J60" s="21"/>
      <c r="K60" s="21"/>
      <c r="L60" s="21"/>
      <c r="M60" s="21"/>
      <c r="N60" s="21"/>
      <c r="O60" s="21"/>
      <c r="P60" s="21"/>
      <c r="Q60" s="21"/>
      <c r="R60" s="21"/>
      <c r="S60" s="21"/>
      <c r="T60" s="21"/>
      <c r="U60" s="21"/>
      <c r="V60" s="34" t="s">
        <v>48</v>
      </c>
      <c r="W60" s="21"/>
      <c r="X60" s="21"/>
      <c r="Y60" s="21"/>
      <c r="Z60" s="21"/>
      <c r="AA60" s="21"/>
      <c r="AB60" s="21"/>
      <c r="AC60" s="21"/>
      <c r="AD60" s="21"/>
      <c r="AE60" s="21"/>
      <c r="AF60" s="21"/>
      <c r="AG60" s="21"/>
      <c r="AH60" s="34" t="s">
        <v>47</v>
      </c>
      <c r="AI60" s="21"/>
      <c r="AJ60" s="21"/>
      <c r="AK60" s="21"/>
      <c r="AL60" s="21"/>
      <c r="AM60" s="34" t="s">
        <v>48</v>
      </c>
      <c r="AN60" s="21"/>
      <c r="AO60" s="21"/>
      <c r="AP60" s="18"/>
      <c r="AQ60" s="18"/>
      <c r="AR60" s="19"/>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row>
    <row r="61" spans="1:91" ht="15.75" customHeight="1">
      <c r="A61" s="2"/>
      <c r="B61" s="6"/>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6"/>
      <c r="AS61" s="2"/>
      <c r="AT61" s="2"/>
      <c r="AU61" s="2"/>
      <c r="AV61" s="2"/>
      <c r="AW61" s="2"/>
      <c r="AX61" s="2"/>
      <c r="AY61" s="2"/>
      <c r="AZ61" s="2"/>
      <c r="BA61" s="2"/>
      <c r="BB61" s="2"/>
      <c r="BC61" s="2"/>
      <c r="BD61" s="2"/>
      <c r="BE61" s="2"/>
      <c r="BF61" s="2"/>
      <c r="BG61" s="2"/>
      <c r="BS61" s="2"/>
      <c r="BT61" s="2"/>
      <c r="BU61" s="2"/>
      <c r="BV61" s="2"/>
      <c r="BW61" s="2"/>
      <c r="BX61" s="2"/>
      <c r="BY61" s="2"/>
      <c r="BZ61" s="2"/>
      <c r="CA61" s="2"/>
      <c r="CB61" s="2"/>
      <c r="CC61" s="2"/>
      <c r="CD61" s="2"/>
      <c r="CE61" s="2"/>
      <c r="CF61" s="2"/>
      <c r="CG61" s="2"/>
      <c r="CH61" s="2"/>
      <c r="CI61" s="2"/>
      <c r="CJ61" s="2"/>
      <c r="CK61" s="2"/>
      <c r="CL61" s="2"/>
      <c r="CM61" s="2"/>
    </row>
    <row r="62" spans="1:91" ht="15.75" customHeight="1">
      <c r="A62" s="2"/>
      <c r="B62" s="6"/>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6"/>
      <c r="AS62" s="2"/>
      <c r="AT62" s="2"/>
      <c r="AU62" s="2"/>
      <c r="AV62" s="2"/>
      <c r="AW62" s="2"/>
      <c r="AX62" s="2"/>
      <c r="AY62" s="2"/>
      <c r="AZ62" s="2"/>
      <c r="BA62" s="2"/>
      <c r="BB62" s="2"/>
      <c r="BC62" s="2"/>
      <c r="BD62" s="2"/>
      <c r="BE62" s="2"/>
      <c r="BF62" s="2"/>
      <c r="BG62" s="2"/>
      <c r="BS62" s="2"/>
      <c r="BT62" s="2"/>
      <c r="BU62" s="2"/>
      <c r="BV62" s="2"/>
      <c r="BW62" s="2"/>
      <c r="BX62" s="2"/>
      <c r="BY62" s="2"/>
      <c r="BZ62" s="2"/>
      <c r="CA62" s="2"/>
      <c r="CB62" s="2"/>
      <c r="CC62" s="2"/>
      <c r="CD62" s="2"/>
      <c r="CE62" s="2"/>
      <c r="CF62" s="2"/>
      <c r="CG62" s="2"/>
      <c r="CH62" s="2"/>
      <c r="CI62" s="2"/>
      <c r="CJ62" s="2"/>
      <c r="CK62" s="2"/>
      <c r="CL62" s="2"/>
      <c r="CM62" s="2"/>
    </row>
    <row r="63" spans="1:91" ht="15.75" customHeight="1">
      <c r="A63" s="2"/>
      <c r="B63" s="6"/>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6"/>
      <c r="AS63" s="2"/>
      <c r="AT63" s="2"/>
      <c r="AU63" s="2"/>
      <c r="AV63" s="2"/>
      <c r="AW63" s="2"/>
      <c r="AX63" s="2"/>
      <c r="AY63" s="2"/>
      <c r="AZ63" s="2"/>
      <c r="BA63" s="2"/>
      <c r="BB63" s="2"/>
      <c r="BC63" s="2"/>
      <c r="BD63" s="2"/>
      <c r="BE63" s="2"/>
      <c r="BF63" s="2"/>
      <c r="BG63" s="2"/>
      <c r="BS63" s="2"/>
      <c r="BT63" s="2"/>
      <c r="BU63" s="2"/>
      <c r="BV63" s="2"/>
      <c r="BW63" s="2"/>
      <c r="BX63" s="2"/>
      <c r="BY63" s="2"/>
      <c r="BZ63" s="2"/>
      <c r="CA63" s="2"/>
      <c r="CB63" s="2"/>
      <c r="CC63" s="2"/>
      <c r="CD63" s="2"/>
      <c r="CE63" s="2"/>
      <c r="CF63" s="2"/>
      <c r="CG63" s="2"/>
      <c r="CH63" s="2"/>
      <c r="CI63" s="2"/>
      <c r="CJ63" s="2"/>
      <c r="CK63" s="2"/>
      <c r="CL63" s="2"/>
      <c r="CM63" s="2"/>
    </row>
    <row r="64" spans="1:91" ht="15.75" customHeight="1">
      <c r="A64" s="18"/>
      <c r="B64" s="19"/>
      <c r="C64" s="18"/>
      <c r="D64" s="32" t="s">
        <v>49</v>
      </c>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2" t="s">
        <v>50</v>
      </c>
      <c r="AI64" s="33"/>
      <c r="AJ64" s="33"/>
      <c r="AK64" s="33"/>
      <c r="AL64" s="33"/>
      <c r="AM64" s="33"/>
      <c r="AN64" s="33"/>
      <c r="AO64" s="33"/>
      <c r="AP64" s="18"/>
      <c r="AQ64" s="18"/>
      <c r="AR64" s="19"/>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row>
    <row r="65" spans="1:91" ht="15.75" customHeight="1">
      <c r="A65" s="2"/>
      <c r="B65" s="6"/>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6"/>
      <c r="AS65" s="2"/>
      <c r="AT65" s="2"/>
      <c r="AU65" s="2"/>
      <c r="AV65" s="2"/>
      <c r="AW65" s="2"/>
      <c r="AX65" s="2"/>
      <c r="AY65" s="2"/>
      <c r="AZ65" s="2"/>
      <c r="BA65" s="2"/>
      <c r="BB65" s="2"/>
      <c r="BC65" s="2"/>
      <c r="BD65" s="2"/>
      <c r="BE65" s="2"/>
      <c r="BF65" s="2"/>
      <c r="BG65" s="2"/>
      <c r="BS65" s="2"/>
      <c r="BT65" s="2"/>
      <c r="BU65" s="2"/>
      <c r="BV65" s="2"/>
      <c r="BW65" s="2"/>
      <c r="BX65" s="2"/>
      <c r="BY65" s="2"/>
      <c r="BZ65" s="2"/>
      <c r="CA65" s="2"/>
      <c r="CB65" s="2"/>
      <c r="CC65" s="2"/>
      <c r="CD65" s="2"/>
      <c r="CE65" s="2"/>
      <c r="CF65" s="2"/>
      <c r="CG65" s="2"/>
      <c r="CH65" s="2"/>
      <c r="CI65" s="2"/>
      <c r="CJ65" s="2"/>
      <c r="CK65" s="2"/>
      <c r="CL65" s="2"/>
      <c r="CM65" s="2"/>
    </row>
    <row r="66" spans="1:91" ht="15.75" customHeight="1">
      <c r="A66" s="2"/>
      <c r="B66" s="6"/>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6"/>
      <c r="AS66" s="2"/>
      <c r="AT66" s="2"/>
      <c r="AU66" s="2"/>
      <c r="AV66" s="2"/>
      <c r="AW66" s="2"/>
      <c r="AX66" s="2"/>
      <c r="AY66" s="2"/>
      <c r="AZ66" s="2"/>
      <c r="BA66" s="2"/>
      <c r="BB66" s="2"/>
      <c r="BC66" s="2"/>
      <c r="BD66" s="2"/>
      <c r="BE66" s="2"/>
      <c r="BF66" s="2"/>
      <c r="BG66" s="2"/>
      <c r="BS66" s="2"/>
      <c r="BT66" s="2"/>
      <c r="BU66" s="2"/>
      <c r="BV66" s="2"/>
      <c r="BW66" s="2"/>
      <c r="BX66" s="2"/>
      <c r="BY66" s="2"/>
      <c r="BZ66" s="2"/>
      <c r="CA66" s="2"/>
      <c r="CB66" s="2"/>
      <c r="CC66" s="2"/>
      <c r="CD66" s="2"/>
      <c r="CE66" s="2"/>
      <c r="CF66" s="2"/>
      <c r="CG66" s="2"/>
      <c r="CH66" s="2"/>
      <c r="CI66" s="2"/>
      <c r="CJ66" s="2"/>
      <c r="CK66" s="2"/>
      <c r="CL66" s="2"/>
      <c r="CM66" s="2"/>
    </row>
    <row r="67" spans="1:91" ht="15.75" customHeight="1">
      <c r="A67" s="2"/>
      <c r="B67" s="6"/>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6"/>
      <c r="AS67" s="2"/>
      <c r="AT67" s="2"/>
      <c r="AU67" s="2"/>
      <c r="AV67" s="2"/>
      <c r="AW67" s="2"/>
      <c r="AX67" s="2"/>
      <c r="AY67" s="2"/>
      <c r="AZ67" s="2"/>
      <c r="BA67" s="2"/>
      <c r="BB67" s="2"/>
      <c r="BC67" s="2"/>
      <c r="BD67" s="2"/>
      <c r="BE67" s="2"/>
      <c r="BF67" s="2"/>
      <c r="BG67" s="2"/>
      <c r="BS67" s="2"/>
      <c r="BT67" s="2"/>
      <c r="BU67" s="2"/>
      <c r="BV67" s="2"/>
      <c r="BW67" s="2"/>
      <c r="BX67" s="2"/>
      <c r="BY67" s="2"/>
      <c r="BZ67" s="2"/>
      <c r="CA67" s="2"/>
      <c r="CB67" s="2"/>
      <c r="CC67" s="2"/>
      <c r="CD67" s="2"/>
      <c r="CE67" s="2"/>
      <c r="CF67" s="2"/>
      <c r="CG67" s="2"/>
      <c r="CH67" s="2"/>
      <c r="CI67" s="2"/>
      <c r="CJ67" s="2"/>
      <c r="CK67" s="2"/>
      <c r="CL67" s="2"/>
      <c r="CM67" s="2"/>
    </row>
    <row r="68" spans="1:91" ht="15.75" customHeight="1">
      <c r="A68" s="2"/>
      <c r="B68" s="6"/>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6"/>
      <c r="AS68" s="2"/>
      <c r="AT68" s="2"/>
      <c r="AU68" s="2"/>
      <c r="AV68" s="2"/>
      <c r="AW68" s="2"/>
      <c r="AX68" s="2"/>
      <c r="AY68" s="2"/>
      <c r="AZ68" s="2"/>
      <c r="BA68" s="2"/>
      <c r="BB68" s="2"/>
      <c r="BC68" s="2"/>
      <c r="BD68" s="2"/>
      <c r="BE68" s="2"/>
      <c r="BF68" s="2"/>
      <c r="BG68" s="2"/>
      <c r="BS68" s="2"/>
      <c r="BT68" s="2"/>
      <c r="BU68" s="2"/>
      <c r="BV68" s="2"/>
      <c r="BW68" s="2"/>
      <c r="BX68" s="2"/>
      <c r="BY68" s="2"/>
      <c r="BZ68" s="2"/>
      <c r="CA68" s="2"/>
      <c r="CB68" s="2"/>
      <c r="CC68" s="2"/>
      <c r="CD68" s="2"/>
      <c r="CE68" s="2"/>
      <c r="CF68" s="2"/>
      <c r="CG68" s="2"/>
      <c r="CH68" s="2"/>
      <c r="CI68" s="2"/>
      <c r="CJ68" s="2"/>
      <c r="CK68" s="2"/>
      <c r="CL68" s="2"/>
      <c r="CM68" s="2"/>
    </row>
    <row r="69" spans="1:91" ht="15.75" customHeight="1">
      <c r="A69" s="2"/>
      <c r="B69" s="6"/>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6"/>
      <c r="AS69" s="2"/>
      <c r="AT69" s="2"/>
      <c r="AU69" s="2"/>
      <c r="AV69" s="2"/>
      <c r="AW69" s="2"/>
      <c r="AX69" s="2"/>
      <c r="AY69" s="2"/>
      <c r="AZ69" s="2"/>
      <c r="BA69" s="2"/>
      <c r="BB69" s="2"/>
      <c r="BC69" s="2"/>
      <c r="BD69" s="2"/>
      <c r="BE69" s="2"/>
      <c r="BF69" s="2"/>
      <c r="BG69" s="2"/>
      <c r="BS69" s="2"/>
      <c r="BT69" s="2"/>
      <c r="BU69" s="2"/>
      <c r="BV69" s="2"/>
      <c r="BW69" s="2"/>
      <c r="BX69" s="2"/>
      <c r="BY69" s="2"/>
      <c r="BZ69" s="2"/>
      <c r="CA69" s="2"/>
      <c r="CB69" s="2"/>
      <c r="CC69" s="2"/>
      <c r="CD69" s="2"/>
      <c r="CE69" s="2"/>
      <c r="CF69" s="2"/>
      <c r="CG69" s="2"/>
      <c r="CH69" s="2"/>
      <c r="CI69" s="2"/>
      <c r="CJ69" s="2"/>
      <c r="CK69" s="2"/>
      <c r="CL69" s="2"/>
      <c r="CM69" s="2"/>
    </row>
    <row r="70" spans="1:91" ht="15.75" customHeight="1">
      <c r="A70" s="2"/>
      <c r="B70" s="6"/>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6"/>
      <c r="AS70" s="2"/>
      <c r="AT70" s="2"/>
      <c r="AU70" s="2"/>
      <c r="AV70" s="2"/>
      <c r="AW70" s="2"/>
      <c r="AX70" s="2"/>
      <c r="AY70" s="2"/>
      <c r="AZ70" s="2"/>
      <c r="BA70" s="2"/>
      <c r="BB70" s="2"/>
      <c r="BC70" s="2"/>
      <c r="BD70" s="2"/>
      <c r="BE70" s="2"/>
      <c r="BF70" s="2"/>
      <c r="BG70" s="2"/>
      <c r="BS70" s="2"/>
      <c r="BT70" s="2"/>
      <c r="BU70" s="2"/>
      <c r="BV70" s="2"/>
      <c r="BW70" s="2"/>
      <c r="BX70" s="2"/>
      <c r="BY70" s="2"/>
      <c r="BZ70" s="2"/>
      <c r="CA70" s="2"/>
      <c r="CB70" s="2"/>
      <c r="CC70" s="2"/>
      <c r="CD70" s="2"/>
      <c r="CE70" s="2"/>
      <c r="CF70" s="2"/>
      <c r="CG70" s="2"/>
      <c r="CH70" s="2"/>
      <c r="CI70" s="2"/>
      <c r="CJ70" s="2"/>
      <c r="CK70" s="2"/>
      <c r="CL70" s="2"/>
      <c r="CM70" s="2"/>
    </row>
    <row r="71" spans="1:91" ht="15.75" customHeight="1">
      <c r="A71" s="2"/>
      <c r="B71" s="6"/>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6"/>
      <c r="AS71" s="2"/>
      <c r="AT71" s="2"/>
      <c r="AU71" s="2"/>
      <c r="AV71" s="2"/>
      <c r="AW71" s="2"/>
      <c r="AX71" s="2"/>
      <c r="AY71" s="2"/>
      <c r="AZ71" s="2"/>
      <c r="BA71" s="2"/>
      <c r="BB71" s="2"/>
      <c r="BC71" s="2"/>
      <c r="BD71" s="2"/>
      <c r="BE71" s="2"/>
      <c r="BF71" s="2"/>
      <c r="BG71" s="2"/>
      <c r="BS71" s="2"/>
      <c r="BT71" s="2"/>
      <c r="BU71" s="2"/>
      <c r="BV71" s="2"/>
      <c r="BW71" s="2"/>
      <c r="BX71" s="2"/>
      <c r="BY71" s="2"/>
      <c r="BZ71" s="2"/>
      <c r="CA71" s="2"/>
      <c r="CB71" s="2"/>
      <c r="CC71" s="2"/>
      <c r="CD71" s="2"/>
      <c r="CE71" s="2"/>
      <c r="CF71" s="2"/>
      <c r="CG71" s="2"/>
      <c r="CH71" s="2"/>
      <c r="CI71" s="2"/>
      <c r="CJ71" s="2"/>
      <c r="CK71" s="2"/>
      <c r="CL71" s="2"/>
      <c r="CM71" s="2"/>
    </row>
    <row r="72" spans="1:91" ht="15.75" customHeight="1">
      <c r="A72" s="2"/>
      <c r="B72" s="6"/>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6"/>
      <c r="AS72" s="2"/>
      <c r="AT72" s="2"/>
      <c r="AU72" s="2"/>
      <c r="AV72" s="2"/>
      <c r="AW72" s="2"/>
      <c r="AX72" s="2"/>
      <c r="AY72" s="2"/>
      <c r="AZ72" s="2"/>
      <c r="BA72" s="2"/>
      <c r="BB72" s="2"/>
      <c r="BC72" s="2"/>
      <c r="BD72" s="2"/>
      <c r="BE72" s="2"/>
      <c r="BF72" s="2"/>
      <c r="BG72" s="2"/>
      <c r="BS72" s="2"/>
      <c r="BT72" s="2"/>
      <c r="BU72" s="2"/>
      <c r="BV72" s="2"/>
      <c r="BW72" s="2"/>
      <c r="BX72" s="2"/>
      <c r="BY72" s="2"/>
      <c r="BZ72" s="2"/>
      <c r="CA72" s="2"/>
      <c r="CB72" s="2"/>
      <c r="CC72" s="2"/>
      <c r="CD72" s="2"/>
      <c r="CE72" s="2"/>
      <c r="CF72" s="2"/>
      <c r="CG72" s="2"/>
      <c r="CH72" s="2"/>
      <c r="CI72" s="2"/>
      <c r="CJ72" s="2"/>
      <c r="CK72" s="2"/>
      <c r="CL72" s="2"/>
      <c r="CM72" s="2"/>
    </row>
    <row r="73" spans="1:91" ht="15.75" customHeight="1">
      <c r="A73" s="2"/>
      <c r="B73" s="6"/>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6"/>
      <c r="AS73" s="2"/>
      <c r="AT73" s="2"/>
      <c r="AU73" s="2"/>
      <c r="AV73" s="2"/>
      <c r="AW73" s="2"/>
      <c r="AX73" s="2"/>
      <c r="AY73" s="2"/>
      <c r="AZ73" s="2"/>
      <c r="BA73" s="2"/>
      <c r="BB73" s="2"/>
      <c r="BC73" s="2"/>
      <c r="BD73" s="2"/>
      <c r="BE73" s="2"/>
      <c r="BF73" s="2"/>
      <c r="BG73" s="2"/>
      <c r="BS73" s="2"/>
      <c r="BT73" s="2"/>
      <c r="BU73" s="2"/>
      <c r="BV73" s="2"/>
      <c r="BW73" s="2"/>
      <c r="BX73" s="2"/>
      <c r="BY73" s="2"/>
      <c r="BZ73" s="2"/>
      <c r="CA73" s="2"/>
      <c r="CB73" s="2"/>
      <c r="CC73" s="2"/>
      <c r="CD73" s="2"/>
      <c r="CE73" s="2"/>
      <c r="CF73" s="2"/>
      <c r="CG73" s="2"/>
      <c r="CH73" s="2"/>
      <c r="CI73" s="2"/>
      <c r="CJ73" s="2"/>
      <c r="CK73" s="2"/>
      <c r="CL73" s="2"/>
      <c r="CM73" s="2"/>
    </row>
    <row r="74" spans="1:91" ht="15.75" customHeight="1">
      <c r="A74" s="2"/>
      <c r="B74" s="6"/>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6"/>
      <c r="AS74" s="2"/>
      <c r="AT74" s="2"/>
      <c r="AU74" s="2"/>
      <c r="AV74" s="2"/>
      <c r="AW74" s="2"/>
      <c r="AX74" s="2"/>
      <c r="AY74" s="2"/>
      <c r="AZ74" s="2"/>
      <c r="BA74" s="2"/>
      <c r="BB74" s="2"/>
      <c r="BC74" s="2"/>
      <c r="BD74" s="2"/>
      <c r="BE74" s="2"/>
      <c r="BF74" s="2"/>
      <c r="BG74" s="2"/>
      <c r="BS74" s="2"/>
      <c r="BT74" s="2"/>
      <c r="BU74" s="2"/>
      <c r="BV74" s="2"/>
      <c r="BW74" s="2"/>
      <c r="BX74" s="2"/>
      <c r="BY74" s="2"/>
      <c r="BZ74" s="2"/>
      <c r="CA74" s="2"/>
      <c r="CB74" s="2"/>
      <c r="CC74" s="2"/>
      <c r="CD74" s="2"/>
      <c r="CE74" s="2"/>
      <c r="CF74" s="2"/>
      <c r="CG74" s="2"/>
      <c r="CH74" s="2"/>
      <c r="CI74" s="2"/>
      <c r="CJ74" s="2"/>
      <c r="CK74" s="2"/>
      <c r="CL74" s="2"/>
      <c r="CM74" s="2"/>
    </row>
    <row r="75" spans="1:91" ht="15.75" customHeight="1">
      <c r="A75" s="18"/>
      <c r="B75" s="19"/>
      <c r="C75" s="18"/>
      <c r="D75" s="34" t="s">
        <v>47</v>
      </c>
      <c r="E75" s="21"/>
      <c r="F75" s="21"/>
      <c r="G75" s="21"/>
      <c r="H75" s="21"/>
      <c r="I75" s="21"/>
      <c r="J75" s="21"/>
      <c r="K75" s="21"/>
      <c r="L75" s="21"/>
      <c r="M75" s="21"/>
      <c r="N75" s="21"/>
      <c r="O75" s="21"/>
      <c r="P75" s="21"/>
      <c r="Q75" s="21"/>
      <c r="R75" s="21"/>
      <c r="S75" s="21"/>
      <c r="T75" s="21"/>
      <c r="U75" s="21"/>
      <c r="V75" s="34" t="s">
        <v>48</v>
      </c>
      <c r="W75" s="21"/>
      <c r="X75" s="21"/>
      <c r="Y75" s="21"/>
      <c r="Z75" s="21"/>
      <c r="AA75" s="21"/>
      <c r="AB75" s="21"/>
      <c r="AC75" s="21"/>
      <c r="AD75" s="21"/>
      <c r="AE75" s="21"/>
      <c r="AF75" s="21"/>
      <c r="AG75" s="21"/>
      <c r="AH75" s="34" t="s">
        <v>47</v>
      </c>
      <c r="AI75" s="21"/>
      <c r="AJ75" s="21"/>
      <c r="AK75" s="21"/>
      <c r="AL75" s="21"/>
      <c r="AM75" s="34" t="s">
        <v>48</v>
      </c>
      <c r="AN75" s="21"/>
      <c r="AO75" s="21"/>
      <c r="AP75" s="18"/>
      <c r="AQ75" s="18"/>
      <c r="AR75" s="19"/>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row>
    <row r="76" spans="1:91" ht="15.75" customHeight="1">
      <c r="A76" s="18"/>
      <c r="B76" s="19"/>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9"/>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row>
    <row r="77" spans="1:91" ht="6.75" customHeight="1">
      <c r="A77" s="18"/>
      <c r="B77" s="35"/>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19"/>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row>
    <row r="78" spans="1:91"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S78" s="2"/>
      <c r="BT78" s="2"/>
      <c r="BU78" s="2"/>
      <c r="BV78" s="2"/>
      <c r="BW78" s="2"/>
      <c r="BX78" s="2"/>
      <c r="BY78" s="2"/>
      <c r="BZ78" s="2"/>
      <c r="CA78" s="2"/>
      <c r="CB78" s="2"/>
      <c r="CC78" s="2"/>
      <c r="CD78" s="2"/>
      <c r="CE78" s="2"/>
      <c r="CF78" s="2"/>
      <c r="CG78" s="2"/>
      <c r="CH78" s="2"/>
      <c r="CI78" s="2"/>
      <c r="CJ78" s="2"/>
      <c r="CK78" s="2"/>
      <c r="CL78" s="2"/>
      <c r="CM78" s="2"/>
    </row>
    <row r="79" spans="1:91"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S79" s="2"/>
      <c r="BT79" s="2"/>
      <c r="BU79" s="2"/>
      <c r="BV79" s="2"/>
      <c r="BW79" s="2"/>
      <c r="BX79" s="2"/>
      <c r="BY79" s="2"/>
      <c r="BZ79" s="2"/>
      <c r="CA79" s="2"/>
      <c r="CB79" s="2"/>
      <c r="CC79" s="2"/>
      <c r="CD79" s="2"/>
      <c r="CE79" s="2"/>
      <c r="CF79" s="2"/>
      <c r="CG79" s="2"/>
      <c r="CH79" s="2"/>
      <c r="CI79" s="2"/>
      <c r="CJ79" s="2"/>
      <c r="CK79" s="2"/>
      <c r="CL79" s="2"/>
      <c r="CM79" s="2"/>
    </row>
    <row r="80" spans="1:91"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S80" s="2"/>
      <c r="BT80" s="2"/>
      <c r="BU80" s="2"/>
      <c r="BV80" s="2"/>
      <c r="BW80" s="2"/>
      <c r="BX80" s="2"/>
      <c r="BY80" s="2"/>
      <c r="BZ80" s="2"/>
      <c r="CA80" s="2"/>
      <c r="CB80" s="2"/>
      <c r="CC80" s="2"/>
      <c r="CD80" s="2"/>
      <c r="CE80" s="2"/>
      <c r="CF80" s="2"/>
      <c r="CG80" s="2"/>
      <c r="CH80" s="2"/>
      <c r="CI80" s="2"/>
      <c r="CJ80" s="2"/>
      <c r="CK80" s="2"/>
      <c r="CL80" s="2"/>
      <c r="CM80" s="2"/>
    </row>
    <row r="81" spans="1:91" ht="6.75" customHeight="1">
      <c r="A81" s="18"/>
      <c r="B81" s="37"/>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19"/>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row>
    <row r="82" spans="1:91" ht="24.75" customHeight="1">
      <c r="A82" s="18"/>
      <c r="B82" s="19"/>
      <c r="C82" s="7" t="s">
        <v>51</v>
      </c>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9"/>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row>
    <row r="83" spans="1:91" ht="6.75" customHeight="1">
      <c r="A83" s="18"/>
      <c r="B83" s="19"/>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9"/>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row>
    <row r="84" spans="1:91" ht="12" customHeight="1">
      <c r="A84" s="39"/>
      <c r="B84" s="40"/>
      <c r="C84" s="13" t="s">
        <v>13</v>
      </c>
      <c r="D84" s="39"/>
      <c r="E84" s="39"/>
      <c r="F84" s="39"/>
      <c r="G84" s="39"/>
      <c r="H84" s="39"/>
      <c r="I84" s="39"/>
      <c r="J84" s="39"/>
      <c r="K84" s="39"/>
      <c r="L84" s="39" t="str">
        <f t="shared" ref="L84:L85" si="0">K5</f>
        <v>26-B-01</v>
      </c>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40"/>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c r="CA84" s="39"/>
      <c r="CB84" s="39"/>
      <c r="CC84" s="39"/>
      <c r="CD84" s="39"/>
      <c r="CE84" s="39"/>
      <c r="CF84" s="39"/>
      <c r="CG84" s="39"/>
      <c r="CH84" s="39"/>
      <c r="CI84" s="39"/>
      <c r="CJ84" s="39"/>
      <c r="CK84" s="39"/>
      <c r="CL84" s="39"/>
      <c r="CM84" s="39"/>
    </row>
    <row r="85" spans="1:91" ht="36.75" customHeight="1">
      <c r="A85" s="41"/>
      <c r="B85" s="42"/>
      <c r="C85" s="43" t="s">
        <v>15</v>
      </c>
      <c r="D85" s="41"/>
      <c r="E85" s="41"/>
      <c r="F85" s="41"/>
      <c r="G85" s="41"/>
      <c r="H85" s="41"/>
      <c r="I85" s="41"/>
      <c r="J85" s="41"/>
      <c r="K85" s="41"/>
      <c r="L85" s="234" t="str">
        <f t="shared" si="0"/>
        <v>Integrovaný výrobný systém pre výrobu a distribúciu nealkoholických sladových produktov</v>
      </c>
      <c r="M85" s="205"/>
      <c r="N85" s="205"/>
      <c r="O85" s="205"/>
      <c r="P85" s="205"/>
      <c r="Q85" s="205"/>
      <c r="R85" s="205"/>
      <c r="S85" s="205"/>
      <c r="T85" s="205"/>
      <c r="U85" s="205"/>
      <c r="V85" s="205"/>
      <c r="W85" s="205"/>
      <c r="X85" s="205"/>
      <c r="Y85" s="205"/>
      <c r="Z85" s="205"/>
      <c r="AA85" s="205"/>
      <c r="AB85" s="205"/>
      <c r="AC85" s="205"/>
      <c r="AD85" s="205"/>
      <c r="AE85" s="205"/>
      <c r="AF85" s="205"/>
      <c r="AG85" s="205"/>
      <c r="AH85" s="205"/>
      <c r="AI85" s="205"/>
      <c r="AJ85" s="205"/>
      <c r="AK85" s="205"/>
      <c r="AL85" s="205"/>
      <c r="AM85" s="205"/>
      <c r="AN85" s="205"/>
      <c r="AO85" s="205"/>
      <c r="AP85" s="41"/>
      <c r="AQ85" s="41"/>
      <c r="AR85" s="42"/>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row>
    <row r="86" spans="1:91" ht="6.75" customHeight="1">
      <c r="A86" s="18"/>
      <c r="B86" s="19"/>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9"/>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row>
    <row r="87" spans="1:91" ht="12" customHeight="1">
      <c r="A87" s="18"/>
      <c r="B87" s="19"/>
      <c r="C87" s="13" t="s">
        <v>19</v>
      </c>
      <c r="D87" s="18"/>
      <c r="E87" s="18"/>
      <c r="F87" s="18"/>
      <c r="G87" s="18"/>
      <c r="H87" s="18"/>
      <c r="I87" s="18"/>
      <c r="J87" s="18"/>
      <c r="K87" s="18"/>
      <c r="L87" s="44" t="str">
        <f>IF(K8="","",K8)</f>
        <v>Zvolen</v>
      </c>
      <c r="M87" s="18"/>
      <c r="N87" s="18"/>
      <c r="O87" s="18"/>
      <c r="P87" s="18"/>
      <c r="Q87" s="18"/>
      <c r="R87" s="18"/>
      <c r="S87" s="18"/>
      <c r="T87" s="18"/>
      <c r="U87" s="18"/>
      <c r="V87" s="18"/>
      <c r="W87" s="18"/>
      <c r="X87" s="18"/>
      <c r="Y87" s="18"/>
      <c r="Z87" s="18"/>
      <c r="AA87" s="18"/>
      <c r="AB87" s="18"/>
      <c r="AC87" s="18"/>
      <c r="AD87" s="18"/>
      <c r="AE87" s="18"/>
      <c r="AF87" s="18"/>
      <c r="AG87" s="18"/>
      <c r="AH87" s="18"/>
      <c r="AI87" s="13" t="s">
        <v>21</v>
      </c>
      <c r="AJ87" s="18"/>
      <c r="AK87" s="18"/>
      <c r="AL87" s="18"/>
      <c r="AM87" s="214" t="str">
        <f>IF(AN8= "","",AN8)</f>
        <v/>
      </c>
      <c r="AN87" s="205"/>
      <c r="AO87" s="18"/>
      <c r="AP87" s="18"/>
      <c r="AQ87" s="18"/>
      <c r="AR87" s="19"/>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row>
    <row r="88" spans="1:91" ht="6.75" customHeight="1">
      <c r="A88" s="18"/>
      <c r="B88" s="19"/>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9"/>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row>
    <row r="89" spans="1:91" ht="15" customHeight="1">
      <c r="A89" s="18"/>
      <c r="B89" s="19"/>
      <c r="C89" s="13" t="s">
        <v>22</v>
      </c>
      <c r="D89" s="18"/>
      <c r="E89" s="18"/>
      <c r="F89" s="18"/>
      <c r="G89" s="18"/>
      <c r="H89" s="18"/>
      <c r="I89" s="18"/>
      <c r="J89" s="18"/>
      <c r="K89" s="18"/>
      <c r="L89" s="39" t="str">
        <f>IF(E11= "","",E11)</f>
        <v xml:space="preserve"> </v>
      </c>
      <c r="M89" s="18"/>
      <c r="N89" s="18"/>
      <c r="O89" s="18"/>
      <c r="P89" s="18"/>
      <c r="Q89" s="18"/>
      <c r="R89" s="18"/>
      <c r="S89" s="18"/>
      <c r="T89" s="18"/>
      <c r="U89" s="18"/>
      <c r="V89" s="18"/>
      <c r="W89" s="18"/>
      <c r="X89" s="18"/>
      <c r="Y89" s="18"/>
      <c r="Z89" s="18"/>
      <c r="AA89" s="18"/>
      <c r="AB89" s="18"/>
      <c r="AC89" s="18"/>
      <c r="AD89" s="18"/>
      <c r="AE89" s="18"/>
      <c r="AF89" s="18"/>
      <c r="AG89" s="18"/>
      <c r="AH89" s="18"/>
      <c r="AI89" s="13" t="s">
        <v>28</v>
      </c>
      <c r="AJ89" s="18"/>
      <c r="AK89" s="18"/>
      <c r="AL89" s="18"/>
      <c r="AM89" s="206" t="str">
        <f>IF(E17="","",E17)</f>
        <v xml:space="preserve"> </v>
      </c>
      <c r="AN89" s="205"/>
      <c r="AO89" s="205"/>
      <c r="AP89" s="205"/>
      <c r="AQ89" s="18"/>
      <c r="AR89" s="19"/>
      <c r="AS89" s="224" t="s">
        <v>52</v>
      </c>
      <c r="AT89" s="225"/>
      <c r="AU89" s="46"/>
      <c r="AV89" s="46"/>
      <c r="AW89" s="46"/>
      <c r="AX89" s="46"/>
      <c r="AY89" s="46"/>
      <c r="AZ89" s="46"/>
      <c r="BA89" s="46"/>
      <c r="BB89" s="46"/>
      <c r="BC89" s="46"/>
      <c r="BD89" s="46"/>
      <c r="BE89" s="46"/>
      <c r="BF89" s="47"/>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row>
    <row r="90" spans="1:91" ht="15" customHeight="1">
      <c r="A90" s="18"/>
      <c r="B90" s="19"/>
      <c r="C90" s="13" t="s">
        <v>26</v>
      </c>
      <c r="D90" s="18"/>
      <c r="E90" s="18"/>
      <c r="F90" s="18"/>
      <c r="G90" s="18"/>
      <c r="H90" s="18"/>
      <c r="I90" s="18"/>
      <c r="J90" s="18"/>
      <c r="K90" s="18"/>
      <c r="L90" s="39" t="str">
        <f>IF(E14= "Vyplň údaj","",E14)</f>
        <v/>
      </c>
      <c r="M90" s="18"/>
      <c r="N90" s="18"/>
      <c r="O90" s="18"/>
      <c r="P90" s="18"/>
      <c r="Q90" s="18"/>
      <c r="R90" s="18"/>
      <c r="S90" s="18"/>
      <c r="T90" s="18"/>
      <c r="U90" s="18"/>
      <c r="V90" s="18"/>
      <c r="W90" s="18"/>
      <c r="X90" s="18"/>
      <c r="Y90" s="18"/>
      <c r="Z90" s="18"/>
      <c r="AA90" s="18"/>
      <c r="AB90" s="18"/>
      <c r="AC90" s="18"/>
      <c r="AD90" s="18"/>
      <c r="AE90" s="18"/>
      <c r="AF90" s="18"/>
      <c r="AG90" s="18"/>
      <c r="AH90" s="18"/>
      <c r="AI90" s="13" t="s">
        <v>29</v>
      </c>
      <c r="AJ90" s="18"/>
      <c r="AK90" s="18"/>
      <c r="AL90" s="18"/>
      <c r="AM90" s="206" t="str">
        <f>IF(E20="","",E20)</f>
        <v>Ing.Miroslav Plevka</v>
      </c>
      <c r="AN90" s="205"/>
      <c r="AO90" s="205"/>
      <c r="AP90" s="205"/>
      <c r="AQ90" s="18"/>
      <c r="AR90" s="19"/>
      <c r="AS90" s="226"/>
      <c r="AT90" s="205"/>
      <c r="AU90" s="18"/>
      <c r="AV90" s="18"/>
      <c r="AW90" s="18"/>
      <c r="AX90" s="18"/>
      <c r="AY90" s="18"/>
      <c r="AZ90" s="18"/>
      <c r="BA90" s="18"/>
      <c r="BB90" s="18"/>
      <c r="BC90" s="18"/>
      <c r="BD90" s="18"/>
      <c r="BE90" s="18"/>
      <c r="BF90" s="4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row>
    <row r="91" spans="1:91" ht="10.5" customHeight="1">
      <c r="A91" s="18"/>
      <c r="B91" s="19"/>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9"/>
      <c r="AS91" s="226"/>
      <c r="AT91" s="205"/>
      <c r="AU91" s="18"/>
      <c r="AV91" s="18"/>
      <c r="AW91" s="18"/>
      <c r="AX91" s="18"/>
      <c r="AY91" s="18"/>
      <c r="AZ91" s="18"/>
      <c r="BA91" s="18"/>
      <c r="BB91" s="18"/>
      <c r="BC91" s="18"/>
      <c r="BD91" s="18"/>
      <c r="BE91" s="18"/>
      <c r="BF91" s="4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row>
    <row r="92" spans="1:91" ht="29.25" customHeight="1">
      <c r="A92" s="18"/>
      <c r="B92" s="19"/>
      <c r="C92" s="216" t="s">
        <v>53</v>
      </c>
      <c r="D92" s="212"/>
      <c r="E92" s="212"/>
      <c r="F92" s="212"/>
      <c r="G92" s="212"/>
      <c r="H92" s="49"/>
      <c r="I92" s="211" t="s">
        <v>54</v>
      </c>
      <c r="J92" s="212"/>
      <c r="K92" s="212"/>
      <c r="L92" s="212"/>
      <c r="M92" s="212"/>
      <c r="N92" s="212"/>
      <c r="O92" s="212"/>
      <c r="P92" s="212"/>
      <c r="Q92" s="212"/>
      <c r="R92" s="212"/>
      <c r="S92" s="212"/>
      <c r="T92" s="212"/>
      <c r="U92" s="212"/>
      <c r="V92" s="212"/>
      <c r="W92" s="212"/>
      <c r="X92" s="212"/>
      <c r="Y92" s="212"/>
      <c r="Z92" s="212"/>
      <c r="AA92" s="212"/>
      <c r="AB92" s="212"/>
      <c r="AC92" s="212"/>
      <c r="AD92" s="212"/>
      <c r="AE92" s="212"/>
      <c r="AF92" s="212"/>
      <c r="AG92" s="213" t="s">
        <v>55</v>
      </c>
      <c r="AH92" s="212"/>
      <c r="AI92" s="212"/>
      <c r="AJ92" s="212"/>
      <c r="AK92" s="212"/>
      <c r="AL92" s="212"/>
      <c r="AM92" s="212"/>
      <c r="AN92" s="211" t="s">
        <v>56</v>
      </c>
      <c r="AO92" s="212"/>
      <c r="AP92" s="215"/>
      <c r="AQ92" s="50" t="s">
        <v>57</v>
      </c>
      <c r="AR92" s="19"/>
      <c r="AS92" s="51" t="s">
        <v>58</v>
      </c>
      <c r="AT92" s="52" t="s">
        <v>59</v>
      </c>
      <c r="AU92" s="52" t="s">
        <v>60</v>
      </c>
      <c r="AV92" s="52" t="s">
        <v>61</v>
      </c>
      <c r="AW92" s="52" t="s">
        <v>62</v>
      </c>
      <c r="AX92" s="52" t="s">
        <v>63</v>
      </c>
      <c r="AY92" s="52" t="s">
        <v>64</v>
      </c>
      <c r="AZ92" s="52" t="s">
        <v>65</v>
      </c>
      <c r="BA92" s="52" t="s">
        <v>66</v>
      </c>
      <c r="BB92" s="52" t="s">
        <v>67</v>
      </c>
      <c r="BC92" s="52" t="s">
        <v>68</v>
      </c>
      <c r="BD92" s="52" t="s">
        <v>69</v>
      </c>
      <c r="BE92" s="52" t="s">
        <v>70</v>
      </c>
      <c r="BF92" s="53" t="s">
        <v>71</v>
      </c>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row>
    <row r="93" spans="1:91" ht="10.5" customHeight="1">
      <c r="A93" s="18"/>
      <c r="B93" s="19"/>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9"/>
      <c r="AS93" s="54"/>
      <c r="AT93" s="46"/>
      <c r="AU93" s="46"/>
      <c r="AV93" s="46"/>
      <c r="AW93" s="46"/>
      <c r="AX93" s="46"/>
      <c r="AY93" s="46"/>
      <c r="AZ93" s="46"/>
      <c r="BA93" s="46"/>
      <c r="BB93" s="46"/>
      <c r="BC93" s="46"/>
      <c r="BD93" s="46"/>
      <c r="BE93" s="46"/>
      <c r="BF93" s="47"/>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row>
    <row r="94" spans="1:91" ht="32.25" customHeight="1">
      <c r="A94" s="55"/>
      <c r="B94" s="56"/>
      <c r="C94" s="57" t="s">
        <v>72</v>
      </c>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235">
        <f>ROUND(AG95+AG104,2)</f>
        <v>0</v>
      </c>
      <c r="AH94" s="205"/>
      <c r="AI94" s="205"/>
      <c r="AJ94" s="205"/>
      <c r="AK94" s="205"/>
      <c r="AL94" s="205"/>
      <c r="AM94" s="205"/>
      <c r="AN94" s="208">
        <f>AG94*1.23</f>
        <v>0</v>
      </c>
      <c r="AO94" s="205"/>
      <c r="AP94" s="205"/>
      <c r="AQ94" s="60" t="s">
        <v>1</v>
      </c>
      <c r="AR94" s="56"/>
      <c r="AS94" s="61" t="e">
        <f>ROUND(#REF!+#REF!+AS95+#REF!,2)</f>
        <v>#REF!</v>
      </c>
      <c r="AT94" s="62" t="e">
        <f>ROUND(#REF!+#REF!+AT95+#REF!,2)</f>
        <v>#REF!</v>
      </c>
      <c r="AU94" s="63" t="e">
        <f>ROUND(#REF!+#REF!+AU95+#REF!,2)</f>
        <v>#REF!</v>
      </c>
      <c r="AV94" s="63" t="e">
        <f t="shared" ref="AV94:AV104" si="1">ROUND(SUM(AX94:AY94),2)</f>
        <v>#REF!</v>
      </c>
      <c r="AW94" s="64" t="e">
        <f>ROUND(#REF!+#REF!+AW95+#REF!,5)</f>
        <v>#REF!</v>
      </c>
      <c r="AX94" s="63" t="e">
        <f>ROUND(BB94*L29,2)</f>
        <v>#REF!</v>
      </c>
      <c r="AY94" s="63" t="e">
        <f>ROUND(BC94*L30,2)</f>
        <v>#REF!</v>
      </c>
      <c r="AZ94" s="63" t="e">
        <f>ROUND(BD94*L29,2)</f>
        <v>#REF!</v>
      </c>
      <c r="BA94" s="63" t="e">
        <f>ROUND(BE94*L30,2)</f>
        <v>#REF!</v>
      </c>
      <c r="BB94" s="63" t="e">
        <f>ROUND(#REF!+#REF!+BB95+#REF!,2)</f>
        <v>#REF!</v>
      </c>
      <c r="BC94" s="63" t="e">
        <f>ROUND(#REF!+#REF!+BC95+#REF!,2)</f>
        <v>#REF!</v>
      </c>
      <c r="BD94" s="63" t="e">
        <f>ROUND(#REF!+#REF!+BD95+#REF!,2)</f>
        <v>#REF!</v>
      </c>
      <c r="BE94" s="63" t="e">
        <f>ROUND(#REF!+#REF!+BE95+#REF!,2)</f>
        <v>#REF!</v>
      </c>
      <c r="BF94" s="65" t="e">
        <f>ROUND(#REF!+#REF!+BF95+#REF!,2)</f>
        <v>#REF!</v>
      </c>
      <c r="BG94" s="55"/>
      <c r="BH94" s="55"/>
      <c r="BI94" s="55"/>
      <c r="BJ94" s="55"/>
      <c r="BK94" s="55"/>
      <c r="BL94" s="55"/>
      <c r="BM94" s="55"/>
      <c r="BN94" s="55"/>
      <c r="BO94" s="55"/>
      <c r="BP94" s="55"/>
      <c r="BQ94" s="55"/>
      <c r="BR94" s="55"/>
      <c r="BS94" s="66" t="s">
        <v>73</v>
      </c>
      <c r="BT94" s="66" t="s">
        <v>74</v>
      </c>
      <c r="BU94" s="67" t="s">
        <v>75</v>
      </c>
      <c r="BV94" s="66" t="s">
        <v>76</v>
      </c>
      <c r="BW94" s="66" t="s">
        <v>5</v>
      </c>
      <c r="BX94" s="66" t="s">
        <v>77</v>
      </c>
      <c r="BY94" s="55"/>
      <c r="BZ94" s="55"/>
      <c r="CA94" s="55"/>
      <c r="CB94" s="55"/>
      <c r="CC94" s="55"/>
      <c r="CD94" s="55"/>
      <c r="CE94" s="55"/>
      <c r="CF94" s="55"/>
      <c r="CG94" s="55"/>
      <c r="CH94" s="55"/>
      <c r="CI94" s="55"/>
      <c r="CJ94" s="55"/>
      <c r="CK94" s="55"/>
      <c r="CL94" s="66" t="s">
        <v>1</v>
      </c>
      <c r="CM94" s="55"/>
    </row>
    <row r="95" spans="1:91" ht="24.75" customHeight="1">
      <c r="A95" s="76"/>
      <c r="B95" s="69"/>
      <c r="C95" s="70"/>
      <c r="D95" s="238" t="s">
        <v>81</v>
      </c>
      <c r="E95" s="205"/>
      <c r="F95" s="205"/>
      <c r="G95" s="205"/>
      <c r="H95" s="205"/>
      <c r="I95" s="71"/>
      <c r="J95" s="238" t="s">
        <v>82</v>
      </c>
      <c r="K95" s="205"/>
      <c r="L95" s="205"/>
      <c r="M95" s="205"/>
      <c r="N95" s="205"/>
      <c r="O95" s="205"/>
      <c r="P95" s="205"/>
      <c r="Q95" s="205"/>
      <c r="R95" s="205"/>
      <c r="S95" s="205"/>
      <c r="T95" s="205"/>
      <c r="U95" s="205"/>
      <c r="V95" s="205"/>
      <c r="W95" s="205"/>
      <c r="X95" s="205"/>
      <c r="Y95" s="205"/>
      <c r="Z95" s="205"/>
      <c r="AA95" s="205"/>
      <c r="AB95" s="205"/>
      <c r="AC95" s="205"/>
      <c r="AD95" s="205"/>
      <c r="AE95" s="205"/>
      <c r="AF95" s="205"/>
      <c r="AG95" s="236">
        <f>ROUND(AG96+AG97+SUM(AG101:AG104),2)</f>
        <v>0</v>
      </c>
      <c r="AH95" s="205"/>
      <c r="AI95" s="205"/>
      <c r="AJ95" s="205"/>
      <c r="AK95" s="205"/>
      <c r="AL95" s="205"/>
      <c r="AM95" s="205"/>
      <c r="AN95" s="232" t="e">
        <f t="shared" ref="AN95:AN104" si="2">SUM(AG95,AV95)</f>
        <v>#REF!</v>
      </c>
      <c r="AO95" s="205"/>
      <c r="AP95" s="205"/>
      <c r="AQ95" s="72" t="s">
        <v>79</v>
      </c>
      <c r="AR95" s="69"/>
      <c r="AS95" s="78" t="e">
        <f t="shared" ref="AS95:AU95" si="3">ROUND(AS96+AS97+SUM(AS101:AS104),2)</f>
        <v>#REF!</v>
      </c>
      <c r="AT95" s="79" t="e">
        <f t="shared" si="3"/>
        <v>#REF!</v>
      </c>
      <c r="AU95" s="73">
        <f t="shared" si="3"/>
        <v>0</v>
      </c>
      <c r="AV95" s="73" t="e">
        <f t="shared" si="1"/>
        <v>#REF!</v>
      </c>
      <c r="AW95" s="74" t="e">
        <f>ROUND(AW96+AW97+SUM(AW101:AW104),5)</f>
        <v>#REF!</v>
      </c>
      <c r="AX95" s="73" t="e">
        <f>ROUND(BB95*L29,2)</f>
        <v>#REF!</v>
      </c>
      <c r="AY95" s="73" t="e">
        <f>ROUND(BC95*L30,2)</f>
        <v>#REF!</v>
      </c>
      <c r="AZ95" s="73" t="e">
        <f>ROUND(BD95*L29,2)</f>
        <v>#REF!</v>
      </c>
      <c r="BA95" s="73" t="e">
        <f>ROUND(BE95*L30,2)</f>
        <v>#REF!</v>
      </c>
      <c r="BB95" s="73" t="e">
        <f t="shared" ref="BB95:BF95" si="4">ROUND(BB96+BB97+SUM(BB101:BB104),2)</f>
        <v>#REF!</v>
      </c>
      <c r="BC95" s="73" t="e">
        <f t="shared" si="4"/>
        <v>#REF!</v>
      </c>
      <c r="BD95" s="73" t="e">
        <f t="shared" si="4"/>
        <v>#REF!</v>
      </c>
      <c r="BE95" s="73" t="e">
        <f t="shared" si="4"/>
        <v>#REF!</v>
      </c>
      <c r="BF95" s="75" t="e">
        <f t="shared" si="4"/>
        <v>#REF!</v>
      </c>
      <c r="BG95" s="76"/>
      <c r="BH95" s="76"/>
      <c r="BI95" s="76"/>
      <c r="BJ95" s="76"/>
      <c r="BK95" s="76"/>
      <c r="BL95" s="76"/>
      <c r="BM95" s="76"/>
      <c r="BN95" s="76"/>
      <c r="BO95" s="76"/>
      <c r="BP95" s="76"/>
      <c r="BQ95" s="76"/>
      <c r="BR95" s="76"/>
      <c r="BS95" s="77" t="s">
        <v>73</v>
      </c>
      <c r="BT95" s="77" t="s">
        <v>80</v>
      </c>
      <c r="BU95" s="77" t="s">
        <v>75</v>
      </c>
      <c r="BV95" s="77" t="s">
        <v>76</v>
      </c>
      <c r="BW95" s="77" t="s">
        <v>83</v>
      </c>
      <c r="BX95" s="77" t="s">
        <v>5</v>
      </c>
      <c r="BY95" s="76"/>
      <c r="BZ95" s="76"/>
      <c r="CA95" s="76"/>
      <c r="CB95" s="76"/>
      <c r="CC95" s="76"/>
      <c r="CD95" s="76"/>
      <c r="CE95" s="76"/>
      <c r="CF95" s="76"/>
      <c r="CG95" s="76"/>
      <c r="CH95" s="76"/>
      <c r="CI95" s="76"/>
      <c r="CJ95" s="76"/>
      <c r="CK95" s="76"/>
      <c r="CL95" s="77" t="s">
        <v>1</v>
      </c>
      <c r="CM95" s="77" t="s">
        <v>74</v>
      </c>
    </row>
    <row r="96" spans="1:91" ht="23.25" customHeight="1">
      <c r="A96" s="68" t="s">
        <v>78</v>
      </c>
      <c r="B96" s="40"/>
      <c r="C96" s="80"/>
      <c r="D96" s="80"/>
      <c r="E96" s="217" t="s">
        <v>84</v>
      </c>
      <c r="F96" s="205"/>
      <c r="G96" s="205"/>
      <c r="H96" s="205"/>
      <c r="I96" s="205"/>
      <c r="J96" s="80"/>
      <c r="K96" s="217" t="s">
        <v>85</v>
      </c>
      <c r="L96" s="205"/>
      <c r="M96" s="205"/>
      <c r="N96" s="205"/>
      <c r="O96" s="205"/>
      <c r="P96" s="205"/>
      <c r="Q96" s="205"/>
      <c r="R96" s="205"/>
      <c r="S96" s="205"/>
      <c r="T96" s="205"/>
      <c r="U96" s="205"/>
      <c r="V96" s="205"/>
      <c r="W96" s="205"/>
      <c r="X96" s="205"/>
      <c r="Y96" s="205"/>
      <c r="Z96" s="205"/>
      <c r="AA96" s="205"/>
      <c r="AB96" s="205"/>
      <c r="AC96" s="205"/>
      <c r="AD96" s="205"/>
      <c r="AE96" s="205"/>
      <c r="AF96" s="205"/>
      <c r="AG96" s="207">
        <f>'26-B-01-03-01 - Stavebný ...'!K34</f>
        <v>0</v>
      </c>
      <c r="AH96" s="205"/>
      <c r="AI96" s="205"/>
      <c r="AJ96" s="205"/>
      <c r="AK96" s="205"/>
      <c r="AL96" s="205"/>
      <c r="AM96" s="205"/>
      <c r="AN96" s="207">
        <f t="shared" si="2"/>
        <v>0</v>
      </c>
      <c r="AO96" s="205"/>
      <c r="AP96" s="205"/>
      <c r="AQ96" s="81" t="s">
        <v>86</v>
      </c>
      <c r="AR96" s="40"/>
      <c r="AS96" s="82">
        <f>'26-B-01-03-01 - Stavebný ...'!K32</f>
        <v>0</v>
      </c>
      <c r="AT96" s="83">
        <f>'26-B-01-03-01 - Stavebný ...'!K33</f>
        <v>0</v>
      </c>
      <c r="AU96" s="83">
        <v>0</v>
      </c>
      <c r="AV96" s="83">
        <f t="shared" si="1"/>
        <v>0</v>
      </c>
      <c r="AW96" s="84">
        <f>'26-B-01-03-01 - Stavebný ...'!T141</f>
        <v>0</v>
      </c>
      <c r="AX96" s="83">
        <f>'26-B-01-03-01 - Stavebný ...'!K37</f>
        <v>0</v>
      </c>
      <c r="AY96" s="83">
        <f>'26-B-01-03-01 - Stavebný ...'!K38</f>
        <v>0</v>
      </c>
      <c r="AZ96" s="83">
        <f>'26-B-01-03-01 - Stavebný ...'!K39</f>
        <v>0</v>
      </c>
      <c r="BA96" s="83">
        <f>'26-B-01-03-01 - Stavebný ...'!K40</f>
        <v>0</v>
      </c>
      <c r="BB96" s="83">
        <f>'26-B-01-03-01 - Stavebný ...'!F37</f>
        <v>0</v>
      </c>
      <c r="BC96" s="83">
        <f>'26-B-01-03-01 - Stavebný ...'!F38</f>
        <v>0</v>
      </c>
      <c r="BD96" s="83">
        <f>'26-B-01-03-01 - Stavebný ...'!F39</f>
        <v>0</v>
      </c>
      <c r="BE96" s="83">
        <f>'26-B-01-03-01 - Stavebný ...'!F40</f>
        <v>0</v>
      </c>
      <c r="BF96" s="85">
        <f>'26-B-01-03-01 - Stavebný ...'!F41</f>
        <v>0</v>
      </c>
      <c r="BG96" s="39"/>
      <c r="BH96" s="39"/>
      <c r="BI96" s="39"/>
      <c r="BJ96" s="39"/>
      <c r="BK96" s="39"/>
      <c r="BL96" s="39"/>
      <c r="BM96" s="39"/>
      <c r="BN96" s="39"/>
      <c r="BO96" s="39"/>
      <c r="BP96" s="39"/>
      <c r="BQ96" s="39"/>
      <c r="BR96" s="39"/>
      <c r="BS96" s="39"/>
      <c r="BT96" s="11" t="s">
        <v>87</v>
      </c>
      <c r="BU96" s="39"/>
      <c r="BV96" s="11" t="s">
        <v>76</v>
      </c>
      <c r="BW96" s="11" t="s">
        <v>88</v>
      </c>
      <c r="BX96" s="11" t="s">
        <v>83</v>
      </c>
      <c r="BY96" s="39"/>
      <c r="BZ96" s="39"/>
      <c r="CA96" s="39"/>
      <c r="CB96" s="39"/>
      <c r="CC96" s="39"/>
      <c r="CD96" s="39"/>
      <c r="CE96" s="39"/>
      <c r="CF96" s="39"/>
      <c r="CG96" s="39"/>
      <c r="CH96" s="39"/>
      <c r="CI96" s="39"/>
      <c r="CJ96" s="39"/>
      <c r="CK96" s="39"/>
      <c r="CL96" s="11" t="s">
        <v>1</v>
      </c>
      <c r="CM96" s="39"/>
    </row>
    <row r="97" spans="1:91" ht="23.25" customHeight="1">
      <c r="A97" s="39"/>
      <c r="B97" s="40"/>
      <c r="C97" s="80"/>
      <c r="D97" s="80"/>
      <c r="E97" s="217" t="s">
        <v>89</v>
      </c>
      <c r="F97" s="205"/>
      <c r="G97" s="205"/>
      <c r="H97" s="205"/>
      <c r="I97" s="205"/>
      <c r="J97" s="80"/>
      <c r="K97" s="217" t="s">
        <v>90</v>
      </c>
      <c r="L97" s="205"/>
      <c r="M97" s="205"/>
      <c r="N97" s="205"/>
      <c r="O97" s="205"/>
      <c r="P97" s="205"/>
      <c r="Q97" s="205"/>
      <c r="R97" s="205"/>
      <c r="S97" s="205"/>
      <c r="T97" s="205"/>
      <c r="U97" s="205"/>
      <c r="V97" s="205"/>
      <c r="W97" s="205"/>
      <c r="X97" s="205"/>
      <c r="Y97" s="205"/>
      <c r="Z97" s="205"/>
      <c r="AA97" s="205"/>
      <c r="AB97" s="205"/>
      <c r="AC97" s="205"/>
      <c r="AD97" s="205"/>
      <c r="AE97" s="205"/>
      <c r="AF97" s="205"/>
      <c r="AG97" s="237">
        <f>ROUND(SUM(AG98:AG100),2)</f>
        <v>0</v>
      </c>
      <c r="AH97" s="205"/>
      <c r="AI97" s="205"/>
      <c r="AJ97" s="205"/>
      <c r="AK97" s="205"/>
      <c r="AL97" s="205"/>
      <c r="AM97" s="205"/>
      <c r="AN97" s="207">
        <f t="shared" si="2"/>
        <v>0</v>
      </c>
      <c r="AO97" s="205"/>
      <c r="AP97" s="205"/>
      <c r="AQ97" s="81" t="s">
        <v>86</v>
      </c>
      <c r="AR97" s="40"/>
      <c r="AS97" s="86">
        <f t="shared" ref="AS97:AU97" si="5">ROUND(SUM(AS98:AS100),2)</f>
        <v>0</v>
      </c>
      <c r="AT97" s="87">
        <f t="shared" si="5"/>
        <v>0</v>
      </c>
      <c r="AU97" s="83">
        <f t="shared" si="5"/>
        <v>0</v>
      </c>
      <c r="AV97" s="83">
        <f t="shared" si="1"/>
        <v>0</v>
      </c>
      <c r="AW97" s="84">
        <f>ROUND(SUM(AW98:AW100),5)</f>
        <v>0</v>
      </c>
      <c r="AX97" s="83">
        <f>ROUND(BB97*L29,2)</f>
        <v>0</v>
      </c>
      <c r="AY97" s="83">
        <f>ROUND(BC97*L30,2)</f>
        <v>0</v>
      </c>
      <c r="AZ97" s="83">
        <f>ROUND(BD97*L29,2)</f>
        <v>0</v>
      </c>
      <c r="BA97" s="83">
        <f>ROUND(BE97*L30,2)</f>
        <v>0</v>
      </c>
      <c r="BB97" s="83">
        <f t="shared" ref="BB97:BF97" si="6">ROUND(SUM(BB98:BB100),2)</f>
        <v>0</v>
      </c>
      <c r="BC97" s="83">
        <f t="shared" si="6"/>
        <v>0</v>
      </c>
      <c r="BD97" s="83">
        <f t="shared" si="6"/>
        <v>0</v>
      </c>
      <c r="BE97" s="83">
        <f t="shared" si="6"/>
        <v>0</v>
      </c>
      <c r="BF97" s="85">
        <f t="shared" si="6"/>
        <v>0</v>
      </c>
      <c r="BG97" s="39"/>
      <c r="BH97" s="39"/>
      <c r="BI97" s="39"/>
      <c r="BJ97" s="39"/>
      <c r="BK97" s="39"/>
      <c r="BL97" s="39"/>
      <c r="BM97" s="39"/>
      <c r="BN97" s="39"/>
      <c r="BO97" s="39"/>
      <c r="BP97" s="39"/>
      <c r="BQ97" s="39"/>
      <c r="BR97" s="39"/>
      <c r="BS97" s="11" t="s">
        <v>73</v>
      </c>
      <c r="BT97" s="11" t="s">
        <v>87</v>
      </c>
      <c r="BU97" s="11" t="s">
        <v>75</v>
      </c>
      <c r="BV97" s="11" t="s">
        <v>76</v>
      </c>
      <c r="BW97" s="11" t="s">
        <v>91</v>
      </c>
      <c r="BX97" s="11" t="s">
        <v>83</v>
      </c>
      <c r="BY97" s="39"/>
      <c r="BZ97" s="39"/>
      <c r="CA97" s="39"/>
      <c r="CB97" s="39"/>
      <c r="CC97" s="39"/>
      <c r="CD97" s="39"/>
      <c r="CE97" s="39"/>
      <c r="CF97" s="39"/>
      <c r="CG97" s="39"/>
      <c r="CH97" s="39"/>
      <c r="CI97" s="39"/>
      <c r="CJ97" s="39"/>
      <c r="CK97" s="39"/>
      <c r="CL97" s="11" t="s">
        <v>1</v>
      </c>
      <c r="CM97" s="39"/>
    </row>
    <row r="98" spans="1:91" ht="23.25" customHeight="1">
      <c r="A98" s="68" t="s">
        <v>78</v>
      </c>
      <c r="B98" s="40"/>
      <c r="C98" s="80"/>
      <c r="D98" s="80"/>
      <c r="E98" s="80"/>
      <c r="F98" s="217" t="s">
        <v>92</v>
      </c>
      <c r="G98" s="205"/>
      <c r="H98" s="205"/>
      <c r="I98" s="205"/>
      <c r="J98" s="205"/>
      <c r="K98" s="80"/>
      <c r="L98" s="217" t="s">
        <v>93</v>
      </c>
      <c r="M98" s="205"/>
      <c r="N98" s="205"/>
      <c r="O98" s="205"/>
      <c r="P98" s="205"/>
      <c r="Q98" s="205"/>
      <c r="R98" s="205"/>
      <c r="S98" s="205"/>
      <c r="T98" s="205"/>
      <c r="U98" s="205"/>
      <c r="V98" s="205"/>
      <c r="W98" s="205"/>
      <c r="X98" s="205"/>
      <c r="Y98" s="205"/>
      <c r="Z98" s="205"/>
      <c r="AA98" s="205"/>
      <c r="AB98" s="205"/>
      <c r="AC98" s="205"/>
      <c r="AD98" s="205"/>
      <c r="AE98" s="205"/>
      <c r="AF98" s="205"/>
      <c r="AG98" s="207">
        <f>'26-B-01-03-02-01 - Kanali...'!K36</f>
        <v>0</v>
      </c>
      <c r="AH98" s="205"/>
      <c r="AI98" s="205"/>
      <c r="AJ98" s="205"/>
      <c r="AK98" s="205"/>
      <c r="AL98" s="205"/>
      <c r="AM98" s="205"/>
      <c r="AN98" s="207">
        <f t="shared" si="2"/>
        <v>0</v>
      </c>
      <c r="AO98" s="205"/>
      <c r="AP98" s="205"/>
      <c r="AQ98" s="81" t="s">
        <v>86</v>
      </c>
      <c r="AR98" s="40"/>
      <c r="AS98" s="82">
        <f>'26-B-01-03-02-01 - Kanali...'!K34</f>
        <v>0</v>
      </c>
      <c r="AT98" s="83">
        <f>'26-B-01-03-02-01 - Kanali...'!K35</f>
        <v>0</v>
      </c>
      <c r="AU98" s="83">
        <v>0</v>
      </c>
      <c r="AV98" s="83">
        <f t="shared" si="1"/>
        <v>0</v>
      </c>
      <c r="AW98" s="84">
        <f>'26-B-01-03-02-01 - Kanali...'!T129</f>
        <v>0</v>
      </c>
      <c r="AX98" s="83">
        <f>'26-B-01-03-02-01 - Kanali...'!K39</f>
        <v>0</v>
      </c>
      <c r="AY98" s="83">
        <f>'26-B-01-03-02-01 - Kanali...'!K40</f>
        <v>0</v>
      </c>
      <c r="AZ98" s="83">
        <f>'26-B-01-03-02-01 - Kanali...'!K41</f>
        <v>0</v>
      </c>
      <c r="BA98" s="83">
        <f>'26-B-01-03-02-01 - Kanali...'!K42</f>
        <v>0</v>
      </c>
      <c r="BB98" s="83">
        <f>'26-B-01-03-02-01 - Kanali...'!F39</f>
        <v>0</v>
      </c>
      <c r="BC98" s="83">
        <f>'26-B-01-03-02-01 - Kanali...'!F40</f>
        <v>0</v>
      </c>
      <c r="BD98" s="83">
        <f>'26-B-01-03-02-01 - Kanali...'!F41</f>
        <v>0</v>
      </c>
      <c r="BE98" s="83">
        <f>'26-B-01-03-02-01 - Kanali...'!F42</f>
        <v>0</v>
      </c>
      <c r="BF98" s="85">
        <f>'26-B-01-03-02-01 - Kanali...'!F43</f>
        <v>0</v>
      </c>
      <c r="BG98" s="39"/>
      <c r="BH98" s="39"/>
      <c r="BI98" s="39"/>
      <c r="BJ98" s="39"/>
      <c r="BK98" s="39"/>
      <c r="BL98" s="39"/>
      <c r="BM98" s="39"/>
      <c r="BN98" s="39"/>
      <c r="BO98" s="39"/>
      <c r="BP98" s="39"/>
      <c r="BQ98" s="39"/>
      <c r="BR98" s="39"/>
      <c r="BS98" s="39"/>
      <c r="BT98" s="11" t="s">
        <v>94</v>
      </c>
      <c r="BU98" s="39"/>
      <c r="BV98" s="11" t="s">
        <v>76</v>
      </c>
      <c r="BW98" s="11" t="s">
        <v>95</v>
      </c>
      <c r="BX98" s="11" t="s">
        <v>91</v>
      </c>
      <c r="BY98" s="39"/>
      <c r="BZ98" s="39"/>
      <c r="CA98" s="39"/>
      <c r="CB98" s="39"/>
      <c r="CC98" s="39"/>
      <c r="CD98" s="39"/>
      <c r="CE98" s="39"/>
      <c r="CF98" s="39"/>
      <c r="CG98" s="39"/>
      <c r="CH98" s="39"/>
      <c r="CI98" s="39"/>
      <c r="CJ98" s="39"/>
      <c r="CK98" s="39"/>
      <c r="CL98" s="11" t="s">
        <v>1</v>
      </c>
      <c r="CM98" s="39"/>
    </row>
    <row r="99" spans="1:91" ht="23.25" customHeight="1">
      <c r="A99" s="68" t="s">
        <v>78</v>
      </c>
      <c r="B99" s="40"/>
      <c r="C99" s="80"/>
      <c r="D99" s="80"/>
      <c r="E99" s="80"/>
      <c r="F99" s="217" t="s">
        <v>96</v>
      </c>
      <c r="G99" s="205"/>
      <c r="H99" s="205"/>
      <c r="I99" s="205"/>
      <c r="J99" s="205"/>
      <c r="K99" s="80"/>
      <c r="L99" s="217" t="s">
        <v>97</v>
      </c>
      <c r="M99" s="205"/>
      <c r="N99" s="205"/>
      <c r="O99" s="205"/>
      <c r="P99" s="205"/>
      <c r="Q99" s="205"/>
      <c r="R99" s="205"/>
      <c r="S99" s="205"/>
      <c r="T99" s="205"/>
      <c r="U99" s="205"/>
      <c r="V99" s="205"/>
      <c r="W99" s="205"/>
      <c r="X99" s="205"/>
      <c r="Y99" s="205"/>
      <c r="Z99" s="205"/>
      <c r="AA99" s="205"/>
      <c r="AB99" s="205"/>
      <c r="AC99" s="205"/>
      <c r="AD99" s="205"/>
      <c r="AE99" s="205"/>
      <c r="AF99" s="205"/>
      <c r="AG99" s="207">
        <f>'26-B-01-03-02-02 - Vodovodná'!K36</f>
        <v>0</v>
      </c>
      <c r="AH99" s="205"/>
      <c r="AI99" s="205"/>
      <c r="AJ99" s="205"/>
      <c r="AK99" s="205"/>
      <c r="AL99" s="205"/>
      <c r="AM99" s="205"/>
      <c r="AN99" s="207">
        <f t="shared" si="2"/>
        <v>0</v>
      </c>
      <c r="AO99" s="205"/>
      <c r="AP99" s="205"/>
      <c r="AQ99" s="81" t="s">
        <v>86</v>
      </c>
      <c r="AR99" s="40"/>
      <c r="AS99" s="82">
        <f>'26-B-01-03-02-02 - Vodovodná'!K34</f>
        <v>0</v>
      </c>
      <c r="AT99" s="83">
        <f>'26-B-01-03-02-02 - Vodovodná'!K35</f>
        <v>0</v>
      </c>
      <c r="AU99" s="83">
        <v>0</v>
      </c>
      <c r="AV99" s="83">
        <f t="shared" si="1"/>
        <v>0</v>
      </c>
      <c r="AW99" s="84">
        <f>'26-B-01-03-02-02 - Vodovodná'!T129</f>
        <v>0</v>
      </c>
      <c r="AX99" s="83">
        <f>'26-B-01-03-02-02 - Vodovodná'!K39</f>
        <v>0</v>
      </c>
      <c r="AY99" s="83">
        <f>'26-B-01-03-02-02 - Vodovodná'!K40</f>
        <v>0</v>
      </c>
      <c r="AZ99" s="83">
        <f>'26-B-01-03-02-02 - Vodovodná'!K41</f>
        <v>0</v>
      </c>
      <c r="BA99" s="83">
        <f>'26-B-01-03-02-02 - Vodovodná'!K42</f>
        <v>0</v>
      </c>
      <c r="BB99" s="83">
        <f>'26-B-01-03-02-02 - Vodovodná'!F39</f>
        <v>0</v>
      </c>
      <c r="BC99" s="83">
        <f>'26-B-01-03-02-02 - Vodovodná'!F40</f>
        <v>0</v>
      </c>
      <c r="BD99" s="83">
        <f>'26-B-01-03-02-02 - Vodovodná'!F41</f>
        <v>0</v>
      </c>
      <c r="BE99" s="83">
        <f>'26-B-01-03-02-02 - Vodovodná'!F42</f>
        <v>0</v>
      </c>
      <c r="BF99" s="85">
        <f>'26-B-01-03-02-02 - Vodovodná'!F43</f>
        <v>0</v>
      </c>
      <c r="BG99" s="39"/>
      <c r="BH99" s="39"/>
      <c r="BI99" s="39"/>
      <c r="BJ99" s="39"/>
      <c r="BK99" s="39"/>
      <c r="BL99" s="39"/>
      <c r="BM99" s="39"/>
      <c r="BN99" s="39"/>
      <c r="BO99" s="39"/>
      <c r="BP99" s="39"/>
      <c r="BQ99" s="39"/>
      <c r="BR99" s="39"/>
      <c r="BS99" s="39"/>
      <c r="BT99" s="11" t="s">
        <v>94</v>
      </c>
      <c r="BU99" s="39"/>
      <c r="BV99" s="11" t="s">
        <v>76</v>
      </c>
      <c r="BW99" s="11" t="s">
        <v>98</v>
      </c>
      <c r="BX99" s="11" t="s">
        <v>91</v>
      </c>
      <c r="BY99" s="39"/>
      <c r="BZ99" s="39"/>
      <c r="CA99" s="39"/>
      <c r="CB99" s="39"/>
      <c r="CC99" s="39"/>
      <c r="CD99" s="39"/>
      <c r="CE99" s="39"/>
      <c r="CF99" s="39"/>
      <c r="CG99" s="39"/>
      <c r="CH99" s="39"/>
      <c r="CI99" s="39"/>
      <c r="CJ99" s="39"/>
      <c r="CK99" s="39"/>
      <c r="CL99" s="11" t="s">
        <v>1</v>
      </c>
      <c r="CM99" s="39"/>
    </row>
    <row r="100" spans="1:91" ht="23.25" customHeight="1">
      <c r="A100" s="68" t="s">
        <v>78</v>
      </c>
      <c r="B100" s="40"/>
      <c r="C100" s="80"/>
      <c r="D100" s="80"/>
      <c r="E100" s="80"/>
      <c r="F100" s="217" t="s">
        <v>99</v>
      </c>
      <c r="G100" s="205"/>
      <c r="H100" s="205"/>
      <c r="I100" s="205"/>
      <c r="J100" s="205"/>
      <c r="K100" s="80"/>
      <c r="L100" s="217" t="s">
        <v>100</v>
      </c>
      <c r="M100" s="205"/>
      <c r="N100" s="205"/>
      <c r="O100" s="205"/>
      <c r="P100" s="205"/>
      <c r="Q100" s="205"/>
      <c r="R100" s="205"/>
      <c r="S100" s="205"/>
      <c r="T100" s="205"/>
      <c r="U100" s="205"/>
      <c r="V100" s="205"/>
      <c r="W100" s="205"/>
      <c r="X100" s="205"/>
      <c r="Y100" s="205"/>
      <c r="Z100" s="205"/>
      <c r="AA100" s="205"/>
      <c r="AB100" s="205"/>
      <c r="AC100" s="205"/>
      <c r="AD100" s="205"/>
      <c r="AE100" s="205"/>
      <c r="AF100" s="205"/>
      <c r="AG100" s="207">
        <f>'26-B-01-03-02-03 - NN prí...'!K36</f>
        <v>0</v>
      </c>
      <c r="AH100" s="205"/>
      <c r="AI100" s="205"/>
      <c r="AJ100" s="205"/>
      <c r="AK100" s="205"/>
      <c r="AL100" s="205"/>
      <c r="AM100" s="205"/>
      <c r="AN100" s="207">
        <f t="shared" si="2"/>
        <v>0</v>
      </c>
      <c r="AO100" s="205"/>
      <c r="AP100" s="205"/>
      <c r="AQ100" s="81" t="s">
        <v>86</v>
      </c>
      <c r="AR100" s="40"/>
      <c r="AS100" s="82">
        <f>'26-B-01-03-02-03 - NN prí...'!K34</f>
        <v>0</v>
      </c>
      <c r="AT100" s="83">
        <f>'26-B-01-03-02-03 - NN prí...'!K35</f>
        <v>0</v>
      </c>
      <c r="AU100" s="83">
        <v>0</v>
      </c>
      <c r="AV100" s="83">
        <f t="shared" si="1"/>
        <v>0</v>
      </c>
      <c r="AW100" s="84">
        <f>'26-B-01-03-02-03 - NN prí...'!T128</f>
        <v>0</v>
      </c>
      <c r="AX100" s="83">
        <f>'26-B-01-03-02-03 - NN prí...'!K39</f>
        <v>0</v>
      </c>
      <c r="AY100" s="83">
        <f>'26-B-01-03-02-03 - NN prí...'!K40</f>
        <v>0</v>
      </c>
      <c r="AZ100" s="83">
        <f>'26-B-01-03-02-03 - NN prí...'!K41</f>
        <v>0</v>
      </c>
      <c r="BA100" s="83">
        <f>'26-B-01-03-02-03 - NN prí...'!K42</f>
        <v>0</v>
      </c>
      <c r="BB100" s="83">
        <f>'26-B-01-03-02-03 - NN prí...'!F39</f>
        <v>0</v>
      </c>
      <c r="BC100" s="83">
        <f>'26-B-01-03-02-03 - NN prí...'!F40</f>
        <v>0</v>
      </c>
      <c r="BD100" s="83">
        <f>'26-B-01-03-02-03 - NN prí...'!F41</f>
        <v>0</v>
      </c>
      <c r="BE100" s="83">
        <f>'26-B-01-03-02-03 - NN prí...'!F42</f>
        <v>0</v>
      </c>
      <c r="BF100" s="85">
        <f>'26-B-01-03-02-03 - NN prí...'!F43</f>
        <v>0</v>
      </c>
      <c r="BG100" s="39"/>
      <c r="BH100" s="39"/>
      <c r="BI100" s="39"/>
      <c r="BJ100" s="39"/>
      <c r="BK100" s="39"/>
      <c r="BL100" s="39"/>
      <c r="BM100" s="39"/>
      <c r="BN100" s="39"/>
      <c r="BO100" s="39"/>
      <c r="BP100" s="39"/>
      <c r="BQ100" s="39"/>
      <c r="BR100" s="39"/>
      <c r="BS100" s="39"/>
      <c r="BT100" s="11" t="s">
        <v>94</v>
      </c>
      <c r="BU100" s="39"/>
      <c r="BV100" s="11" t="s">
        <v>76</v>
      </c>
      <c r="BW100" s="11" t="s">
        <v>101</v>
      </c>
      <c r="BX100" s="11" t="s">
        <v>91</v>
      </c>
      <c r="BY100" s="39"/>
      <c r="BZ100" s="39"/>
      <c r="CA100" s="39"/>
      <c r="CB100" s="39"/>
      <c r="CC100" s="39"/>
      <c r="CD100" s="39"/>
      <c r="CE100" s="39"/>
      <c r="CF100" s="39"/>
      <c r="CG100" s="39"/>
      <c r="CH100" s="39"/>
      <c r="CI100" s="39"/>
      <c r="CJ100" s="39"/>
      <c r="CK100" s="39"/>
      <c r="CL100" s="11" t="s">
        <v>1</v>
      </c>
      <c r="CM100" s="39"/>
    </row>
    <row r="101" spans="1:91" ht="23.25" customHeight="1">
      <c r="A101" s="68" t="s">
        <v>78</v>
      </c>
      <c r="B101" s="40"/>
      <c r="C101" s="80"/>
      <c r="D101" s="80"/>
      <c r="E101" s="217"/>
      <c r="F101" s="205"/>
      <c r="G101" s="205"/>
      <c r="H101" s="205"/>
      <c r="I101" s="205"/>
      <c r="J101" s="80"/>
      <c r="K101" s="217"/>
      <c r="L101" s="205"/>
      <c r="M101" s="205"/>
      <c r="N101" s="205"/>
      <c r="O101" s="205"/>
      <c r="P101" s="205"/>
      <c r="Q101" s="205"/>
      <c r="R101" s="205"/>
      <c r="S101" s="205"/>
      <c r="T101" s="205"/>
      <c r="U101" s="205"/>
      <c r="V101" s="205"/>
      <c r="W101" s="205"/>
      <c r="X101" s="205"/>
      <c r="Y101" s="205"/>
      <c r="Z101" s="205"/>
      <c r="AA101" s="205"/>
      <c r="AB101" s="205"/>
      <c r="AC101" s="205"/>
      <c r="AD101" s="205"/>
      <c r="AE101" s="205"/>
      <c r="AF101" s="205"/>
      <c r="AG101" s="207"/>
      <c r="AH101" s="205"/>
      <c r="AI101" s="205"/>
      <c r="AJ101" s="205"/>
      <c r="AK101" s="205"/>
      <c r="AL101" s="205"/>
      <c r="AM101" s="205"/>
      <c r="AN101" s="207"/>
      <c r="AO101" s="205"/>
      <c r="AP101" s="205"/>
      <c r="AQ101" s="81" t="s">
        <v>86</v>
      </c>
      <c r="AR101" s="40"/>
      <c r="AS101" s="82" t="e">
        <f>#REF!</f>
        <v>#REF!</v>
      </c>
      <c r="AT101" s="83" t="e">
        <f>#REF!</f>
        <v>#REF!</v>
      </c>
      <c r="AU101" s="83">
        <v>0</v>
      </c>
      <c r="AV101" s="83" t="e">
        <f t="shared" si="1"/>
        <v>#REF!</v>
      </c>
      <c r="AW101" s="84" t="e">
        <f>#REF!</f>
        <v>#REF!</v>
      </c>
      <c r="AX101" s="83" t="e">
        <f>#REF!</f>
        <v>#REF!</v>
      </c>
      <c r="AY101" s="83" t="e">
        <f>#REF!</f>
        <v>#REF!</v>
      </c>
      <c r="AZ101" s="83" t="e">
        <f>#REF!</f>
        <v>#REF!</v>
      </c>
      <c r="BA101" s="83" t="e">
        <f>#REF!</f>
        <v>#REF!</v>
      </c>
      <c r="BB101" s="83" t="e">
        <f>#REF!</f>
        <v>#REF!</v>
      </c>
      <c r="BC101" s="83" t="e">
        <f>#REF!</f>
        <v>#REF!</v>
      </c>
      <c r="BD101" s="83" t="e">
        <f>#REF!</f>
        <v>#REF!</v>
      </c>
      <c r="BE101" s="83" t="e">
        <f>#REF!</f>
        <v>#REF!</v>
      </c>
      <c r="BF101" s="85" t="e">
        <f>#REF!</f>
        <v>#REF!</v>
      </c>
      <c r="BG101" s="39"/>
      <c r="BH101" s="39"/>
      <c r="BI101" s="39"/>
      <c r="BJ101" s="39"/>
      <c r="BK101" s="39"/>
      <c r="BL101" s="39"/>
      <c r="BM101" s="39"/>
      <c r="BN101" s="39"/>
      <c r="BO101" s="39"/>
      <c r="BP101" s="39"/>
      <c r="BQ101" s="39"/>
      <c r="BR101" s="39"/>
      <c r="BS101" s="39"/>
      <c r="BT101" s="11" t="s">
        <v>87</v>
      </c>
      <c r="BU101" s="39"/>
      <c r="BV101" s="11" t="s">
        <v>76</v>
      </c>
      <c r="BW101" s="11" t="s">
        <v>102</v>
      </c>
      <c r="BX101" s="11" t="s">
        <v>83</v>
      </c>
      <c r="BY101" s="39"/>
      <c r="BZ101" s="39"/>
      <c r="CA101" s="39"/>
      <c r="CB101" s="39"/>
      <c r="CC101" s="39"/>
      <c r="CD101" s="39"/>
      <c r="CE101" s="39"/>
      <c r="CF101" s="39"/>
      <c r="CG101" s="39"/>
      <c r="CH101" s="39"/>
      <c r="CI101" s="39"/>
      <c r="CJ101" s="39"/>
      <c r="CK101" s="39"/>
      <c r="CL101" s="11" t="s">
        <v>1</v>
      </c>
      <c r="CM101" s="39"/>
    </row>
    <row r="102" spans="1:91" ht="23.25" customHeight="1">
      <c r="A102" s="68" t="s">
        <v>78</v>
      </c>
      <c r="B102" s="40"/>
      <c r="C102" s="80"/>
      <c r="D102" s="80"/>
      <c r="E102" s="217" t="s">
        <v>103</v>
      </c>
      <c r="F102" s="205"/>
      <c r="G102" s="205"/>
      <c r="H102" s="205"/>
      <c r="I102" s="205"/>
      <c r="J102" s="80"/>
      <c r="K102" s="217" t="s">
        <v>104</v>
      </c>
      <c r="L102" s="205"/>
      <c r="M102" s="205"/>
      <c r="N102" s="205"/>
      <c r="O102" s="205"/>
      <c r="P102" s="205"/>
      <c r="Q102" s="205"/>
      <c r="R102" s="205"/>
      <c r="S102" s="205"/>
      <c r="T102" s="205"/>
      <c r="U102" s="205"/>
      <c r="V102" s="205"/>
      <c r="W102" s="205"/>
      <c r="X102" s="205"/>
      <c r="Y102" s="205"/>
      <c r="Z102" s="205"/>
      <c r="AA102" s="205"/>
      <c r="AB102" s="205"/>
      <c r="AC102" s="205"/>
      <c r="AD102" s="205"/>
      <c r="AE102" s="205"/>
      <c r="AF102" s="205"/>
      <c r="AG102" s="207">
        <f>'26-B-01-03-04 - Klimatizá...'!K34</f>
        <v>0</v>
      </c>
      <c r="AH102" s="205"/>
      <c r="AI102" s="205"/>
      <c r="AJ102" s="205"/>
      <c r="AK102" s="205"/>
      <c r="AL102" s="205"/>
      <c r="AM102" s="205"/>
      <c r="AN102" s="207">
        <f t="shared" si="2"/>
        <v>0</v>
      </c>
      <c r="AO102" s="205"/>
      <c r="AP102" s="205"/>
      <c r="AQ102" s="81" t="s">
        <v>86</v>
      </c>
      <c r="AR102" s="40"/>
      <c r="AS102" s="82">
        <f>'26-B-01-03-04 - Klimatizá...'!K32</f>
        <v>0</v>
      </c>
      <c r="AT102" s="83">
        <f>'26-B-01-03-04 - Klimatizá...'!K33</f>
        <v>0</v>
      </c>
      <c r="AU102" s="83">
        <v>0</v>
      </c>
      <c r="AV102" s="83">
        <f t="shared" si="1"/>
        <v>0</v>
      </c>
      <c r="AW102" s="84">
        <f>'26-B-01-03-04 - Klimatizá...'!T122</f>
        <v>0</v>
      </c>
      <c r="AX102" s="83">
        <f>'26-B-01-03-04 - Klimatizá...'!K37</f>
        <v>0</v>
      </c>
      <c r="AY102" s="83">
        <f>'26-B-01-03-04 - Klimatizá...'!K38</f>
        <v>0</v>
      </c>
      <c r="AZ102" s="83">
        <f>'26-B-01-03-04 - Klimatizá...'!K39</f>
        <v>0</v>
      </c>
      <c r="BA102" s="83">
        <f>'26-B-01-03-04 - Klimatizá...'!K40</f>
        <v>0</v>
      </c>
      <c r="BB102" s="83">
        <f>'26-B-01-03-04 - Klimatizá...'!F37</f>
        <v>0</v>
      </c>
      <c r="BC102" s="83">
        <f>'26-B-01-03-04 - Klimatizá...'!F38</f>
        <v>0</v>
      </c>
      <c r="BD102" s="83">
        <f>'26-B-01-03-04 - Klimatizá...'!F39</f>
        <v>0</v>
      </c>
      <c r="BE102" s="83">
        <f>'26-B-01-03-04 - Klimatizá...'!F40</f>
        <v>0</v>
      </c>
      <c r="BF102" s="85">
        <f>'26-B-01-03-04 - Klimatizá...'!F41</f>
        <v>0</v>
      </c>
      <c r="BG102" s="39"/>
      <c r="BH102" s="39"/>
      <c r="BI102" s="39"/>
      <c r="BJ102" s="39"/>
      <c r="BK102" s="39"/>
      <c r="BL102" s="39"/>
      <c r="BM102" s="39"/>
      <c r="BN102" s="39"/>
      <c r="BO102" s="39"/>
      <c r="BP102" s="39"/>
      <c r="BQ102" s="39"/>
      <c r="BR102" s="39"/>
      <c r="BS102" s="39"/>
      <c r="BT102" s="11" t="s">
        <v>87</v>
      </c>
      <c r="BU102" s="39"/>
      <c r="BV102" s="11" t="s">
        <v>76</v>
      </c>
      <c r="BW102" s="11" t="s">
        <v>105</v>
      </c>
      <c r="BX102" s="11" t="s">
        <v>83</v>
      </c>
      <c r="BY102" s="39"/>
      <c r="BZ102" s="39"/>
      <c r="CA102" s="39"/>
      <c r="CB102" s="39"/>
      <c r="CC102" s="39"/>
      <c r="CD102" s="39"/>
      <c r="CE102" s="39"/>
      <c r="CF102" s="39"/>
      <c r="CG102" s="39"/>
      <c r="CH102" s="39"/>
      <c r="CI102" s="39"/>
      <c r="CJ102" s="39"/>
      <c r="CK102" s="39"/>
      <c r="CL102" s="11" t="s">
        <v>1</v>
      </c>
      <c r="CM102" s="39"/>
    </row>
    <row r="103" spans="1:91" ht="23.25" customHeight="1">
      <c r="A103" s="68" t="s">
        <v>78</v>
      </c>
      <c r="B103" s="40"/>
      <c r="C103" s="80"/>
      <c r="D103" s="80"/>
      <c r="E103" s="217" t="s">
        <v>106</v>
      </c>
      <c r="F103" s="205"/>
      <c r="G103" s="205"/>
      <c r="H103" s="205"/>
      <c r="I103" s="205"/>
      <c r="J103" s="80"/>
      <c r="K103" s="217" t="s">
        <v>107</v>
      </c>
      <c r="L103" s="205"/>
      <c r="M103" s="205"/>
      <c r="N103" s="205"/>
      <c r="O103" s="205"/>
      <c r="P103" s="205"/>
      <c r="Q103" s="205"/>
      <c r="R103" s="205"/>
      <c r="S103" s="205"/>
      <c r="T103" s="205"/>
      <c r="U103" s="205"/>
      <c r="V103" s="205"/>
      <c r="W103" s="205"/>
      <c r="X103" s="205"/>
      <c r="Y103" s="205"/>
      <c r="Z103" s="205"/>
      <c r="AA103" s="205"/>
      <c r="AB103" s="205"/>
      <c r="AC103" s="205"/>
      <c r="AD103" s="205"/>
      <c r="AE103" s="205"/>
      <c r="AF103" s="205"/>
      <c r="AG103" s="207">
        <f>'26-B-01-03-05 - Elektroin...'!K34</f>
        <v>0</v>
      </c>
      <c r="AH103" s="205"/>
      <c r="AI103" s="205"/>
      <c r="AJ103" s="205"/>
      <c r="AK103" s="205"/>
      <c r="AL103" s="205"/>
      <c r="AM103" s="205"/>
      <c r="AN103" s="207">
        <f t="shared" si="2"/>
        <v>0</v>
      </c>
      <c r="AO103" s="205"/>
      <c r="AP103" s="205"/>
      <c r="AQ103" s="81" t="s">
        <v>86</v>
      </c>
      <c r="AR103" s="40"/>
      <c r="AS103" s="82">
        <f>'26-B-01-03-05 - Elektroin...'!K32</f>
        <v>0</v>
      </c>
      <c r="AT103" s="83">
        <f>'26-B-01-03-05 - Elektroin...'!K33</f>
        <v>0</v>
      </c>
      <c r="AU103" s="83">
        <v>0</v>
      </c>
      <c r="AV103" s="83">
        <f t="shared" si="1"/>
        <v>0</v>
      </c>
      <c r="AW103" s="84">
        <f>'26-B-01-03-05 - Elektroin...'!T125</f>
        <v>0</v>
      </c>
      <c r="AX103" s="83">
        <f>'26-B-01-03-05 - Elektroin...'!K37</f>
        <v>0</v>
      </c>
      <c r="AY103" s="83">
        <f>'26-B-01-03-05 - Elektroin...'!K38</f>
        <v>0</v>
      </c>
      <c r="AZ103" s="83">
        <f>'26-B-01-03-05 - Elektroin...'!K39</f>
        <v>0</v>
      </c>
      <c r="BA103" s="83">
        <f>'26-B-01-03-05 - Elektroin...'!K40</f>
        <v>0</v>
      </c>
      <c r="BB103" s="83">
        <f>'26-B-01-03-05 - Elektroin...'!F37</f>
        <v>0</v>
      </c>
      <c r="BC103" s="83">
        <f>'26-B-01-03-05 - Elektroin...'!F38</f>
        <v>0</v>
      </c>
      <c r="BD103" s="83">
        <f>'26-B-01-03-05 - Elektroin...'!F39</f>
        <v>0</v>
      </c>
      <c r="BE103" s="83">
        <f>'26-B-01-03-05 - Elektroin...'!F40</f>
        <v>0</v>
      </c>
      <c r="BF103" s="85">
        <f>'26-B-01-03-05 - Elektroin...'!F41</f>
        <v>0</v>
      </c>
      <c r="BG103" s="39"/>
      <c r="BH103" s="39"/>
      <c r="BI103" s="39"/>
      <c r="BJ103" s="39"/>
      <c r="BK103" s="39"/>
      <c r="BL103" s="39"/>
      <c r="BM103" s="39"/>
      <c r="BN103" s="39"/>
      <c r="BO103" s="39"/>
      <c r="BP103" s="39"/>
      <c r="BQ103" s="39"/>
      <c r="BR103" s="39"/>
      <c r="BS103" s="39"/>
      <c r="BT103" s="11" t="s">
        <v>87</v>
      </c>
      <c r="BU103" s="39"/>
      <c r="BV103" s="11" t="s">
        <v>76</v>
      </c>
      <c r="BW103" s="11" t="s">
        <v>108</v>
      </c>
      <c r="BX103" s="11" t="s">
        <v>83</v>
      </c>
      <c r="BY103" s="39"/>
      <c r="BZ103" s="39"/>
      <c r="CA103" s="39"/>
      <c r="CB103" s="39"/>
      <c r="CC103" s="39"/>
      <c r="CD103" s="39"/>
      <c r="CE103" s="39"/>
      <c r="CF103" s="39"/>
      <c r="CG103" s="39"/>
      <c r="CH103" s="39"/>
      <c r="CI103" s="39"/>
      <c r="CJ103" s="39"/>
      <c r="CK103" s="39"/>
      <c r="CL103" s="11" t="s">
        <v>1</v>
      </c>
      <c r="CM103" s="39"/>
    </row>
    <row r="104" spans="1:91" ht="23.25" customHeight="1">
      <c r="A104" s="68" t="s">
        <v>78</v>
      </c>
      <c r="B104" s="40"/>
      <c r="C104" s="80"/>
      <c r="D104" s="80"/>
      <c r="E104" s="217" t="s">
        <v>109</v>
      </c>
      <c r="F104" s="205"/>
      <c r="G104" s="205"/>
      <c r="H104" s="205"/>
      <c r="I104" s="205"/>
      <c r="J104" s="80"/>
      <c r="K104" s="217" t="s">
        <v>110</v>
      </c>
      <c r="L104" s="205"/>
      <c r="M104" s="205"/>
      <c r="N104" s="205"/>
      <c r="O104" s="205"/>
      <c r="P104" s="205"/>
      <c r="Q104" s="205"/>
      <c r="R104" s="205"/>
      <c r="S104" s="205"/>
      <c r="T104" s="205"/>
      <c r="U104" s="205"/>
      <c r="V104" s="205"/>
      <c r="W104" s="205"/>
      <c r="X104" s="205"/>
      <c r="Y104" s="205"/>
      <c r="Z104" s="205"/>
      <c r="AA104" s="205"/>
      <c r="AB104" s="205"/>
      <c r="AC104" s="205"/>
      <c r="AD104" s="205"/>
      <c r="AE104" s="205"/>
      <c r="AF104" s="205"/>
      <c r="AG104" s="207">
        <f>'26-B-01-03-06 - Zdravotec...'!K34</f>
        <v>0</v>
      </c>
      <c r="AH104" s="205"/>
      <c r="AI104" s="205"/>
      <c r="AJ104" s="205"/>
      <c r="AK104" s="205"/>
      <c r="AL104" s="205"/>
      <c r="AM104" s="205"/>
      <c r="AN104" s="207">
        <f t="shared" si="2"/>
        <v>0</v>
      </c>
      <c r="AO104" s="205"/>
      <c r="AP104" s="205"/>
      <c r="AQ104" s="81" t="s">
        <v>86</v>
      </c>
      <c r="AR104" s="40"/>
      <c r="AS104" s="82">
        <f>'26-B-01-03-06 - Zdravotec...'!K32</f>
        <v>0</v>
      </c>
      <c r="AT104" s="83">
        <f>'26-B-01-03-06 - Zdravotec...'!K33</f>
        <v>0</v>
      </c>
      <c r="AU104" s="83">
        <v>0</v>
      </c>
      <c r="AV104" s="83">
        <f t="shared" si="1"/>
        <v>0</v>
      </c>
      <c r="AW104" s="84">
        <f>'26-B-01-03-06 - Zdravotec...'!T125</f>
        <v>0</v>
      </c>
      <c r="AX104" s="83">
        <f>'26-B-01-03-06 - Zdravotec...'!K37</f>
        <v>0</v>
      </c>
      <c r="AY104" s="83">
        <f>'26-B-01-03-06 - Zdravotec...'!K38</f>
        <v>0</v>
      </c>
      <c r="AZ104" s="83">
        <f>'26-B-01-03-06 - Zdravotec...'!K39</f>
        <v>0</v>
      </c>
      <c r="BA104" s="83">
        <f>'26-B-01-03-06 - Zdravotec...'!K40</f>
        <v>0</v>
      </c>
      <c r="BB104" s="83">
        <f>'26-B-01-03-06 - Zdravotec...'!F37</f>
        <v>0</v>
      </c>
      <c r="BC104" s="83">
        <f>'26-B-01-03-06 - Zdravotec...'!F38</f>
        <v>0</v>
      </c>
      <c r="BD104" s="83">
        <f>'26-B-01-03-06 - Zdravotec...'!F39</f>
        <v>0</v>
      </c>
      <c r="BE104" s="83">
        <f>'26-B-01-03-06 - Zdravotec...'!F40</f>
        <v>0</v>
      </c>
      <c r="BF104" s="85">
        <f>'26-B-01-03-06 - Zdravotec...'!F41</f>
        <v>0</v>
      </c>
      <c r="BG104" s="39"/>
      <c r="BH104" s="39"/>
      <c r="BI104" s="39"/>
      <c r="BJ104" s="39"/>
      <c r="BK104" s="39"/>
      <c r="BL104" s="39"/>
      <c r="BM104" s="39"/>
      <c r="BN104" s="39"/>
      <c r="BO104" s="39"/>
      <c r="BP104" s="39"/>
      <c r="BQ104" s="39"/>
      <c r="BR104" s="39"/>
      <c r="BS104" s="39"/>
      <c r="BT104" s="11" t="s">
        <v>87</v>
      </c>
      <c r="BU104" s="39"/>
      <c r="BV104" s="11" t="s">
        <v>76</v>
      </c>
      <c r="BW104" s="11" t="s">
        <v>111</v>
      </c>
      <c r="BX104" s="11" t="s">
        <v>83</v>
      </c>
      <c r="BY104" s="39"/>
      <c r="BZ104" s="39"/>
      <c r="CA104" s="39"/>
      <c r="CB104" s="39"/>
      <c r="CC104" s="39"/>
      <c r="CD104" s="39"/>
      <c r="CE104" s="39"/>
      <c r="CF104" s="39"/>
      <c r="CG104" s="39"/>
      <c r="CH104" s="39"/>
      <c r="CI104" s="39"/>
      <c r="CJ104" s="39"/>
      <c r="CK104" s="39"/>
      <c r="CL104" s="11" t="s">
        <v>1</v>
      </c>
      <c r="CM104" s="39"/>
    </row>
    <row r="105" spans="1:91" ht="30" customHeight="1">
      <c r="A105" s="18"/>
      <c r="B105" s="19"/>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9"/>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row>
    <row r="106" spans="1:91" ht="6.75" customHeight="1">
      <c r="A106" s="18"/>
      <c r="B106" s="35"/>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19"/>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row>
  </sheetData>
  <mergeCells count="78">
    <mergeCell ref="E104:I104"/>
    <mergeCell ref="D95:H95"/>
    <mergeCell ref="J95:AF95"/>
    <mergeCell ref="L100:AF100"/>
    <mergeCell ref="L99:AF99"/>
    <mergeCell ref="E103:I103"/>
    <mergeCell ref="E102:I102"/>
    <mergeCell ref="K102:AF102"/>
    <mergeCell ref="K103:AF103"/>
    <mergeCell ref="K104:AF104"/>
    <mergeCell ref="AG95:AM95"/>
    <mergeCell ref="E97:I97"/>
    <mergeCell ref="K97:AF97"/>
    <mergeCell ref="AG96:AM96"/>
    <mergeCell ref="AG97:AM97"/>
    <mergeCell ref="K96:AF96"/>
    <mergeCell ref="AG100:AM100"/>
    <mergeCell ref="AG99:AM99"/>
    <mergeCell ref="AG98:AM98"/>
    <mergeCell ref="E101:I101"/>
    <mergeCell ref="F99:J99"/>
    <mergeCell ref="F100:J100"/>
    <mergeCell ref="F98:J98"/>
    <mergeCell ref="L98:AF98"/>
    <mergeCell ref="AG102:AM102"/>
    <mergeCell ref="AN102:AP102"/>
    <mergeCell ref="AN103:AP103"/>
    <mergeCell ref="AN104:AP104"/>
    <mergeCell ref="AG103:AM103"/>
    <mergeCell ref="AG104:AM104"/>
    <mergeCell ref="L32:P32"/>
    <mergeCell ref="W32:AE32"/>
    <mergeCell ref="AK33:AO33"/>
    <mergeCell ref="L33:P33"/>
    <mergeCell ref="AN101:AP101"/>
    <mergeCell ref="K101:AF101"/>
    <mergeCell ref="AG101:AM101"/>
    <mergeCell ref="AN95:AP95"/>
    <mergeCell ref="AN97:AP97"/>
    <mergeCell ref="AN98:AP98"/>
    <mergeCell ref="AN100:AP100"/>
    <mergeCell ref="AN99:AP99"/>
    <mergeCell ref="W33:AE33"/>
    <mergeCell ref="X35:AB35"/>
    <mergeCell ref="L85:AO85"/>
    <mergeCell ref="AG94:AM94"/>
    <mergeCell ref="BG5:BG34"/>
    <mergeCell ref="K6:AO6"/>
    <mergeCell ref="AK35:AO35"/>
    <mergeCell ref="AS89:AT91"/>
    <mergeCell ref="W29:AE29"/>
    <mergeCell ref="L29:P29"/>
    <mergeCell ref="AK29:AO29"/>
    <mergeCell ref="AK30:AO30"/>
    <mergeCell ref="L30:P30"/>
    <mergeCell ref="W30:AE30"/>
    <mergeCell ref="L31:P31"/>
    <mergeCell ref="W31:AE31"/>
    <mergeCell ref="W28:AE28"/>
    <mergeCell ref="AK28:AO28"/>
    <mergeCell ref="K5:AO5"/>
    <mergeCell ref="E14:AJ14"/>
    <mergeCell ref="AR2:BG2"/>
    <mergeCell ref="AM89:AP89"/>
    <mergeCell ref="AM90:AP90"/>
    <mergeCell ref="AN96:AP96"/>
    <mergeCell ref="AN94:AP94"/>
    <mergeCell ref="AK31:AO31"/>
    <mergeCell ref="AK32:AO32"/>
    <mergeCell ref="E23:AN23"/>
    <mergeCell ref="I92:AF92"/>
    <mergeCell ref="AG92:AM92"/>
    <mergeCell ref="AM87:AN87"/>
    <mergeCell ref="AN92:AP92"/>
    <mergeCell ref="C92:G92"/>
    <mergeCell ref="E96:I96"/>
    <mergeCell ref="AK26:AO26"/>
    <mergeCell ref="L28:P28"/>
  </mergeCells>
  <hyperlinks>
    <hyperlink ref="A96" location="'26-B-01-03-01 - Stavebný ...'!C2" display="/" xr:uid="{00000000-0004-0000-0000-000002000000}"/>
    <hyperlink ref="A98" location="'26-B-01-03-02-01 - Kanali...'!C2" display="/" xr:uid="{00000000-0004-0000-0000-000003000000}"/>
    <hyperlink ref="A99" location="'26-B-01-03-02-02 - Vodovodná'!C2" display="/" xr:uid="{00000000-0004-0000-0000-000004000000}"/>
    <hyperlink ref="A100" location="'26-B-01-03-02-03 - NN prí...'!C2" display="/" xr:uid="{00000000-0004-0000-0000-000005000000}"/>
    <hyperlink ref="A101" location="'26-B-01-03-03 - Fotovoltaika'!C2" display="/" xr:uid="{00000000-0004-0000-0000-000006000000}"/>
    <hyperlink ref="A102" location="'26-B-01-03-04 - Klimatizá...'!C2" display="/" xr:uid="{00000000-0004-0000-0000-000007000000}"/>
    <hyperlink ref="A103" location="'26-B-01-03-05 - Elektroin...'!C2" display="/" xr:uid="{00000000-0004-0000-0000-000008000000}"/>
    <hyperlink ref="A104" location="'26-B-01-03-06 - Zdravotec...'!C2" display="/" xr:uid="{00000000-0004-0000-0000-000009000000}"/>
  </hyperlinks>
  <pageMargins left="0.39374999999999999" right="0.39374999999999999" top="0.39374999999999999" bottom="0.39374999999999999" header="0" footer="0"/>
  <pageSetup paperSize="9" orientation="portrait"/>
  <headerFooter>
    <oddFooter>&amp;CStrana &amp;P z</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M407"/>
  <sheetViews>
    <sheetView showGridLines="0" workbookViewId="0">
      <selection activeCell="E7" sqref="E7:H7"/>
    </sheetView>
  </sheetViews>
  <sheetFormatPr baseColWidth="10" defaultColWidth="16.75" defaultRowHeight="15" customHeight="1"/>
  <cols>
    <col min="1" max="1" width="8.25" customWidth="1"/>
    <col min="2" max="2" width="1.25" customWidth="1"/>
    <col min="3" max="4" width="4.25" customWidth="1"/>
    <col min="5" max="5" width="17.25" customWidth="1"/>
    <col min="6" max="6" width="50.75" customWidth="1"/>
    <col min="7" max="7" width="7.5" customWidth="1"/>
    <col min="8" max="8" width="14" customWidth="1"/>
    <col min="9" max="9" width="15.75" customWidth="1"/>
    <col min="10" max="11" width="22.25" customWidth="1"/>
    <col min="12" max="12" width="15.5" customWidth="1"/>
    <col min="13" max="13" width="9.25" customWidth="1"/>
    <col min="14" max="14" width="10.75" hidden="1" customWidth="1"/>
    <col min="15" max="15" width="9.25" hidden="1" customWidth="1"/>
    <col min="16" max="24" width="14.25" hidden="1" customWidth="1"/>
    <col min="25" max="25" width="12.25" hidden="1" customWidth="1"/>
    <col min="26" max="26" width="16.25" customWidth="1"/>
    <col min="27" max="27" width="12.25" customWidth="1"/>
    <col min="28" max="28" width="15" customWidth="1"/>
    <col min="29" max="29" width="11" customWidth="1"/>
    <col min="30" max="30" width="15" customWidth="1"/>
    <col min="31" max="31" width="16.25" customWidth="1"/>
    <col min="44" max="65" width="9.25" hidden="1" customWidth="1"/>
  </cols>
  <sheetData>
    <row r="1" spans="1:65" ht="1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R1" s="2"/>
      <c r="AS1" s="2"/>
      <c r="AT1" s="2"/>
      <c r="AU1" s="2"/>
      <c r="AV1" s="2"/>
      <c r="AW1" s="2"/>
      <c r="AX1" s="2"/>
      <c r="AY1" s="2"/>
      <c r="AZ1" s="2"/>
      <c r="BA1" s="2"/>
      <c r="BB1" s="2"/>
      <c r="BC1" s="2"/>
      <c r="BD1" s="2"/>
      <c r="BE1" s="2"/>
      <c r="BF1" s="2"/>
      <c r="BG1" s="2"/>
      <c r="BH1" s="2"/>
      <c r="BI1" s="2"/>
      <c r="BJ1" s="2"/>
      <c r="BK1" s="2"/>
      <c r="BL1" s="2"/>
      <c r="BM1" s="2"/>
    </row>
    <row r="2" spans="1:65" ht="36.75" customHeight="1">
      <c r="A2" s="2"/>
      <c r="B2" s="2"/>
      <c r="C2" s="2"/>
      <c r="D2" s="2"/>
      <c r="E2" s="2"/>
      <c r="F2" s="2"/>
      <c r="G2" s="2"/>
      <c r="H2" s="2"/>
      <c r="I2" s="2"/>
      <c r="J2" s="2"/>
      <c r="K2" s="2"/>
      <c r="L2" s="2"/>
      <c r="M2" s="204" t="s">
        <v>6</v>
      </c>
      <c r="N2" s="205"/>
      <c r="O2" s="205"/>
      <c r="P2" s="205"/>
      <c r="Q2" s="205"/>
      <c r="R2" s="205"/>
      <c r="S2" s="205"/>
      <c r="T2" s="205"/>
      <c r="U2" s="205"/>
      <c r="V2" s="205"/>
      <c r="W2" s="205"/>
      <c r="X2" s="205"/>
      <c r="Y2" s="205"/>
      <c r="Z2" s="205"/>
      <c r="AA2" s="2"/>
      <c r="AB2" s="2"/>
      <c r="AC2" s="2"/>
      <c r="AD2" s="2"/>
      <c r="AE2" s="2"/>
      <c r="AF2" s="2"/>
      <c r="AG2" s="2"/>
      <c r="AH2" s="2"/>
      <c r="AI2" s="2"/>
      <c r="AJ2" s="2"/>
      <c r="AK2" s="2"/>
      <c r="AL2" s="2"/>
      <c r="AM2" s="2"/>
      <c r="AN2" s="2"/>
      <c r="AO2" s="2"/>
      <c r="AP2" s="2"/>
      <c r="AQ2" s="2"/>
      <c r="AR2" s="2"/>
      <c r="AS2" s="2"/>
      <c r="AT2" s="3" t="s">
        <v>88</v>
      </c>
      <c r="AU2" s="2"/>
      <c r="AV2" s="2"/>
      <c r="AW2" s="2"/>
      <c r="AX2" s="2"/>
      <c r="AY2" s="2"/>
      <c r="AZ2" s="2"/>
      <c r="BA2" s="2"/>
      <c r="BB2" s="2"/>
      <c r="BC2" s="2"/>
      <c r="BD2" s="2"/>
      <c r="BE2" s="2"/>
      <c r="BF2" s="2"/>
      <c r="BG2" s="2"/>
      <c r="BH2" s="2"/>
      <c r="BI2" s="2"/>
      <c r="BJ2" s="2"/>
      <c r="BK2" s="2"/>
      <c r="BL2" s="2"/>
      <c r="BM2" s="2"/>
    </row>
    <row r="3" spans="1:65" ht="6.75" customHeight="1">
      <c r="A3" s="2"/>
      <c r="B3" s="4"/>
      <c r="C3" s="5"/>
      <c r="D3" s="5"/>
      <c r="E3" s="5"/>
      <c r="F3" s="5"/>
      <c r="G3" s="5"/>
      <c r="H3" s="5"/>
      <c r="I3" s="5"/>
      <c r="J3" s="5"/>
      <c r="K3" s="5"/>
      <c r="L3" s="5"/>
      <c r="M3" s="6"/>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t="s">
        <v>74</v>
      </c>
      <c r="AU3" s="2"/>
      <c r="AV3" s="2"/>
      <c r="AW3" s="2"/>
      <c r="AX3" s="2"/>
      <c r="AY3" s="2"/>
      <c r="AZ3" s="2"/>
      <c r="BA3" s="2"/>
      <c r="BB3" s="2"/>
      <c r="BC3" s="2"/>
      <c r="BD3" s="2"/>
      <c r="BE3" s="2"/>
      <c r="BF3" s="2"/>
      <c r="BG3" s="2"/>
      <c r="BH3" s="2"/>
      <c r="BI3" s="2"/>
      <c r="BJ3" s="2"/>
      <c r="BK3" s="2"/>
      <c r="BL3" s="2"/>
      <c r="BM3" s="2"/>
    </row>
    <row r="4" spans="1:65" ht="24.75" customHeight="1">
      <c r="A4" s="2"/>
      <c r="B4" s="6"/>
      <c r="C4" s="2"/>
      <c r="D4" s="7" t="s">
        <v>112</v>
      </c>
      <c r="E4" s="2"/>
      <c r="F4" s="2"/>
      <c r="G4" s="2"/>
      <c r="H4" s="2"/>
      <c r="I4" s="2"/>
      <c r="J4" s="2"/>
      <c r="K4" s="2"/>
      <c r="L4" s="2"/>
      <c r="M4" s="6"/>
      <c r="N4" s="88" t="s">
        <v>10</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t="s">
        <v>3</v>
      </c>
      <c r="AU4" s="2"/>
      <c r="AV4" s="2"/>
      <c r="AW4" s="2"/>
      <c r="AX4" s="2"/>
      <c r="AY4" s="2"/>
      <c r="AZ4" s="2"/>
      <c r="BA4" s="2"/>
      <c r="BB4" s="2"/>
      <c r="BC4" s="2"/>
      <c r="BD4" s="2"/>
      <c r="BE4" s="2"/>
      <c r="BF4" s="2"/>
      <c r="BG4" s="2"/>
      <c r="BH4" s="2"/>
      <c r="BI4" s="2"/>
      <c r="BJ4" s="2"/>
      <c r="BK4" s="2"/>
      <c r="BL4" s="2"/>
      <c r="BM4" s="2"/>
    </row>
    <row r="5" spans="1:65" ht="6.75" customHeight="1">
      <c r="A5" s="2"/>
      <c r="B5" s="6"/>
      <c r="C5" s="2"/>
      <c r="D5" s="2"/>
      <c r="E5" s="2"/>
      <c r="F5" s="2"/>
      <c r="G5" s="2"/>
      <c r="H5" s="2"/>
      <c r="I5" s="2"/>
      <c r="J5" s="2"/>
      <c r="K5" s="2"/>
      <c r="L5" s="2"/>
      <c r="M5" s="6"/>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ht="12" customHeight="1">
      <c r="A6" s="2"/>
      <c r="B6" s="6"/>
      <c r="C6" s="2"/>
      <c r="D6" s="13" t="s">
        <v>15</v>
      </c>
      <c r="E6" s="2"/>
      <c r="F6" s="2"/>
      <c r="G6" s="2"/>
      <c r="H6" s="2"/>
      <c r="I6" s="2"/>
      <c r="J6" s="2"/>
      <c r="K6" s="2"/>
      <c r="L6" s="2"/>
      <c r="M6" s="6"/>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ht="26.25" customHeight="1">
      <c r="A7" s="2"/>
      <c r="B7" s="6"/>
      <c r="C7" s="2"/>
      <c r="D7" s="2"/>
      <c r="E7" s="239" t="str">
        <f>'Rekapitulácia stavby'!K6</f>
        <v>Integrovaný výrobný systém pre výrobu a distribúciu nealkoholických sladových produktov</v>
      </c>
      <c r="F7" s="205"/>
      <c r="G7" s="205"/>
      <c r="H7" s="205"/>
      <c r="I7" s="2"/>
      <c r="J7" s="2"/>
      <c r="K7" s="2"/>
      <c r="L7" s="2"/>
      <c r="M7" s="6"/>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ht="12" customHeight="1">
      <c r="A8" s="2"/>
      <c r="B8" s="6"/>
      <c r="C8" s="2"/>
      <c r="D8" s="13" t="s">
        <v>113</v>
      </c>
      <c r="E8" s="2"/>
      <c r="F8" s="2"/>
      <c r="G8" s="2"/>
      <c r="H8" s="2"/>
      <c r="I8" s="2"/>
      <c r="J8" s="2"/>
      <c r="K8" s="2"/>
      <c r="L8" s="2"/>
      <c r="M8" s="6"/>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row>
    <row r="9" spans="1:65" ht="16.5" customHeight="1">
      <c r="A9" s="18"/>
      <c r="B9" s="19"/>
      <c r="C9" s="18"/>
      <c r="D9" s="18"/>
      <c r="E9" s="239" t="s">
        <v>163</v>
      </c>
      <c r="F9" s="205"/>
      <c r="G9" s="205"/>
      <c r="H9" s="205"/>
      <c r="I9" s="18"/>
      <c r="J9" s="18"/>
      <c r="K9" s="18"/>
      <c r="L9" s="18"/>
      <c r="M9" s="19"/>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row>
    <row r="10" spans="1:65" ht="12" customHeight="1">
      <c r="A10" s="18"/>
      <c r="B10" s="19"/>
      <c r="C10" s="18"/>
      <c r="D10" s="13" t="s">
        <v>164</v>
      </c>
      <c r="E10" s="18"/>
      <c r="F10" s="18"/>
      <c r="G10" s="18"/>
      <c r="H10" s="18"/>
      <c r="I10" s="18"/>
      <c r="J10" s="18"/>
      <c r="K10" s="18"/>
      <c r="L10" s="18"/>
      <c r="M10" s="19"/>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row>
    <row r="11" spans="1:65" ht="16.5" customHeight="1">
      <c r="A11" s="18"/>
      <c r="B11" s="19"/>
      <c r="C11" s="18"/>
      <c r="D11" s="18"/>
      <c r="E11" s="234" t="s">
        <v>165</v>
      </c>
      <c r="F11" s="205"/>
      <c r="G11" s="205"/>
      <c r="H11" s="205"/>
      <c r="I11" s="18"/>
      <c r="J11" s="18"/>
      <c r="K11" s="18"/>
      <c r="L11" s="18"/>
      <c r="M11" s="19"/>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row>
    <row r="12" spans="1:65" ht="11">
      <c r="A12" s="18"/>
      <c r="B12" s="19"/>
      <c r="C12" s="18"/>
      <c r="D12" s="18"/>
      <c r="E12" s="18"/>
      <c r="F12" s="18"/>
      <c r="G12" s="18"/>
      <c r="H12" s="18"/>
      <c r="I12" s="18"/>
      <c r="J12" s="18"/>
      <c r="K12" s="18"/>
      <c r="L12" s="18"/>
      <c r="M12" s="19"/>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row>
    <row r="13" spans="1:65" ht="12" customHeight="1">
      <c r="A13" s="18"/>
      <c r="B13" s="19"/>
      <c r="C13" s="18"/>
      <c r="D13" s="13" t="s">
        <v>17</v>
      </c>
      <c r="E13" s="18"/>
      <c r="F13" s="11" t="s">
        <v>1</v>
      </c>
      <c r="G13" s="18"/>
      <c r="H13" s="18"/>
      <c r="I13" s="13" t="s">
        <v>18</v>
      </c>
      <c r="J13" s="11" t="s">
        <v>1</v>
      </c>
      <c r="K13" s="18"/>
      <c r="L13" s="18"/>
      <c r="M13" s="19"/>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row>
    <row r="14" spans="1:65" ht="12" customHeight="1">
      <c r="A14" s="18"/>
      <c r="B14" s="19"/>
      <c r="C14" s="18"/>
      <c r="D14" s="13" t="s">
        <v>19</v>
      </c>
      <c r="E14" s="18"/>
      <c r="F14" s="11" t="s">
        <v>20</v>
      </c>
      <c r="G14" s="18"/>
      <c r="H14" s="18"/>
      <c r="I14" s="13" t="s">
        <v>21</v>
      </c>
      <c r="J14" s="45"/>
      <c r="K14" s="18"/>
      <c r="L14" s="18"/>
      <c r="M14" s="19"/>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65" ht="10.5" customHeight="1">
      <c r="A15" s="18"/>
      <c r="B15" s="19"/>
      <c r="C15" s="18"/>
      <c r="D15" s="18"/>
      <c r="E15" s="18"/>
      <c r="F15" s="18"/>
      <c r="G15" s="18"/>
      <c r="H15" s="18"/>
      <c r="I15" s="18"/>
      <c r="J15" s="18"/>
      <c r="K15" s="18"/>
      <c r="L15" s="18"/>
      <c r="M15" s="19"/>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65" ht="12" customHeight="1">
      <c r="A16" s="18"/>
      <c r="B16" s="19"/>
      <c r="C16" s="18"/>
      <c r="D16" s="13" t="s">
        <v>22</v>
      </c>
      <c r="E16" s="18"/>
      <c r="F16" s="18"/>
      <c r="G16" s="18"/>
      <c r="H16" s="18"/>
      <c r="I16" s="13" t="s">
        <v>23</v>
      </c>
      <c r="J16" s="11" t="str">
        <f>IF('Rekapitulácia stavby'!AN10="","",'Rekapitulácia stavby'!AN10)</f>
        <v/>
      </c>
      <c r="K16" s="18"/>
      <c r="L16" s="18"/>
      <c r="M16" s="19"/>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65" ht="18" customHeight="1">
      <c r="A17" s="18"/>
      <c r="B17" s="19"/>
      <c r="C17" s="18"/>
      <c r="D17" s="18"/>
      <c r="E17" s="11" t="str">
        <f>IF('Rekapitulácia stavby'!E11="","",'Rekapitulácia stavby'!E11)</f>
        <v xml:space="preserve"> </v>
      </c>
      <c r="F17" s="18"/>
      <c r="G17" s="18"/>
      <c r="H17" s="18"/>
      <c r="I17" s="13" t="s">
        <v>25</v>
      </c>
      <c r="J17" s="11" t="str">
        <f>IF('Rekapitulácia stavby'!AN11="","",'Rekapitulácia stavby'!AN11)</f>
        <v/>
      </c>
      <c r="K17" s="18"/>
      <c r="L17" s="18"/>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row>
    <row r="18" spans="1:65" ht="6.75" customHeight="1">
      <c r="A18" s="18"/>
      <c r="B18" s="19"/>
      <c r="C18" s="18"/>
      <c r="D18" s="18"/>
      <c r="E18" s="18"/>
      <c r="F18" s="18"/>
      <c r="G18" s="18"/>
      <c r="H18" s="18"/>
      <c r="I18" s="18"/>
      <c r="J18" s="18"/>
      <c r="K18" s="18"/>
      <c r="L18" s="18"/>
      <c r="M18" s="19"/>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row>
    <row r="19" spans="1:65" ht="12" customHeight="1">
      <c r="A19" s="18"/>
      <c r="B19" s="19"/>
      <c r="C19" s="18"/>
      <c r="D19" s="13" t="s">
        <v>26</v>
      </c>
      <c r="E19" s="18"/>
      <c r="F19" s="18"/>
      <c r="G19" s="18"/>
      <c r="H19" s="18"/>
      <c r="I19" s="13" t="s">
        <v>23</v>
      </c>
      <c r="J19" s="15" t="str">
        <f>'Rekapitulácia stavby'!AN13</f>
        <v>Vyplň údaj</v>
      </c>
      <c r="K19" s="18"/>
      <c r="L19" s="18"/>
      <c r="M19" s="19"/>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row>
    <row r="20" spans="1:65" ht="18" customHeight="1">
      <c r="A20" s="18"/>
      <c r="B20" s="19"/>
      <c r="C20" s="18"/>
      <c r="D20" s="18"/>
      <c r="E20" s="231" t="str">
        <f>'Rekapitulácia stavby'!E14</f>
        <v>Vyplň údaj</v>
      </c>
      <c r="F20" s="205"/>
      <c r="G20" s="205"/>
      <c r="H20" s="205"/>
      <c r="I20" s="13" t="s">
        <v>25</v>
      </c>
      <c r="J20" s="15" t="str">
        <f>'Rekapitulácia stavby'!AN14</f>
        <v>Vyplň údaj</v>
      </c>
      <c r="K20" s="18"/>
      <c r="L20" s="18"/>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row>
    <row r="21" spans="1:65" ht="6.75" customHeight="1">
      <c r="A21" s="18"/>
      <c r="B21" s="19"/>
      <c r="C21" s="18"/>
      <c r="D21" s="18"/>
      <c r="E21" s="18"/>
      <c r="F21" s="18"/>
      <c r="G21" s="18"/>
      <c r="H21" s="18"/>
      <c r="I21" s="18"/>
      <c r="J21" s="18"/>
      <c r="K21" s="18"/>
      <c r="L21" s="18"/>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row>
    <row r="22" spans="1:65" ht="12" customHeight="1">
      <c r="A22" s="18"/>
      <c r="B22" s="19"/>
      <c r="C22" s="18"/>
      <c r="D22" s="13" t="s">
        <v>28</v>
      </c>
      <c r="E22" s="18"/>
      <c r="F22" s="18"/>
      <c r="G22" s="18"/>
      <c r="H22" s="18"/>
      <c r="I22" s="13" t="s">
        <v>23</v>
      </c>
      <c r="J22" s="11" t="str">
        <f>IF('Rekapitulácia stavby'!AN16="","",'Rekapitulácia stavby'!AN16)</f>
        <v/>
      </c>
      <c r="K22" s="18"/>
      <c r="L22" s="18"/>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row>
    <row r="23" spans="1:65" ht="18" customHeight="1">
      <c r="A23" s="18"/>
      <c r="B23" s="19"/>
      <c r="C23" s="18"/>
      <c r="D23" s="18"/>
      <c r="E23" s="11" t="str">
        <f>IF('Rekapitulácia stavby'!E17="","",'Rekapitulácia stavby'!E17)</f>
        <v xml:space="preserve"> </v>
      </c>
      <c r="F23" s="18"/>
      <c r="G23" s="18"/>
      <c r="H23" s="18"/>
      <c r="I23" s="13" t="s">
        <v>25</v>
      </c>
      <c r="J23" s="11" t="str">
        <f>IF('Rekapitulácia stavby'!AN17="","",'Rekapitulácia stavby'!AN17)</f>
        <v/>
      </c>
      <c r="K23" s="18"/>
      <c r="L23" s="18"/>
      <c r="M23" s="19"/>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row>
    <row r="24" spans="1:65" ht="6.75" customHeight="1">
      <c r="A24" s="18"/>
      <c r="B24" s="19"/>
      <c r="C24" s="18"/>
      <c r="D24" s="18"/>
      <c r="E24" s="18"/>
      <c r="F24" s="18"/>
      <c r="G24" s="18"/>
      <c r="H24" s="18"/>
      <c r="I24" s="18"/>
      <c r="J24" s="18"/>
      <c r="K24" s="18"/>
      <c r="L24" s="18"/>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row>
    <row r="25" spans="1:65" ht="12" customHeight="1">
      <c r="A25" s="18"/>
      <c r="B25" s="19"/>
      <c r="C25" s="18"/>
      <c r="D25" s="13" t="s">
        <v>29</v>
      </c>
      <c r="E25" s="18"/>
      <c r="F25" s="18"/>
      <c r="G25" s="18"/>
      <c r="H25" s="18"/>
      <c r="I25" s="13" t="s">
        <v>23</v>
      </c>
      <c r="J25" s="11" t="s">
        <v>1</v>
      </c>
      <c r="K25" s="18"/>
      <c r="L25" s="18"/>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row>
    <row r="26" spans="1:65" ht="18" customHeight="1">
      <c r="A26" s="18"/>
      <c r="B26" s="19"/>
      <c r="C26" s="18"/>
      <c r="D26" s="18"/>
      <c r="E26" s="11" t="s">
        <v>30</v>
      </c>
      <c r="F26" s="18"/>
      <c r="G26" s="18"/>
      <c r="H26" s="18"/>
      <c r="I26" s="13" t="s">
        <v>25</v>
      </c>
      <c r="J26" s="11" t="s">
        <v>1</v>
      </c>
      <c r="K26" s="18"/>
      <c r="L26" s="18"/>
      <c r="M26" s="19"/>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row>
    <row r="27" spans="1:65" ht="6.75" customHeight="1">
      <c r="A27" s="18"/>
      <c r="B27" s="19"/>
      <c r="C27" s="18"/>
      <c r="D27" s="18"/>
      <c r="E27" s="18"/>
      <c r="F27" s="18"/>
      <c r="G27" s="18"/>
      <c r="H27" s="18"/>
      <c r="I27" s="18"/>
      <c r="J27" s="18"/>
      <c r="K27" s="18"/>
      <c r="L27" s="18"/>
      <c r="M27" s="19"/>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row>
    <row r="28" spans="1:65" ht="12" customHeight="1">
      <c r="A28" s="18"/>
      <c r="B28" s="19"/>
      <c r="C28" s="18"/>
      <c r="D28" s="13" t="s">
        <v>31</v>
      </c>
      <c r="E28" s="18"/>
      <c r="F28" s="18"/>
      <c r="G28" s="18"/>
      <c r="H28" s="18"/>
      <c r="I28" s="18"/>
      <c r="J28" s="18"/>
      <c r="K28" s="18"/>
      <c r="L28" s="18"/>
      <c r="M28" s="19"/>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row>
    <row r="29" spans="1:65" ht="16.5" customHeight="1">
      <c r="A29" s="89"/>
      <c r="B29" s="90"/>
      <c r="C29" s="89"/>
      <c r="D29" s="89"/>
      <c r="E29" s="210" t="s">
        <v>1</v>
      </c>
      <c r="F29" s="205"/>
      <c r="G29" s="205"/>
      <c r="H29" s="205"/>
      <c r="I29" s="89"/>
      <c r="J29" s="89"/>
      <c r="K29" s="89"/>
      <c r="L29" s="89"/>
      <c r="M29" s="90"/>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row>
    <row r="30" spans="1:65" ht="6.75" customHeight="1">
      <c r="A30" s="18"/>
      <c r="B30" s="19"/>
      <c r="C30" s="18"/>
      <c r="D30" s="18"/>
      <c r="E30" s="18"/>
      <c r="F30" s="18"/>
      <c r="G30" s="18"/>
      <c r="H30" s="18"/>
      <c r="I30" s="18"/>
      <c r="J30" s="18"/>
      <c r="K30" s="18"/>
      <c r="L30" s="18"/>
      <c r="M30" s="19"/>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row>
    <row r="31" spans="1:65" ht="6.75" customHeight="1">
      <c r="A31" s="18"/>
      <c r="B31" s="19"/>
      <c r="C31" s="18"/>
      <c r="D31" s="46"/>
      <c r="E31" s="46"/>
      <c r="F31" s="46"/>
      <c r="G31" s="46"/>
      <c r="H31" s="46"/>
      <c r="I31" s="46"/>
      <c r="J31" s="46"/>
      <c r="K31" s="46"/>
      <c r="L31" s="46"/>
      <c r="M31" s="19"/>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row>
    <row r="32" spans="1:65" ht="15.75" customHeight="1">
      <c r="A32" s="18"/>
      <c r="B32" s="19"/>
      <c r="C32" s="18"/>
      <c r="D32" s="18"/>
      <c r="E32" s="13" t="s">
        <v>114</v>
      </c>
      <c r="F32" s="18"/>
      <c r="G32" s="18"/>
      <c r="H32" s="18"/>
      <c r="I32" s="18"/>
      <c r="J32" s="18"/>
      <c r="K32" s="83">
        <f>I98</f>
        <v>0</v>
      </c>
      <c r="L32" s="18"/>
      <c r="M32" s="19"/>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row>
    <row r="33" spans="1:65" ht="15.75" customHeight="1">
      <c r="A33" s="18"/>
      <c r="B33" s="19"/>
      <c r="C33" s="18"/>
      <c r="D33" s="18"/>
      <c r="E33" s="13" t="s">
        <v>115</v>
      </c>
      <c r="F33" s="18"/>
      <c r="G33" s="18"/>
      <c r="H33" s="18"/>
      <c r="I33" s="18"/>
      <c r="J33" s="18"/>
      <c r="K33" s="83">
        <f>J98</f>
        <v>0</v>
      </c>
      <c r="L33" s="18"/>
      <c r="M33" s="19"/>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row>
    <row r="34" spans="1:65" ht="24.75" customHeight="1">
      <c r="A34" s="18"/>
      <c r="B34" s="19"/>
      <c r="C34" s="18"/>
      <c r="D34" s="91" t="s">
        <v>32</v>
      </c>
      <c r="E34" s="18"/>
      <c r="F34" s="18"/>
      <c r="G34" s="18"/>
      <c r="H34" s="18"/>
      <c r="I34" s="18"/>
      <c r="J34" s="18"/>
      <c r="K34" s="59">
        <f>ROUND(K141, 2)</f>
        <v>0</v>
      </c>
      <c r="L34" s="18"/>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row>
    <row r="35" spans="1:65" ht="6.75" customHeight="1">
      <c r="A35" s="18"/>
      <c r="B35" s="19"/>
      <c r="C35" s="18"/>
      <c r="D35" s="46"/>
      <c r="E35" s="46"/>
      <c r="F35" s="46"/>
      <c r="G35" s="46"/>
      <c r="H35" s="46"/>
      <c r="I35" s="46"/>
      <c r="J35" s="46"/>
      <c r="K35" s="46"/>
      <c r="L35" s="46"/>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row>
    <row r="36" spans="1:65" ht="14.25" customHeight="1">
      <c r="A36" s="18"/>
      <c r="B36" s="19"/>
      <c r="C36" s="18"/>
      <c r="D36" s="18"/>
      <c r="E36" s="18"/>
      <c r="F36" s="22" t="s">
        <v>34</v>
      </c>
      <c r="G36" s="18"/>
      <c r="H36" s="18"/>
      <c r="I36" s="22" t="s">
        <v>33</v>
      </c>
      <c r="J36" s="18"/>
      <c r="K36" s="22" t="s">
        <v>35</v>
      </c>
      <c r="L36" s="18"/>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row>
    <row r="37" spans="1:65" ht="14.25" customHeight="1">
      <c r="A37" s="18"/>
      <c r="B37" s="19"/>
      <c r="C37" s="18"/>
      <c r="D37" s="92" t="s">
        <v>36</v>
      </c>
      <c r="E37" s="25" t="s">
        <v>37</v>
      </c>
      <c r="F37" s="93">
        <f>ROUND((SUM(BE141:BE406)),  2)</f>
        <v>0</v>
      </c>
      <c r="G37" s="94"/>
      <c r="H37" s="94"/>
      <c r="I37" s="95">
        <v>0.23</v>
      </c>
      <c r="J37" s="94"/>
      <c r="K37" s="93">
        <f>ROUND(((SUM(BE141:BE406))*I37),  2)</f>
        <v>0</v>
      </c>
      <c r="L37" s="18"/>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row>
    <row r="38" spans="1:65" ht="14.25" customHeight="1">
      <c r="A38" s="18"/>
      <c r="B38" s="19"/>
      <c r="C38" s="18"/>
      <c r="D38" s="18"/>
      <c r="E38" s="25" t="s">
        <v>38</v>
      </c>
      <c r="F38" s="83">
        <f>ROUND((SUM(BF141:BF406)),  2)</f>
        <v>0</v>
      </c>
      <c r="G38" s="18"/>
      <c r="H38" s="18"/>
      <c r="I38" s="96">
        <v>0.23</v>
      </c>
      <c r="J38" s="18"/>
      <c r="K38" s="83">
        <f>ROUND(((SUM(BF141:BF406))*I38),  2)</f>
        <v>0</v>
      </c>
      <c r="L38" s="18"/>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row>
    <row r="39" spans="1:65" ht="14.25" hidden="1" customHeight="1">
      <c r="A39" s="18"/>
      <c r="B39" s="19"/>
      <c r="C39" s="18"/>
      <c r="D39" s="18"/>
      <c r="E39" s="13" t="s">
        <v>39</v>
      </c>
      <c r="F39" s="83">
        <f>ROUND((SUM(BG141:BG406)),  2)</f>
        <v>0</v>
      </c>
      <c r="G39" s="18"/>
      <c r="H39" s="18"/>
      <c r="I39" s="96">
        <v>0.23</v>
      </c>
      <c r="J39" s="18"/>
      <c r="K39" s="83">
        <f t="shared" ref="K39:K41" si="0">0</f>
        <v>0</v>
      </c>
      <c r="L39" s="18"/>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row>
    <row r="40" spans="1:65" ht="14.25" hidden="1" customHeight="1">
      <c r="A40" s="18"/>
      <c r="B40" s="19"/>
      <c r="C40" s="18"/>
      <c r="D40" s="18"/>
      <c r="E40" s="13" t="s">
        <v>40</v>
      </c>
      <c r="F40" s="83">
        <f>ROUND((SUM(BH141:BH406)),  2)</f>
        <v>0</v>
      </c>
      <c r="G40" s="18"/>
      <c r="H40" s="18"/>
      <c r="I40" s="96">
        <v>0.23</v>
      </c>
      <c r="J40" s="18"/>
      <c r="K40" s="83">
        <f t="shared" si="0"/>
        <v>0</v>
      </c>
      <c r="L40" s="18"/>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row>
    <row r="41" spans="1:65" ht="14.25" hidden="1" customHeight="1">
      <c r="A41" s="18"/>
      <c r="B41" s="19"/>
      <c r="C41" s="18"/>
      <c r="D41" s="18"/>
      <c r="E41" s="25" t="s">
        <v>41</v>
      </c>
      <c r="F41" s="93">
        <f>ROUND((SUM(BI141:BI406)),  2)</f>
        <v>0</v>
      </c>
      <c r="G41" s="94"/>
      <c r="H41" s="94"/>
      <c r="I41" s="95">
        <v>0</v>
      </c>
      <c r="J41" s="94"/>
      <c r="K41" s="93">
        <f t="shared" si="0"/>
        <v>0</v>
      </c>
      <c r="L41" s="18"/>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row>
    <row r="42" spans="1:65" ht="6.75" customHeight="1">
      <c r="A42" s="18"/>
      <c r="B42" s="19"/>
      <c r="C42" s="18"/>
      <c r="D42" s="18"/>
      <c r="E42" s="18"/>
      <c r="F42" s="18"/>
      <c r="G42" s="18"/>
      <c r="H42" s="18"/>
      <c r="I42" s="18"/>
      <c r="J42" s="18"/>
      <c r="K42" s="18"/>
      <c r="L42" s="18"/>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row>
    <row r="43" spans="1:65" ht="24.75" customHeight="1">
      <c r="A43" s="18"/>
      <c r="B43" s="19"/>
      <c r="C43" s="97"/>
      <c r="D43" s="98" t="s">
        <v>42</v>
      </c>
      <c r="E43" s="49"/>
      <c r="F43" s="49"/>
      <c r="G43" s="99" t="s">
        <v>43</v>
      </c>
      <c r="H43" s="100" t="s">
        <v>44</v>
      </c>
      <c r="I43" s="49"/>
      <c r="J43" s="49"/>
      <c r="K43" s="101">
        <f>SUM(K34:K41)</f>
        <v>0</v>
      </c>
      <c r="L43" s="102"/>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row>
    <row r="44" spans="1:65" ht="14.25" customHeight="1">
      <c r="A44" s="18"/>
      <c r="B44" s="19"/>
      <c r="C44" s="18"/>
      <c r="D44" s="18"/>
      <c r="E44" s="18"/>
      <c r="F44" s="18"/>
      <c r="G44" s="18"/>
      <c r="H44" s="18"/>
      <c r="I44" s="18"/>
      <c r="J44" s="18"/>
      <c r="K44" s="18"/>
      <c r="L44" s="18"/>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row>
    <row r="45" spans="1:65" ht="14.25" customHeight="1">
      <c r="A45" s="2"/>
      <c r="B45" s="6"/>
      <c r="C45" s="2"/>
      <c r="D45" s="2"/>
      <c r="E45" s="2"/>
      <c r="F45" s="2"/>
      <c r="G45" s="2"/>
      <c r="H45" s="2"/>
      <c r="I45" s="2"/>
      <c r="J45" s="2"/>
      <c r="K45" s="2"/>
      <c r="L45" s="2"/>
      <c r="M45" s="6"/>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65" ht="14.25" customHeight="1">
      <c r="A46" s="2"/>
      <c r="B46" s="6"/>
      <c r="C46" s="2"/>
      <c r="D46" s="2"/>
      <c r="E46" s="2"/>
      <c r="F46" s="2"/>
      <c r="G46" s="2"/>
      <c r="H46" s="2"/>
      <c r="I46" s="2"/>
      <c r="J46" s="2"/>
      <c r="K46" s="2"/>
      <c r="L46" s="2"/>
      <c r="M46" s="6"/>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65" ht="14.25" customHeight="1">
      <c r="A47" s="2"/>
      <c r="B47" s="6"/>
      <c r="C47" s="2"/>
      <c r="D47" s="2"/>
      <c r="E47" s="2"/>
      <c r="F47" s="2"/>
      <c r="G47" s="2"/>
      <c r="H47" s="2"/>
      <c r="I47" s="2"/>
      <c r="J47" s="2"/>
      <c r="K47" s="2"/>
      <c r="L47" s="2"/>
      <c r="M47" s="6"/>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65" ht="14.25" customHeight="1">
      <c r="A48" s="2"/>
      <c r="B48" s="6"/>
      <c r="C48" s="2"/>
      <c r="D48" s="2"/>
      <c r="E48" s="2"/>
      <c r="F48" s="2"/>
      <c r="G48" s="2"/>
      <c r="H48" s="2"/>
      <c r="I48" s="2"/>
      <c r="J48" s="2"/>
      <c r="K48" s="2"/>
      <c r="L48" s="2"/>
      <c r="M48" s="6"/>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ht="14.25" customHeight="1">
      <c r="A49" s="2"/>
      <c r="B49" s="6"/>
      <c r="C49" s="2"/>
      <c r="D49" s="2"/>
      <c r="E49" s="2"/>
      <c r="F49" s="2"/>
      <c r="G49" s="2"/>
      <c r="H49" s="2"/>
      <c r="I49" s="2"/>
      <c r="J49" s="2"/>
      <c r="K49" s="2"/>
      <c r="L49" s="2"/>
      <c r="M49" s="6"/>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row>
    <row r="50" spans="1:65" ht="14.25" customHeight="1">
      <c r="A50" s="18"/>
      <c r="B50" s="19"/>
      <c r="C50" s="18"/>
      <c r="D50" s="32" t="s">
        <v>45</v>
      </c>
      <c r="E50" s="33"/>
      <c r="F50" s="33"/>
      <c r="G50" s="32" t="s">
        <v>46</v>
      </c>
      <c r="H50" s="33"/>
      <c r="I50" s="33"/>
      <c r="J50" s="33"/>
      <c r="K50" s="33"/>
      <c r="L50" s="33"/>
      <c r="M50" s="19"/>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row>
    <row r="51" spans="1:65" ht="15.75" customHeight="1">
      <c r="A51" s="2"/>
      <c r="B51" s="6"/>
      <c r="C51" s="2"/>
      <c r="D51" s="2"/>
      <c r="E51" s="2"/>
      <c r="F51" s="2"/>
      <c r="G51" s="2"/>
      <c r="H51" s="2"/>
      <c r="I51" s="2"/>
      <c r="J51" s="2"/>
      <c r="K51" s="2"/>
      <c r="L51" s="2"/>
      <c r="M51" s="6"/>
      <c r="N51" s="2"/>
      <c r="O51" s="2"/>
      <c r="P51" s="2"/>
      <c r="Q51" s="2"/>
      <c r="R51" s="2"/>
      <c r="S51" s="2"/>
      <c r="T51" s="2"/>
      <c r="U51" s="2"/>
      <c r="V51" s="2"/>
      <c r="W51" s="2"/>
      <c r="X51" s="2"/>
      <c r="Y51" s="2"/>
      <c r="Z51" s="2"/>
      <c r="AA51" s="2"/>
      <c r="AB51" s="2"/>
      <c r="AC51" s="2"/>
      <c r="AD51" s="2"/>
      <c r="AE51" s="2"/>
      <c r="AR51" s="2"/>
      <c r="AS51" s="2"/>
      <c r="AT51" s="2"/>
      <c r="AU51" s="2"/>
      <c r="AV51" s="2"/>
      <c r="AW51" s="2"/>
      <c r="AX51" s="2"/>
      <c r="AY51" s="2"/>
      <c r="AZ51" s="2"/>
      <c r="BA51" s="2"/>
      <c r="BB51" s="2"/>
      <c r="BC51" s="2"/>
      <c r="BD51" s="2"/>
      <c r="BE51" s="2"/>
      <c r="BF51" s="2"/>
      <c r="BG51" s="2"/>
      <c r="BH51" s="2"/>
      <c r="BI51" s="2"/>
      <c r="BJ51" s="2"/>
      <c r="BK51" s="2"/>
      <c r="BL51" s="2"/>
      <c r="BM51" s="2"/>
    </row>
    <row r="52" spans="1:65" ht="15.75" customHeight="1">
      <c r="A52" s="2"/>
      <c r="B52" s="6"/>
      <c r="C52" s="2"/>
      <c r="D52" s="2"/>
      <c r="E52" s="2"/>
      <c r="F52" s="2"/>
      <c r="G52" s="2"/>
      <c r="H52" s="2"/>
      <c r="I52" s="2"/>
      <c r="J52" s="2"/>
      <c r="K52" s="2"/>
      <c r="L52" s="2"/>
      <c r="M52" s="6"/>
      <c r="N52" s="2"/>
      <c r="O52" s="2"/>
      <c r="P52" s="2"/>
      <c r="Q52" s="2"/>
      <c r="R52" s="2"/>
      <c r="S52" s="2"/>
      <c r="T52" s="2"/>
      <c r="U52" s="2"/>
      <c r="V52" s="2"/>
      <c r="W52" s="2"/>
      <c r="X52" s="2"/>
      <c r="Y52" s="2"/>
      <c r="Z52" s="2"/>
      <c r="AA52" s="2"/>
      <c r="AB52" s="2"/>
      <c r="AC52" s="2"/>
      <c r="AD52" s="2"/>
      <c r="AE52" s="2"/>
      <c r="AR52" s="2"/>
      <c r="AS52" s="2"/>
      <c r="AT52" s="2"/>
      <c r="AU52" s="2"/>
      <c r="AV52" s="2"/>
      <c r="AW52" s="2"/>
      <c r="AX52" s="2"/>
      <c r="AY52" s="2"/>
      <c r="AZ52" s="2"/>
      <c r="BA52" s="2"/>
      <c r="BB52" s="2"/>
      <c r="BC52" s="2"/>
      <c r="BD52" s="2"/>
      <c r="BE52" s="2"/>
      <c r="BF52" s="2"/>
      <c r="BG52" s="2"/>
      <c r="BH52" s="2"/>
      <c r="BI52" s="2"/>
      <c r="BJ52" s="2"/>
      <c r="BK52" s="2"/>
      <c r="BL52" s="2"/>
      <c r="BM52" s="2"/>
    </row>
    <row r="53" spans="1:65" ht="15.75" customHeight="1">
      <c r="A53" s="2"/>
      <c r="B53" s="6"/>
      <c r="C53" s="2"/>
      <c r="D53" s="2"/>
      <c r="E53" s="2"/>
      <c r="F53" s="2"/>
      <c r="G53" s="2"/>
      <c r="H53" s="2"/>
      <c r="I53" s="2"/>
      <c r="J53" s="2"/>
      <c r="K53" s="2"/>
      <c r="L53" s="2"/>
      <c r="M53" s="6"/>
      <c r="N53" s="2"/>
      <c r="O53" s="2"/>
      <c r="P53" s="2"/>
      <c r="Q53" s="2"/>
      <c r="R53" s="2"/>
      <c r="S53" s="2"/>
      <c r="T53" s="2"/>
      <c r="U53" s="2"/>
      <c r="V53" s="2"/>
      <c r="W53" s="2"/>
      <c r="X53" s="2"/>
      <c r="Y53" s="2"/>
      <c r="Z53" s="2"/>
      <c r="AA53" s="2"/>
      <c r="AB53" s="2"/>
      <c r="AC53" s="2"/>
      <c r="AD53" s="2"/>
      <c r="AE53" s="2"/>
      <c r="AR53" s="2"/>
      <c r="AS53" s="2"/>
      <c r="AT53" s="2"/>
      <c r="AU53" s="2"/>
      <c r="AV53" s="2"/>
      <c r="AW53" s="2"/>
      <c r="AX53" s="2"/>
      <c r="AY53" s="2"/>
      <c r="AZ53" s="2"/>
      <c r="BA53" s="2"/>
      <c r="BB53" s="2"/>
      <c r="BC53" s="2"/>
      <c r="BD53" s="2"/>
      <c r="BE53" s="2"/>
      <c r="BF53" s="2"/>
      <c r="BG53" s="2"/>
      <c r="BH53" s="2"/>
      <c r="BI53" s="2"/>
      <c r="BJ53" s="2"/>
      <c r="BK53" s="2"/>
      <c r="BL53" s="2"/>
      <c r="BM53" s="2"/>
    </row>
    <row r="54" spans="1:65" ht="15.75" customHeight="1">
      <c r="A54" s="2"/>
      <c r="B54" s="6"/>
      <c r="C54" s="2"/>
      <c r="D54" s="2"/>
      <c r="E54" s="2"/>
      <c r="F54" s="2"/>
      <c r="G54" s="2"/>
      <c r="H54" s="2"/>
      <c r="I54" s="2"/>
      <c r="J54" s="2"/>
      <c r="K54" s="2"/>
      <c r="L54" s="2"/>
      <c r="M54" s="6"/>
      <c r="N54" s="2"/>
      <c r="O54" s="2"/>
      <c r="P54" s="2"/>
      <c r="Q54" s="2"/>
      <c r="R54" s="2"/>
      <c r="S54" s="2"/>
      <c r="T54" s="2"/>
      <c r="U54" s="2"/>
      <c r="V54" s="2"/>
      <c r="W54" s="2"/>
      <c r="X54" s="2"/>
      <c r="Y54" s="2"/>
      <c r="Z54" s="2"/>
      <c r="AA54" s="2"/>
      <c r="AB54" s="2"/>
      <c r="AC54" s="2"/>
      <c r="AD54" s="2"/>
      <c r="AE54" s="2"/>
      <c r="AR54" s="2"/>
      <c r="AS54" s="2"/>
      <c r="AT54" s="2"/>
      <c r="AU54" s="2"/>
      <c r="AV54" s="2"/>
      <c r="AW54" s="2"/>
      <c r="AX54" s="2"/>
      <c r="AY54" s="2"/>
      <c r="AZ54" s="2"/>
      <c r="BA54" s="2"/>
      <c r="BB54" s="2"/>
      <c r="BC54" s="2"/>
      <c r="BD54" s="2"/>
      <c r="BE54" s="2"/>
      <c r="BF54" s="2"/>
      <c r="BG54" s="2"/>
      <c r="BH54" s="2"/>
      <c r="BI54" s="2"/>
      <c r="BJ54" s="2"/>
      <c r="BK54" s="2"/>
      <c r="BL54" s="2"/>
      <c r="BM54" s="2"/>
    </row>
    <row r="55" spans="1:65" ht="15.75" customHeight="1">
      <c r="A55" s="2"/>
      <c r="B55" s="6"/>
      <c r="C55" s="2"/>
      <c r="D55" s="2"/>
      <c r="E55" s="2"/>
      <c r="F55" s="2"/>
      <c r="G55" s="2"/>
      <c r="H55" s="2"/>
      <c r="I55" s="2"/>
      <c r="J55" s="2"/>
      <c r="K55" s="2"/>
      <c r="L55" s="2"/>
      <c r="M55" s="6"/>
      <c r="N55" s="2"/>
      <c r="O55" s="2"/>
      <c r="P55" s="2"/>
      <c r="Q55" s="2"/>
      <c r="R55" s="2"/>
      <c r="S55" s="2"/>
      <c r="T55" s="2"/>
      <c r="U55" s="2"/>
      <c r="V55" s="2"/>
      <c r="W55" s="2"/>
      <c r="X55" s="2"/>
      <c r="Y55" s="2"/>
      <c r="Z55" s="2"/>
      <c r="AA55" s="2"/>
      <c r="AB55" s="2"/>
      <c r="AC55" s="2"/>
      <c r="AD55" s="2"/>
      <c r="AE55" s="2"/>
      <c r="AR55" s="2"/>
      <c r="AS55" s="2"/>
      <c r="AT55" s="2"/>
      <c r="AU55" s="2"/>
      <c r="AV55" s="2"/>
      <c r="AW55" s="2"/>
      <c r="AX55" s="2"/>
      <c r="AY55" s="2"/>
      <c r="AZ55" s="2"/>
      <c r="BA55" s="2"/>
      <c r="BB55" s="2"/>
      <c r="BC55" s="2"/>
      <c r="BD55" s="2"/>
      <c r="BE55" s="2"/>
      <c r="BF55" s="2"/>
      <c r="BG55" s="2"/>
      <c r="BH55" s="2"/>
      <c r="BI55" s="2"/>
      <c r="BJ55" s="2"/>
      <c r="BK55" s="2"/>
      <c r="BL55" s="2"/>
      <c r="BM55" s="2"/>
    </row>
    <row r="56" spans="1:65" ht="15.75" customHeight="1">
      <c r="A56" s="2"/>
      <c r="B56" s="6"/>
      <c r="C56" s="2"/>
      <c r="D56" s="2"/>
      <c r="E56" s="2"/>
      <c r="F56" s="2"/>
      <c r="G56" s="2"/>
      <c r="H56" s="2"/>
      <c r="I56" s="2"/>
      <c r="J56" s="2"/>
      <c r="K56" s="2"/>
      <c r="L56" s="2"/>
      <c r="M56" s="6"/>
      <c r="N56" s="2"/>
      <c r="O56" s="2"/>
      <c r="P56" s="2"/>
      <c r="Q56" s="2"/>
      <c r="R56" s="2"/>
      <c r="S56" s="2"/>
      <c r="T56" s="2"/>
      <c r="U56" s="2"/>
      <c r="V56" s="2"/>
      <c r="W56" s="2"/>
      <c r="X56" s="2"/>
      <c r="Y56" s="2"/>
      <c r="Z56" s="2"/>
      <c r="AA56" s="2"/>
      <c r="AB56" s="2"/>
      <c r="AC56" s="2"/>
      <c r="AD56" s="2"/>
      <c r="AE56" s="2"/>
      <c r="AR56" s="2"/>
      <c r="AS56" s="2"/>
      <c r="AT56" s="2"/>
      <c r="AU56" s="2"/>
      <c r="AV56" s="2"/>
      <c r="AW56" s="2"/>
      <c r="AX56" s="2"/>
      <c r="AY56" s="2"/>
      <c r="AZ56" s="2"/>
      <c r="BA56" s="2"/>
      <c r="BB56" s="2"/>
      <c r="BC56" s="2"/>
      <c r="BD56" s="2"/>
      <c r="BE56" s="2"/>
      <c r="BF56" s="2"/>
      <c r="BG56" s="2"/>
      <c r="BH56" s="2"/>
      <c r="BI56" s="2"/>
      <c r="BJ56" s="2"/>
      <c r="BK56" s="2"/>
      <c r="BL56" s="2"/>
      <c r="BM56" s="2"/>
    </row>
    <row r="57" spans="1:65" ht="15.75" customHeight="1">
      <c r="A57" s="2"/>
      <c r="B57" s="6"/>
      <c r="C57" s="2"/>
      <c r="D57" s="2"/>
      <c r="E57" s="2"/>
      <c r="F57" s="2"/>
      <c r="G57" s="2"/>
      <c r="H57" s="2"/>
      <c r="I57" s="2"/>
      <c r="J57" s="2"/>
      <c r="K57" s="2"/>
      <c r="L57" s="2"/>
      <c r="M57" s="6"/>
      <c r="N57" s="2"/>
      <c r="O57" s="2"/>
      <c r="P57" s="2"/>
      <c r="Q57" s="2"/>
      <c r="R57" s="2"/>
      <c r="S57" s="2"/>
      <c r="T57" s="2"/>
      <c r="U57" s="2"/>
      <c r="V57" s="2"/>
      <c r="W57" s="2"/>
      <c r="X57" s="2"/>
      <c r="Y57" s="2"/>
      <c r="Z57" s="2"/>
      <c r="AA57" s="2"/>
      <c r="AB57" s="2"/>
      <c r="AC57" s="2"/>
      <c r="AD57" s="2"/>
      <c r="AE57" s="2"/>
      <c r="AR57" s="2"/>
      <c r="AS57" s="2"/>
      <c r="AT57" s="2"/>
      <c r="AU57" s="2"/>
      <c r="AV57" s="2"/>
      <c r="AW57" s="2"/>
      <c r="AX57" s="2"/>
      <c r="AY57" s="2"/>
      <c r="AZ57" s="2"/>
      <c r="BA57" s="2"/>
      <c r="BB57" s="2"/>
      <c r="BC57" s="2"/>
      <c r="BD57" s="2"/>
      <c r="BE57" s="2"/>
      <c r="BF57" s="2"/>
      <c r="BG57" s="2"/>
      <c r="BH57" s="2"/>
      <c r="BI57" s="2"/>
      <c r="BJ57" s="2"/>
      <c r="BK57" s="2"/>
      <c r="BL57" s="2"/>
      <c r="BM57" s="2"/>
    </row>
    <row r="58" spans="1:65" ht="15.75" customHeight="1">
      <c r="A58" s="2"/>
      <c r="B58" s="6"/>
      <c r="C58" s="2"/>
      <c r="D58" s="2"/>
      <c r="E58" s="2"/>
      <c r="F58" s="2"/>
      <c r="G58" s="2"/>
      <c r="H58" s="2"/>
      <c r="I58" s="2"/>
      <c r="J58" s="2"/>
      <c r="K58" s="2"/>
      <c r="L58" s="2"/>
      <c r="M58" s="6"/>
      <c r="N58" s="2"/>
      <c r="O58" s="2"/>
      <c r="P58" s="2"/>
      <c r="Q58" s="2"/>
      <c r="R58" s="2"/>
      <c r="S58" s="2"/>
      <c r="T58" s="2"/>
      <c r="U58" s="2"/>
      <c r="V58" s="2"/>
      <c r="W58" s="2"/>
      <c r="X58" s="2"/>
      <c r="Y58" s="2"/>
      <c r="Z58" s="2"/>
      <c r="AA58" s="2"/>
      <c r="AB58" s="2"/>
      <c r="AC58" s="2"/>
      <c r="AD58" s="2"/>
      <c r="AE58" s="2"/>
      <c r="AR58" s="2"/>
      <c r="AS58" s="2"/>
      <c r="AT58" s="2"/>
      <c r="AU58" s="2"/>
      <c r="AV58" s="2"/>
      <c r="AW58" s="2"/>
      <c r="AX58" s="2"/>
      <c r="AY58" s="2"/>
      <c r="AZ58" s="2"/>
      <c r="BA58" s="2"/>
      <c r="BB58" s="2"/>
      <c r="BC58" s="2"/>
      <c r="BD58" s="2"/>
      <c r="BE58" s="2"/>
      <c r="BF58" s="2"/>
      <c r="BG58" s="2"/>
      <c r="BH58" s="2"/>
      <c r="BI58" s="2"/>
      <c r="BJ58" s="2"/>
      <c r="BK58" s="2"/>
      <c r="BL58" s="2"/>
      <c r="BM58" s="2"/>
    </row>
    <row r="59" spans="1:65" ht="15.75" customHeight="1">
      <c r="A59" s="2"/>
      <c r="B59" s="6"/>
      <c r="C59" s="2"/>
      <c r="D59" s="2"/>
      <c r="E59" s="2"/>
      <c r="F59" s="2"/>
      <c r="G59" s="2"/>
      <c r="H59" s="2"/>
      <c r="I59" s="2"/>
      <c r="J59" s="2"/>
      <c r="K59" s="2"/>
      <c r="L59" s="2"/>
      <c r="M59" s="6"/>
      <c r="N59" s="2"/>
      <c r="O59" s="2"/>
      <c r="P59" s="2"/>
      <c r="Q59" s="2"/>
      <c r="R59" s="2"/>
      <c r="S59" s="2"/>
      <c r="T59" s="2"/>
      <c r="U59" s="2"/>
      <c r="V59" s="2"/>
      <c r="W59" s="2"/>
      <c r="X59" s="2"/>
      <c r="Y59" s="2"/>
      <c r="Z59" s="2"/>
      <c r="AA59" s="2"/>
      <c r="AB59" s="2"/>
      <c r="AC59" s="2"/>
      <c r="AD59" s="2"/>
      <c r="AE59" s="2"/>
      <c r="AR59" s="2"/>
      <c r="AS59" s="2"/>
      <c r="AT59" s="2"/>
      <c r="AU59" s="2"/>
      <c r="AV59" s="2"/>
      <c r="AW59" s="2"/>
      <c r="AX59" s="2"/>
      <c r="AY59" s="2"/>
      <c r="AZ59" s="2"/>
      <c r="BA59" s="2"/>
      <c r="BB59" s="2"/>
      <c r="BC59" s="2"/>
      <c r="BD59" s="2"/>
      <c r="BE59" s="2"/>
      <c r="BF59" s="2"/>
      <c r="BG59" s="2"/>
      <c r="BH59" s="2"/>
      <c r="BI59" s="2"/>
      <c r="BJ59" s="2"/>
      <c r="BK59" s="2"/>
      <c r="BL59" s="2"/>
      <c r="BM59" s="2"/>
    </row>
    <row r="60" spans="1:65" ht="15.75" customHeight="1">
      <c r="A60" s="2"/>
      <c r="B60" s="6"/>
      <c r="C60" s="2"/>
      <c r="D60" s="2"/>
      <c r="E60" s="2"/>
      <c r="F60" s="2"/>
      <c r="G60" s="2"/>
      <c r="H60" s="2"/>
      <c r="I60" s="2"/>
      <c r="J60" s="2"/>
      <c r="K60" s="2"/>
      <c r="L60" s="2"/>
      <c r="M60" s="6"/>
      <c r="N60" s="2"/>
      <c r="O60" s="2"/>
      <c r="P60" s="2"/>
      <c r="Q60" s="2"/>
      <c r="R60" s="2"/>
      <c r="S60" s="2"/>
      <c r="T60" s="2"/>
      <c r="U60" s="2"/>
      <c r="V60" s="2"/>
      <c r="W60" s="2"/>
      <c r="X60" s="2"/>
      <c r="Y60" s="2"/>
      <c r="Z60" s="2"/>
      <c r="AA60" s="2"/>
      <c r="AB60" s="2"/>
      <c r="AC60" s="2"/>
      <c r="AD60" s="2"/>
      <c r="AE60" s="2"/>
      <c r="AR60" s="2"/>
      <c r="AS60" s="2"/>
      <c r="AT60" s="2"/>
      <c r="AU60" s="2"/>
      <c r="AV60" s="2"/>
      <c r="AW60" s="2"/>
      <c r="AX60" s="2"/>
      <c r="AY60" s="2"/>
      <c r="AZ60" s="2"/>
      <c r="BA60" s="2"/>
      <c r="BB60" s="2"/>
      <c r="BC60" s="2"/>
      <c r="BD60" s="2"/>
      <c r="BE60" s="2"/>
      <c r="BF60" s="2"/>
      <c r="BG60" s="2"/>
      <c r="BH60" s="2"/>
      <c r="BI60" s="2"/>
      <c r="BJ60" s="2"/>
      <c r="BK60" s="2"/>
      <c r="BL60" s="2"/>
      <c r="BM60" s="2"/>
    </row>
    <row r="61" spans="1:65" ht="15.75" customHeight="1">
      <c r="A61" s="18"/>
      <c r="B61" s="19"/>
      <c r="C61" s="18"/>
      <c r="D61" s="34" t="s">
        <v>47</v>
      </c>
      <c r="E61" s="21"/>
      <c r="F61" s="103" t="s">
        <v>48</v>
      </c>
      <c r="G61" s="34" t="s">
        <v>47</v>
      </c>
      <c r="H61" s="21"/>
      <c r="I61" s="21"/>
      <c r="J61" s="104" t="s">
        <v>48</v>
      </c>
      <c r="K61" s="21"/>
      <c r="L61" s="21"/>
      <c r="M61" s="19"/>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row>
    <row r="62" spans="1:65" ht="15.75" customHeight="1">
      <c r="A62" s="2"/>
      <c r="B62" s="6"/>
      <c r="C62" s="2"/>
      <c r="D62" s="2"/>
      <c r="E62" s="2"/>
      <c r="F62" s="2"/>
      <c r="G62" s="2"/>
      <c r="H62" s="2"/>
      <c r="I62" s="2"/>
      <c r="J62" s="2"/>
      <c r="K62" s="2"/>
      <c r="L62" s="2"/>
      <c r="M62" s="6"/>
      <c r="N62" s="2"/>
      <c r="O62" s="2"/>
      <c r="P62" s="2"/>
      <c r="Q62" s="2"/>
      <c r="R62" s="2"/>
      <c r="S62" s="2"/>
      <c r="T62" s="2"/>
      <c r="U62" s="2"/>
      <c r="V62" s="2"/>
      <c r="W62" s="2"/>
      <c r="X62" s="2"/>
      <c r="Y62" s="2"/>
      <c r="Z62" s="2"/>
      <c r="AA62" s="2"/>
      <c r="AB62" s="2"/>
      <c r="AC62" s="2"/>
      <c r="AD62" s="2"/>
      <c r="AE62" s="2"/>
      <c r="AR62" s="2"/>
      <c r="AS62" s="2"/>
      <c r="AT62" s="2"/>
      <c r="AU62" s="2"/>
      <c r="AV62" s="2"/>
      <c r="AW62" s="2"/>
      <c r="AX62" s="2"/>
      <c r="AY62" s="2"/>
      <c r="AZ62" s="2"/>
      <c r="BA62" s="2"/>
      <c r="BB62" s="2"/>
      <c r="BC62" s="2"/>
      <c r="BD62" s="2"/>
      <c r="BE62" s="2"/>
      <c r="BF62" s="2"/>
      <c r="BG62" s="2"/>
      <c r="BH62" s="2"/>
      <c r="BI62" s="2"/>
      <c r="BJ62" s="2"/>
      <c r="BK62" s="2"/>
      <c r="BL62" s="2"/>
      <c r="BM62" s="2"/>
    </row>
    <row r="63" spans="1:65" ht="15.75" customHeight="1">
      <c r="A63" s="2"/>
      <c r="B63" s="6"/>
      <c r="C63" s="2"/>
      <c r="D63" s="2"/>
      <c r="E63" s="2"/>
      <c r="F63" s="2"/>
      <c r="G63" s="2"/>
      <c r="H63" s="2"/>
      <c r="I63" s="2"/>
      <c r="J63" s="2"/>
      <c r="K63" s="2"/>
      <c r="L63" s="2"/>
      <c r="M63" s="6"/>
      <c r="N63" s="2"/>
      <c r="O63" s="2"/>
      <c r="P63" s="2"/>
      <c r="Q63" s="2"/>
      <c r="R63" s="2"/>
      <c r="S63" s="2"/>
      <c r="T63" s="2"/>
      <c r="U63" s="2"/>
      <c r="V63" s="2"/>
      <c r="W63" s="2"/>
      <c r="X63" s="2"/>
      <c r="Y63" s="2"/>
      <c r="Z63" s="2"/>
      <c r="AA63" s="2"/>
      <c r="AB63" s="2"/>
      <c r="AC63" s="2"/>
      <c r="AD63" s="2"/>
      <c r="AE63" s="2"/>
      <c r="AR63" s="2"/>
      <c r="AS63" s="2"/>
      <c r="AT63" s="2"/>
      <c r="AU63" s="2"/>
      <c r="AV63" s="2"/>
      <c r="AW63" s="2"/>
      <c r="AX63" s="2"/>
      <c r="AY63" s="2"/>
      <c r="AZ63" s="2"/>
      <c r="BA63" s="2"/>
      <c r="BB63" s="2"/>
      <c r="BC63" s="2"/>
      <c r="BD63" s="2"/>
      <c r="BE63" s="2"/>
      <c r="BF63" s="2"/>
      <c r="BG63" s="2"/>
      <c r="BH63" s="2"/>
      <c r="BI63" s="2"/>
      <c r="BJ63" s="2"/>
      <c r="BK63" s="2"/>
      <c r="BL63" s="2"/>
      <c r="BM63" s="2"/>
    </row>
    <row r="64" spans="1:65" ht="15.75" customHeight="1">
      <c r="A64" s="2"/>
      <c r="B64" s="6"/>
      <c r="C64" s="2"/>
      <c r="D64" s="2"/>
      <c r="E64" s="2"/>
      <c r="F64" s="2"/>
      <c r="G64" s="2"/>
      <c r="H64" s="2"/>
      <c r="I64" s="2"/>
      <c r="J64" s="2"/>
      <c r="K64" s="2"/>
      <c r="L64" s="2"/>
      <c r="M64" s="6"/>
      <c r="N64" s="2"/>
      <c r="O64" s="2"/>
      <c r="P64" s="2"/>
      <c r="Q64" s="2"/>
      <c r="R64" s="2"/>
      <c r="S64" s="2"/>
      <c r="T64" s="2"/>
      <c r="U64" s="2"/>
      <c r="V64" s="2"/>
      <c r="W64" s="2"/>
      <c r="X64" s="2"/>
      <c r="Y64" s="2"/>
      <c r="Z64" s="2"/>
      <c r="AA64" s="2"/>
      <c r="AB64" s="2"/>
      <c r="AC64" s="2"/>
      <c r="AD64" s="2"/>
      <c r="AE64" s="2"/>
      <c r="AR64" s="2"/>
      <c r="AS64" s="2"/>
      <c r="AT64" s="2"/>
      <c r="AU64" s="2"/>
      <c r="AV64" s="2"/>
      <c r="AW64" s="2"/>
      <c r="AX64" s="2"/>
      <c r="AY64" s="2"/>
      <c r="AZ64" s="2"/>
      <c r="BA64" s="2"/>
      <c r="BB64" s="2"/>
      <c r="BC64" s="2"/>
      <c r="BD64" s="2"/>
      <c r="BE64" s="2"/>
      <c r="BF64" s="2"/>
      <c r="BG64" s="2"/>
      <c r="BH64" s="2"/>
      <c r="BI64" s="2"/>
      <c r="BJ64" s="2"/>
      <c r="BK64" s="2"/>
      <c r="BL64" s="2"/>
      <c r="BM64" s="2"/>
    </row>
    <row r="65" spans="1:65" ht="15.75" customHeight="1">
      <c r="A65" s="18"/>
      <c r="B65" s="19"/>
      <c r="C65" s="18"/>
      <c r="D65" s="32" t="s">
        <v>49</v>
      </c>
      <c r="E65" s="33"/>
      <c r="F65" s="33"/>
      <c r="G65" s="32" t="s">
        <v>50</v>
      </c>
      <c r="H65" s="33"/>
      <c r="I65" s="33"/>
      <c r="J65" s="33"/>
      <c r="K65" s="33"/>
      <c r="L65" s="33"/>
      <c r="M65" s="19"/>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row>
    <row r="66" spans="1:65" ht="15.75" customHeight="1">
      <c r="A66" s="2"/>
      <c r="B66" s="6"/>
      <c r="C66" s="2"/>
      <c r="D66" s="2"/>
      <c r="E66" s="2"/>
      <c r="F66" s="2"/>
      <c r="G66" s="2"/>
      <c r="H66" s="2"/>
      <c r="I66" s="2"/>
      <c r="J66" s="2"/>
      <c r="K66" s="2"/>
      <c r="L66" s="2"/>
      <c r="M66" s="6"/>
      <c r="N66" s="2"/>
      <c r="O66" s="2"/>
      <c r="P66" s="2"/>
      <c r="Q66" s="2"/>
      <c r="R66" s="2"/>
      <c r="S66" s="2"/>
      <c r="T66" s="2"/>
      <c r="U66" s="2"/>
      <c r="V66" s="2"/>
      <c r="W66" s="2"/>
      <c r="X66" s="2"/>
      <c r="Y66" s="2"/>
      <c r="Z66" s="2"/>
      <c r="AA66" s="2"/>
      <c r="AB66" s="2"/>
      <c r="AC66" s="2"/>
      <c r="AD66" s="2"/>
      <c r="AE66" s="2"/>
      <c r="AR66" s="2"/>
      <c r="AS66" s="2"/>
      <c r="AT66" s="2"/>
      <c r="AU66" s="2"/>
      <c r="AV66" s="2"/>
      <c r="AW66" s="2"/>
      <c r="AX66" s="2"/>
      <c r="AY66" s="2"/>
      <c r="AZ66" s="2"/>
      <c r="BA66" s="2"/>
      <c r="BB66" s="2"/>
      <c r="BC66" s="2"/>
      <c r="BD66" s="2"/>
      <c r="BE66" s="2"/>
      <c r="BF66" s="2"/>
      <c r="BG66" s="2"/>
      <c r="BH66" s="2"/>
      <c r="BI66" s="2"/>
      <c r="BJ66" s="2"/>
      <c r="BK66" s="2"/>
      <c r="BL66" s="2"/>
      <c r="BM66" s="2"/>
    </row>
    <row r="67" spans="1:65" ht="15.75" customHeight="1">
      <c r="A67" s="2"/>
      <c r="B67" s="6"/>
      <c r="C67" s="2"/>
      <c r="D67" s="2"/>
      <c r="E67" s="2"/>
      <c r="F67" s="2"/>
      <c r="G67" s="2"/>
      <c r="H67" s="2"/>
      <c r="I67" s="2"/>
      <c r="J67" s="2"/>
      <c r="K67" s="2"/>
      <c r="L67" s="2"/>
      <c r="M67" s="6"/>
      <c r="N67" s="2"/>
      <c r="O67" s="2"/>
      <c r="P67" s="2"/>
      <c r="Q67" s="2"/>
      <c r="R67" s="2"/>
      <c r="S67" s="2"/>
      <c r="T67" s="2"/>
      <c r="U67" s="2"/>
      <c r="V67" s="2"/>
      <c r="W67" s="2"/>
      <c r="X67" s="2"/>
      <c r="Y67" s="2"/>
      <c r="Z67" s="2"/>
      <c r="AA67" s="2"/>
      <c r="AB67" s="2"/>
      <c r="AC67" s="2"/>
      <c r="AD67" s="2"/>
      <c r="AE67" s="2"/>
      <c r="AR67" s="2"/>
      <c r="AS67" s="2"/>
      <c r="AT67" s="2"/>
      <c r="AU67" s="2"/>
      <c r="AV67" s="2"/>
      <c r="AW67" s="2"/>
      <c r="AX67" s="2"/>
      <c r="AY67" s="2"/>
      <c r="AZ67" s="2"/>
      <c r="BA67" s="2"/>
      <c r="BB67" s="2"/>
      <c r="BC67" s="2"/>
      <c r="BD67" s="2"/>
      <c r="BE67" s="2"/>
      <c r="BF67" s="2"/>
      <c r="BG67" s="2"/>
      <c r="BH67" s="2"/>
      <c r="BI67" s="2"/>
      <c r="BJ67" s="2"/>
      <c r="BK67" s="2"/>
      <c r="BL67" s="2"/>
      <c r="BM67" s="2"/>
    </row>
    <row r="68" spans="1:65" ht="15.75" customHeight="1">
      <c r="A68" s="2"/>
      <c r="B68" s="6"/>
      <c r="C68" s="2"/>
      <c r="D68" s="2"/>
      <c r="E68" s="2"/>
      <c r="F68" s="2"/>
      <c r="G68" s="2"/>
      <c r="H68" s="2"/>
      <c r="I68" s="2"/>
      <c r="J68" s="2"/>
      <c r="K68" s="2"/>
      <c r="L68" s="2"/>
      <c r="M68" s="6"/>
      <c r="N68" s="2"/>
      <c r="O68" s="2"/>
      <c r="P68" s="2"/>
      <c r="Q68" s="2"/>
      <c r="R68" s="2"/>
      <c r="S68" s="2"/>
      <c r="T68" s="2"/>
      <c r="U68" s="2"/>
      <c r="V68" s="2"/>
      <c r="W68" s="2"/>
      <c r="X68" s="2"/>
      <c r="Y68" s="2"/>
      <c r="Z68" s="2"/>
      <c r="AA68" s="2"/>
      <c r="AB68" s="2"/>
      <c r="AC68" s="2"/>
      <c r="AD68" s="2"/>
      <c r="AE68" s="2"/>
      <c r="AR68" s="2"/>
      <c r="AS68" s="2"/>
      <c r="AT68" s="2"/>
      <c r="AU68" s="2"/>
      <c r="AV68" s="2"/>
      <c r="AW68" s="2"/>
      <c r="AX68" s="2"/>
      <c r="AY68" s="2"/>
      <c r="AZ68" s="2"/>
      <c r="BA68" s="2"/>
      <c r="BB68" s="2"/>
      <c r="BC68" s="2"/>
      <c r="BD68" s="2"/>
      <c r="BE68" s="2"/>
      <c r="BF68" s="2"/>
      <c r="BG68" s="2"/>
      <c r="BH68" s="2"/>
      <c r="BI68" s="2"/>
      <c r="BJ68" s="2"/>
      <c r="BK68" s="2"/>
      <c r="BL68" s="2"/>
      <c r="BM68" s="2"/>
    </row>
    <row r="69" spans="1:65" ht="15.75" customHeight="1">
      <c r="A69" s="2"/>
      <c r="B69" s="6"/>
      <c r="C69" s="2"/>
      <c r="D69" s="2"/>
      <c r="E69" s="2"/>
      <c r="F69" s="2"/>
      <c r="G69" s="2"/>
      <c r="H69" s="2"/>
      <c r="I69" s="2"/>
      <c r="J69" s="2"/>
      <c r="K69" s="2"/>
      <c r="L69" s="2"/>
      <c r="M69" s="6"/>
      <c r="N69" s="2"/>
      <c r="O69" s="2"/>
      <c r="P69" s="2"/>
      <c r="Q69" s="2"/>
      <c r="R69" s="2"/>
      <c r="S69" s="2"/>
      <c r="T69" s="2"/>
      <c r="U69" s="2"/>
      <c r="V69" s="2"/>
      <c r="W69" s="2"/>
      <c r="X69" s="2"/>
      <c r="Y69" s="2"/>
      <c r="Z69" s="2"/>
      <c r="AA69" s="2"/>
      <c r="AB69" s="2"/>
      <c r="AC69" s="2"/>
      <c r="AD69" s="2"/>
      <c r="AE69" s="2"/>
      <c r="AR69" s="2"/>
      <c r="AS69" s="2"/>
      <c r="AT69" s="2"/>
      <c r="AU69" s="2"/>
      <c r="AV69" s="2"/>
      <c r="AW69" s="2"/>
      <c r="AX69" s="2"/>
      <c r="AY69" s="2"/>
      <c r="AZ69" s="2"/>
      <c r="BA69" s="2"/>
      <c r="BB69" s="2"/>
      <c r="BC69" s="2"/>
      <c r="BD69" s="2"/>
      <c r="BE69" s="2"/>
      <c r="BF69" s="2"/>
      <c r="BG69" s="2"/>
      <c r="BH69" s="2"/>
      <c r="BI69" s="2"/>
      <c r="BJ69" s="2"/>
      <c r="BK69" s="2"/>
      <c r="BL69" s="2"/>
      <c r="BM69" s="2"/>
    </row>
    <row r="70" spans="1:65" ht="15.75" customHeight="1">
      <c r="A70" s="2"/>
      <c r="B70" s="6"/>
      <c r="C70" s="2"/>
      <c r="D70" s="2"/>
      <c r="E70" s="2"/>
      <c r="F70" s="2"/>
      <c r="G70" s="2"/>
      <c r="H70" s="2"/>
      <c r="I70" s="2"/>
      <c r="J70" s="2"/>
      <c r="K70" s="2"/>
      <c r="L70" s="2"/>
      <c r="M70" s="6"/>
      <c r="N70" s="2"/>
      <c r="O70" s="2"/>
      <c r="P70" s="2"/>
      <c r="Q70" s="2"/>
      <c r="R70" s="2"/>
      <c r="S70" s="2"/>
      <c r="T70" s="2"/>
      <c r="U70" s="2"/>
      <c r="V70" s="2"/>
      <c r="W70" s="2"/>
      <c r="X70" s="2"/>
      <c r="Y70" s="2"/>
      <c r="Z70" s="2"/>
      <c r="AA70" s="2"/>
      <c r="AB70" s="2"/>
      <c r="AC70" s="2"/>
      <c r="AD70" s="2"/>
      <c r="AE70" s="2"/>
      <c r="AR70" s="2"/>
      <c r="AS70" s="2"/>
      <c r="AT70" s="2"/>
      <c r="AU70" s="2"/>
      <c r="AV70" s="2"/>
      <c r="AW70" s="2"/>
      <c r="AX70" s="2"/>
      <c r="AY70" s="2"/>
      <c r="AZ70" s="2"/>
      <c r="BA70" s="2"/>
      <c r="BB70" s="2"/>
      <c r="BC70" s="2"/>
      <c r="BD70" s="2"/>
      <c r="BE70" s="2"/>
      <c r="BF70" s="2"/>
      <c r="BG70" s="2"/>
      <c r="BH70" s="2"/>
      <c r="BI70" s="2"/>
      <c r="BJ70" s="2"/>
      <c r="BK70" s="2"/>
      <c r="BL70" s="2"/>
      <c r="BM70" s="2"/>
    </row>
    <row r="71" spans="1:65" ht="15.75" customHeight="1">
      <c r="A71" s="2"/>
      <c r="B71" s="6"/>
      <c r="C71" s="2"/>
      <c r="D71" s="2"/>
      <c r="E71" s="2"/>
      <c r="F71" s="2"/>
      <c r="G71" s="2"/>
      <c r="H71" s="2"/>
      <c r="I71" s="2"/>
      <c r="J71" s="2"/>
      <c r="K71" s="2"/>
      <c r="L71" s="2"/>
      <c r="M71" s="6"/>
      <c r="N71" s="2"/>
      <c r="O71" s="2"/>
      <c r="P71" s="2"/>
      <c r="Q71" s="2"/>
      <c r="R71" s="2"/>
      <c r="S71" s="2"/>
      <c r="T71" s="2"/>
      <c r="U71" s="2"/>
      <c r="V71" s="2"/>
      <c r="W71" s="2"/>
      <c r="X71" s="2"/>
      <c r="Y71" s="2"/>
      <c r="Z71" s="2"/>
      <c r="AA71" s="2"/>
      <c r="AB71" s="2"/>
      <c r="AC71" s="2"/>
      <c r="AD71" s="2"/>
      <c r="AE71" s="2"/>
      <c r="AR71" s="2"/>
      <c r="AS71" s="2"/>
      <c r="AT71" s="2"/>
      <c r="AU71" s="2"/>
      <c r="AV71" s="2"/>
      <c r="AW71" s="2"/>
      <c r="AX71" s="2"/>
      <c r="AY71" s="2"/>
      <c r="AZ71" s="2"/>
      <c r="BA71" s="2"/>
      <c r="BB71" s="2"/>
      <c r="BC71" s="2"/>
      <c r="BD71" s="2"/>
      <c r="BE71" s="2"/>
      <c r="BF71" s="2"/>
      <c r="BG71" s="2"/>
      <c r="BH71" s="2"/>
      <c r="BI71" s="2"/>
      <c r="BJ71" s="2"/>
      <c r="BK71" s="2"/>
      <c r="BL71" s="2"/>
      <c r="BM71" s="2"/>
    </row>
    <row r="72" spans="1:65" ht="15.75" customHeight="1">
      <c r="A72" s="2"/>
      <c r="B72" s="6"/>
      <c r="C72" s="2"/>
      <c r="D72" s="2"/>
      <c r="E72" s="2"/>
      <c r="F72" s="2"/>
      <c r="G72" s="2"/>
      <c r="H72" s="2"/>
      <c r="I72" s="2"/>
      <c r="J72" s="2"/>
      <c r="K72" s="2"/>
      <c r="L72" s="2"/>
      <c r="M72" s="6"/>
      <c r="N72" s="2"/>
      <c r="O72" s="2"/>
      <c r="P72" s="2"/>
      <c r="Q72" s="2"/>
      <c r="R72" s="2"/>
      <c r="S72" s="2"/>
      <c r="T72" s="2"/>
      <c r="U72" s="2"/>
      <c r="V72" s="2"/>
      <c r="W72" s="2"/>
      <c r="X72" s="2"/>
      <c r="Y72" s="2"/>
      <c r="Z72" s="2"/>
      <c r="AA72" s="2"/>
      <c r="AB72" s="2"/>
      <c r="AC72" s="2"/>
      <c r="AD72" s="2"/>
      <c r="AE72" s="2"/>
      <c r="AR72" s="2"/>
      <c r="AS72" s="2"/>
      <c r="AT72" s="2"/>
      <c r="AU72" s="2"/>
      <c r="AV72" s="2"/>
      <c r="AW72" s="2"/>
      <c r="AX72" s="2"/>
      <c r="AY72" s="2"/>
      <c r="AZ72" s="2"/>
      <c r="BA72" s="2"/>
      <c r="BB72" s="2"/>
      <c r="BC72" s="2"/>
      <c r="BD72" s="2"/>
      <c r="BE72" s="2"/>
      <c r="BF72" s="2"/>
      <c r="BG72" s="2"/>
      <c r="BH72" s="2"/>
      <c r="BI72" s="2"/>
      <c r="BJ72" s="2"/>
      <c r="BK72" s="2"/>
      <c r="BL72" s="2"/>
      <c r="BM72" s="2"/>
    </row>
    <row r="73" spans="1:65" ht="15.75" customHeight="1">
      <c r="A73" s="2"/>
      <c r="B73" s="6"/>
      <c r="C73" s="2"/>
      <c r="D73" s="2"/>
      <c r="E73" s="2"/>
      <c r="F73" s="2"/>
      <c r="G73" s="2"/>
      <c r="H73" s="2"/>
      <c r="I73" s="2"/>
      <c r="J73" s="2"/>
      <c r="K73" s="2"/>
      <c r="L73" s="2"/>
      <c r="M73" s="6"/>
      <c r="N73" s="2"/>
      <c r="O73" s="2"/>
      <c r="P73" s="2"/>
      <c r="Q73" s="2"/>
      <c r="R73" s="2"/>
      <c r="S73" s="2"/>
      <c r="T73" s="2"/>
      <c r="U73" s="2"/>
      <c r="V73" s="2"/>
      <c r="W73" s="2"/>
      <c r="X73" s="2"/>
      <c r="Y73" s="2"/>
      <c r="Z73" s="2"/>
      <c r="AA73" s="2"/>
      <c r="AB73" s="2"/>
      <c r="AC73" s="2"/>
      <c r="AD73" s="2"/>
      <c r="AE73" s="2"/>
      <c r="AR73" s="2"/>
      <c r="AS73" s="2"/>
      <c r="AT73" s="2"/>
      <c r="AU73" s="2"/>
      <c r="AV73" s="2"/>
      <c r="AW73" s="2"/>
      <c r="AX73" s="2"/>
      <c r="AY73" s="2"/>
      <c r="AZ73" s="2"/>
      <c r="BA73" s="2"/>
      <c r="BB73" s="2"/>
      <c r="BC73" s="2"/>
      <c r="BD73" s="2"/>
      <c r="BE73" s="2"/>
      <c r="BF73" s="2"/>
      <c r="BG73" s="2"/>
      <c r="BH73" s="2"/>
      <c r="BI73" s="2"/>
      <c r="BJ73" s="2"/>
      <c r="BK73" s="2"/>
      <c r="BL73" s="2"/>
      <c r="BM73" s="2"/>
    </row>
    <row r="74" spans="1:65" ht="15.75" customHeight="1">
      <c r="A74" s="2"/>
      <c r="B74" s="6"/>
      <c r="C74" s="2"/>
      <c r="D74" s="2"/>
      <c r="E74" s="2"/>
      <c r="F74" s="2"/>
      <c r="G74" s="2"/>
      <c r="H74" s="2"/>
      <c r="I74" s="2"/>
      <c r="J74" s="2"/>
      <c r="K74" s="2"/>
      <c r="L74" s="2"/>
      <c r="M74" s="6"/>
      <c r="N74" s="2"/>
      <c r="O74" s="2"/>
      <c r="P74" s="2"/>
      <c r="Q74" s="2"/>
      <c r="R74" s="2"/>
      <c r="S74" s="2"/>
      <c r="T74" s="2"/>
      <c r="U74" s="2"/>
      <c r="V74" s="2"/>
      <c r="W74" s="2"/>
      <c r="X74" s="2"/>
      <c r="Y74" s="2"/>
      <c r="Z74" s="2"/>
      <c r="AA74" s="2"/>
      <c r="AB74" s="2"/>
      <c r="AC74" s="2"/>
      <c r="AD74" s="2"/>
      <c r="AE74" s="2"/>
      <c r="AR74" s="2"/>
      <c r="AS74" s="2"/>
      <c r="AT74" s="2"/>
      <c r="AU74" s="2"/>
      <c r="AV74" s="2"/>
      <c r="AW74" s="2"/>
      <c r="AX74" s="2"/>
      <c r="AY74" s="2"/>
      <c r="AZ74" s="2"/>
      <c r="BA74" s="2"/>
      <c r="BB74" s="2"/>
      <c r="BC74" s="2"/>
      <c r="BD74" s="2"/>
      <c r="BE74" s="2"/>
      <c r="BF74" s="2"/>
      <c r="BG74" s="2"/>
      <c r="BH74" s="2"/>
      <c r="BI74" s="2"/>
      <c r="BJ74" s="2"/>
      <c r="BK74" s="2"/>
      <c r="BL74" s="2"/>
      <c r="BM74" s="2"/>
    </row>
    <row r="75" spans="1:65" ht="15.75" customHeight="1">
      <c r="A75" s="2"/>
      <c r="B75" s="6"/>
      <c r="C75" s="2"/>
      <c r="D75" s="2"/>
      <c r="E75" s="2"/>
      <c r="F75" s="2"/>
      <c r="G75" s="2"/>
      <c r="H75" s="2"/>
      <c r="I75" s="2"/>
      <c r="J75" s="2"/>
      <c r="K75" s="2"/>
      <c r="L75" s="2"/>
      <c r="M75" s="6"/>
      <c r="N75" s="2"/>
      <c r="O75" s="2"/>
      <c r="P75" s="2"/>
      <c r="Q75" s="2"/>
      <c r="R75" s="2"/>
      <c r="S75" s="2"/>
      <c r="T75" s="2"/>
      <c r="U75" s="2"/>
      <c r="V75" s="2"/>
      <c r="W75" s="2"/>
      <c r="X75" s="2"/>
      <c r="Y75" s="2"/>
      <c r="Z75" s="2"/>
      <c r="AA75" s="2"/>
      <c r="AB75" s="2"/>
      <c r="AC75" s="2"/>
      <c r="AD75" s="2"/>
      <c r="AE75" s="2"/>
      <c r="AR75" s="2"/>
      <c r="AS75" s="2"/>
      <c r="AT75" s="2"/>
      <c r="AU75" s="2"/>
      <c r="AV75" s="2"/>
      <c r="AW75" s="2"/>
      <c r="AX75" s="2"/>
      <c r="AY75" s="2"/>
      <c r="AZ75" s="2"/>
      <c r="BA75" s="2"/>
      <c r="BB75" s="2"/>
      <c r="BC75" s="2"/>
      <c r="BD75" s="2"/>
      <c r="BE75" s="2"/>
      <c r="BF75" s="2"/>
      <c r="BG75" s="2"/>
      <c r="BH75" s="2"/>
      <c r="BI75" s="2"/>
      <c r="BJ75" s="2"/>
      <c r="BK75" s="2"/>
      <c r="BL75" s="2"/>
      <c r="BM75" s="2"/>
    </row>
    <row r="76" spans="1:65" ht="15.75" customHeight="1">
      <c r="A76" s="18"/>
      <c r="B76" s="19"/>
      <c r="C76" s="18"/>
      <c r="D76" s="34" t="s">
        <v>47</v>
      </c>
      <c r="E76" s="21"/>
      <c r="F76" s="103" t="s">
        <v>48</v>
      </c>
      <c r="G76" s="34" t="s">
        <v>47</v>
      </c>
      <c r="H76" s="21"/>
      <c r="I76" s="21"/>
      <c r="J76" s="104" t="s">
        <v>48</v>
      </c>
      <c r="K76" s="21"/>
      <c r="L76" s="21"/>
      <c r="M76" s="19"/>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row>
    <row r="77" spans="1:65" ht="14.25" customHeight="1">
      <c r="A77" s="18"/>
      <c r="B77" s="35"/>
      <c r="C77" s="36"/>
      <c r="D77" s="36"/>
      <c r="E77" s="36"/>
      <c r="F77" s="36"/>
      <c r="G77" s="36"/>
      <c r="H77" s="36"/>
      <c r="I77" s="36"/>
      <c r="J77" s="36"/>
      <c r="K77" s="36"/>
      <c r="L77" s="36"/>
      <c r="M77" s="19"/>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row>
    <row r="78" spans="1:65"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R78" s="2"/>
      <c r="AS78" s="2"/>
      <c r="AT78" s="2"/>
      <c r="AU78" s="2"/>
      <c r="AV78" s="2"/>
      <c r="AW78" s="2"/>
      <c r="AX78" s="2"/>
      <c r="AY78" s="2"/>
      <c r="AZ78" s="2"/>
      <c r="BA78" s="2"/>
      <c r="BB78" s="2"/>
      <c r="BC78" s="2"/>
      <c r="BD78" s="2"/>
      <c r="BE78" s="2"/>
      <c r="BF78" s="2"/>
      <c r="BG78" s="2"/>
      <c r="BH78" s="2"/>
      <c r="BI78" s="2"/>
      <c r="BJ78" s="2"/>
      <c r="BK78" s="2"/>
      <c r="BL78" s="2"/>
      <c r="BM78" s="2"/>
    </row>
    <row r="79" spans="1:65"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R79" s="2"/>
      <c r="AS79" s="2"/>
      <c r="AT79" s="2"/>
      <c r="AU79" s="2"/>
      <c r="AV79" s="2"/>
      <c r="AW79" s="2"/>
      <c r="AX79" s="2"/>
      <c r="AY79" s="2"/>
      <c r="AZ79" s="2"/>
      <c r="BA79" s="2"/>
      <c r="BB79" s="2"/>
      <c r="BC79" s="2"/>
      <c r="BD79" s="2"/>
      <c r="BE79" s="2"/>
      <c r="BF79" s="2"/>
      <c r="BG79" s="2"/>
      <c r="BH79" s="2"/>
      <c r="BI79" s="2"/>
      <c r="BJ79" s="2"/>
      <c r="BK79" s="2"/>
      <c r="BL79" s="2"/>
      <c r="BM79" s="2"/>
    </row>
    <row r="80" spans="1:65"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R80" s="2"/>
      <c r="AS80" s="2"/>
      <c r="AT80" s="2"/>
      <c r="AU80" s="2"/>
      <c r="AV80" s="2"/>
      <c r="AW80" s="2"/>
      <c r="AX80" s="2"/>
      <c r="AY80" s="2"/>
      <c r="AZ80" s="2"/>
      <c r="BA80" s="2"/>
      <c r="BB80" s="2"/>
      <c r="BC80" s="2"/>
      <c r="BD80" s="2"/>
      <c r="BE80" s="2"/>
      <c r="BF80" s="2"/>
      <c r="BG80" s="2"/>
      <c r="BH80" s="2"/>
      <c r="BI80" s="2"/>
      <c r="BJ80" s="2"/>
      <c r="BK80" s="2"/>
      <c r="BL80" s="2"/>
      <c r="BM80" s="2"/>
    </row>
    <row r="81" spans="1:65" ht="6.75" customHeight="1">
      <c r="A81" s="18"/>
      <c r="B81" s="37"/>
      <c r="C81" s="38"/>
      <c r="D81" s="38"/>
      <c r="E81" s="38"/>
      <c r="F81" s="38"/>
      <c r="G81" s="38"/>
      <c r="H81" s="38"/>
      <c r="I81" s="38"/>
      <c r="J81" s="38"/>
      <c r="K81" s="38"/>
      <c r="L81" s="38"/>
      <c r="M81" s="19"/>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row>
    <row r="82" spans="1:65" ht="24.75" customHeight="1">
      <c r="A82" s="18"/>
      <c r="B82" s="19"/>
      <c r="C82" s="7" t="s">
        <v>116</v>
      </c>
      <c r="D82" s="18"/>
      <c r="E82" s="18"/>
      <c r="F82" s="18"/>
      <c r="G82" s="18"/>
      <c r="H82" s="18"/>
      <c r="I82" s="18"/>
      <c r="J82" s="18"/>
      <c r="K82" s="18"/>
      <c r="L82" s="18"/>
      <c r="M82" s="19"/>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row>
    <row r="83" spans="1:65" ht="6.75" customHeight="1">
      <c r="A83" s="18"/>
      <c r="B83" s="19"/>
      <c r="C83" s="18"/>
      <c r="D83" s="18"/>
      <c r="E83" s="18"/>
      <c r="F83" s="18"/>
      <c r="G83" s="18"/>
      <c r="H83" s="18"/>
      <c r="I83" s="18"/>
      <c r="J83" s="18"/>
      <c r="K83" s="18"/>
      <c r="L83" s="18"/>
      <c r="M83" s="19"/>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row>
    <row r="84" spans="1:65" ht="12" customHeight="1">
      <c r="A84" s="18"/>
      <c r="B84" s="19"/>
      <c r="C84" s="13" t="s">
        <v>15</v>
      </c>
      <c r="D84" s="18"/>
      <c r="E84" s="18"/>
      <c r="F84" s="18"/>
      <c r="G84" s="18"/>
      <c r="H84" s="18"/>
      <c r="I84" s="18"/>
      <c r="J84" s="18"/>
      <c r="K84" s="18"/>
      <c r="L84" s="18"/>
      <c r="M84" s="19"/>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row>
    <row r="85" spans="1:65" ht="26.25" customHeight="1">
      <c r="A85" s="18"/>
      <c r="B85" s="19"/>
      <c r="C85" s="18"/>
      <c r="D85" s="18"/>
      <c r="E85" s="239" t="str">
        <f>E7</f>
        <v>Integrovaný výrobný systém pre výrobu a distribúciu nealkoholických sladových produktov</v>
      </c>
      <c r="F85" s="205"/>
      <c r="G85" s="205"/>
      <c r="H85" s="205"/>
      <c r="I85" s="18"/>
      <c r="J85" s="18"/>
      <c r="K85" s="18"/>
      <c r="L85" s="18"/>
      <c r="M85" s="19"/>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row>
    <row r="86" spans="1:65" ht="12" customHeight="1">
      <c r="A86" s="2"/>
      <c r="B86" s="6"/>
      <c r="C86" s="13" t="s">
        <v>113</v>
      </c>
      <c r="D86" s="2"/>
      <c r="E86" s="2"/>
      <c r="F86" s="2"/>
      <c r="G86" s="2"/>
      <c r="H86" s="2"/>
      <c r="I86" s="2"/>
      <c r="J86" s="2"/>
      <c r="K86" s="2"/>
      <c r="L86" s="2"/>
      <c r="M86" s="6"/>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65" ht="16.5" customHeight="1">
      <c r="A87" s="18"/>
      <c r="B87" s="19"/>
      <c r="C87" s="18"/>
      <c r="D87" s="18"/>
      <c r="E87" s="239" t="s">
        <v>163</v>
      </c>
      <c r="F87" s="205"/>
      <c r="G87" s="205"/>
      <c r="H87" s="205"/>
      <c r="I87" s="18"/>
      <c r="J87" s="18"/>
      <c r="K87" s="18"/>
      <c r="L87" s="18"/>
      <c r="M87" s="19"/>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row>
    <row r="88" spans="1:65" ht="12" customHeight="1">
      <c r="A88" s="18"/>
      <c r="B88" s="19"/>
      <c r="C88" s="13" t="s">
        <v>164</v>
      </c>
      <c r="D88" s="18"/>
      <c r="E88" s="18"/>
      <c r="F88" s="18"/>
      <c r="G88" s="18"/>
      <c r="H88" s="18"/>
      <c r="I88" s="18"/>
      <c r="J88" s="18"/>
      <c r="K88" s="18"/>
      <c r="L88" s="18"/>
      <c r="M88" s="19"/>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row>
    <row r="89" spans="1:65" ht="16.5" customHeight="1">
      <c r="A89" s="18"/>
      <c r="B89" s="19"/>
      <c r="C89" s="18"/>
      <c r="D89" s="18"/>
      <c r="E89" s="234" t="str">
        <f>E11</f>
        <v>26-B-01-03-01 - Stavebný objekt</v>
      </c>
      <c r="F89" s="205"/>
      <c r="G89" s="205"/>
      <c r="H89" s="205"/>
      <c r="I89" s="18"/>
      <c r="J89" s="18"/>
      <c r="K89" s="18"/>
      <c r="L89" s="18"/>
      <c r="M89" s="19"/>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row>
    <row r="90" spans="1:65" ht="6.75" customHeight="1">
      <c r="A90" s="18"/>
      <c r="B90" s="19"/>
      <c r="C90" s="18"/>
      <c r="D90" s="18"/>
      <c r="E90" s="18"/>
      <c r="F90" s="18"/>
      <c r="G90" s="18"/>
      <c r="H90" s="18"/>
      <c r="I90" s="18"/>
      <c r="J90" s="18"/>
      <c r="K90" s="18"/>
      <c r="L90" s="18"/>
      <c r="M90" s="19"/>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row>
    <row r="91" spans="1:65" ht="12" customHeight="1">
      <c r="A91" s="18"/>
      <c r="B91" s="19"/>
      <c r="C91" s="13" t="s">
        <v>19</v>
      </c>
      <c r="D91" s="18"/>
      <c r="E91" s="18"/>
      <c r="F91" s="11" t="str">
        <f>F14</f>
        <v>Zvolen</v>
      </c>
      <c r="G91" s="18"/>
      <c r="H91" s="18"/>
      <c r="I91" s="13" t="s">
        <v>21</v>
      </c>
      <c r="J91" s="45" t="str">
        <f>IF(J14="","",J14)</f>
        <v/>
      </c>
      <c r="K91" s="18"/>
      <c r="L91" s="18"/>
      <c r="M91" s="19"/>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row>
    <row r="92" spans="1:65" ht="6.75" customHeight="1">
      <c r="A92" s="18"/>
      <c r="B92" s="19"/>
      <c r="C92" s="18"/>
      <c r="D92" s="18"/>
      <c r="E92" s="18"/>
      <c r="F92" s="18"/>
      <c r="G92" s="18"/>
      <c r="H92" s="18"/>
      <c r="I92" s="18"/>
      <c r="J92" s="18"/>
      <c r="K92" s="18"/>
      <c r="L92" s="18"/>
      <c r="M92" s="19"/>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row>
    <row r="93" spans="1:65" ht="15" customHeight="1">
      <c r="A93" s="18"/>
      <c r="B93" s="19"/>
      <c r="C93" s="13" t="s">
        <v>22</v>
      </c>
      <c r="D93" s="18"/>
      <c r="E93" s="18"/>
      <c r="F93" s="11" t="str">
        <f>E17</f>
        <v xml:space="preserve"> </v>
      </c>
      <c r="G93" s="18"/>
      <c r="H93" s="18"/>
      <c r="I93" s="13" t="s">
        <v>28</v>
      </c>
      <c r="J93" s="16" t="str">
        <f>E23</f>
        <v xml:space="preserve"> </v>
      </c>
      <c r="K93" s="18"/>
      <c r="L93" s="18"/>
      <c r="M93" s="19"/>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row>
    <row r="94" spans="1:65" ht="15" customHeight="1">
      <c r="A94" s="18"/>
      <c r="B94" s="19"/>
      <c r="C94" s="13" t="s">
        <v>26</v>
      </c>
      <c r="D94" s="18"/>
      <c r="E94" s="18"/>
      <c r="F94" s="105" t="str">
        <f>IF(E20="","",E20)</f>
        <v>Vyplň údaj</v>
      </c>
      <c r="G94" s="18"/>
      <c r="H94" s="18"/>
      <c r="I94" s="13" t="s">
        <v>29</v>
      </c>
      <c r="J94" s="16" t="str">
        <f>E26</f>
        <v>Ing.Miroslav Plevka</v>
      </c>
      <c r="K94" s="18"/>
      <c r="L94" s="18"/>
      <c r="M94" s="19"/>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row>
    <row r="95" spans="1:65" ht="9.75" customHeight="1">
      <c r="A95" s="18"/>
      <c r="B95" s="19"/>
      <c r="C95" s="18"/>
      <c r="D95" s="18"/>
      <c r="E95" s="18"/>
      <c r="F95" s="18"/>
      <c r="G95" s="18"/>
      <c r="H95" s="18"/>
      <c r="I95" s="18"/>
      <c r="J95" s="18"/>
      <c r="K95" s="18"/>
      <c r="L95" s="18"/>
      <c r="M95" s="19"/>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row>
    <row r="96" spans="1:65" ht="29.25" customHeight="1">
      <c r="A96" s="18"/>
      <c r="B96" s="19"/>
      <c r="C96" s="106" t="s">
        <v>117</v>
      </c>
      <c r="D96" s="97"/>
      <c r="E96" s="97"/>
      <c r="F96" s="97"/>
      <c r="G96" s="97"/>
      <c r="H96" s="97"/>
      <c r="I96" s="107" t="s">
        <v>118</v>
      </c>
      <c r="J96" s="107" t="s">
        <v>119</v>
      </c>
      <c r="K96" s="107" t="s">
        <v>120</v>
      </c>
      <c r="L96" s="97"/>
      <c r="M96" s="19"/>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row>
    <row r="97" spans="1:65" ht="9.75" customHeight="1">
      <c r="A97" s="18"/>
      <c r="B97" s="19"/>
      <c r="C97" s="18"/>
      <c r="D97" s="18"/>
      <c r="E97" s="18"/>
      <c r="F97" s="18"/>
      <c r="G97" s="18"/>
      <c r="H97" s="18"/>
      <c r="I97" s="18"/>
      <c r="J97" s="18"/>
      <c r="K97" s="18"/>
      <c r="L97" s="18"/>
      <c r="M97" s="19"/>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row>
    <row r="98" spans="1:65" ht="22.5" customHeight="1">
      <c r="A98" s="18"/>
      <c r="B98" s="19"/>
      <c r="C98" s="108" t="s">
        <v>121</v>
      </c>
      <c r="D98" s="18"/>
      <c r="E98" s="18"/>
      <c r="F98" s="18"/>
      <c r="G98" s="18"/>
      <c r="H98" s="18"/>
      <c r="I98" s="59">
        <f t="shared" ref="I98:J98" si="1">Q141</f>
        <v>0</v>
      </c>
      <c r="J98" s="59">
        <f t="shared" si="1"/>
        <v>0</v>
      </c>
      <c r="K98" s="59">
        <f t="shared" ref="K98:K100" si="2">K141</f>
        <v>0</v>
      </c>
      <c r="L98" s="18"/>
      <c r="M98" s="19"/>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3" t="s">
        <v>122</v>
      </c>
      <c r="AV98" s="18"/>
      <c r="AW98" s="18"/>
      <c r="AX98" s="18"/>
      <c r="AY98" s="18"/>
      <c r="AZ98" s="18"/>
      <c r="BA98" s="18"/>
      <c r="BB98" s="18"/>
      <c r="BC98" s="18"/>
      <c r="BD98" s="18"/>
      <c r="BE98" s="18"/>
      <c r="BF98" s="18"/>
      <c r="BG98" s="18"/>
      <c r="BH98" s="18"/>
      <c r="BI98" s="18"/>
      <c r="BJ98" s="18"/>
      <c r="BK98" s="18"/>
      <c r="BL98" s="18"/>
      <c r="BM98" s="18"/>
    </row>
    <row r="99" spans="1:65" ht="24.75" customHeight="1">
      <c r="A99" s="109"/>
      <c r="B99" s="110"/>
      <c r="C99" s="109"/>
      <c r="D99" s="111" t="s">
        <v>166</v>
      </c>
      <c r="E99" s="112"/>
      <c r="F99" s="112"/>
      <c r="G99" s="112"/>
      <c r="H99" s="112"/>
      <c r="I99" s="113">
        <f t="shared" ref="I99:J99" si="3">Q142</f>
        <v>0</v>
      </c>
      <c r="J99" s="113">
        <f t="shared" si="3"/>
        <v>0</v>
      </c>
      <c r="K99" s="113">
        <f t="shared" si="2"/>
        <v>0</v>
      </c>
      <c r="L99" s="109"/>
      <c r="M99" s="110"/>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09"/>
      <c r="AT99" s="109"/>
      <c r="AU99" s="109"/>
      <c r="AV99" s="109"/>
      <c r="AW99" s="109"/>
      <c r="AX99" s="109"/>
      <c r="AY99" s="109"/>
      <c r="AZ99" s="109"/>
      <c r="BA99" s="109"/>
      <c r="BB99" s="109"/>
      <c r="BC99" s="109"/>
      <c r="BD99" s="109"/>
      <c r="BE99" s="109"/>
      <c r="BF99" s="109"/>
      <c r="BG99" s="109"/>
      <c r="BH99" s="109"/>
      <c r="BI99" s="109"/>
      <c r="BJ99" s="109"/>
      <c r="BK99" s="109"/>
      <c r="BL99" s="109"/>
      <c r="BM99" s="109"/>
    </row>
    <row r="100" spans="1:65" ht="19.5" customHeight="1">
      <c r="A100" s="80"/>
      <c r="B100" s="114"/>
      <c r="C100" s="80"/>
      <c r="D100" s="115" t="s">
        <v>167</v>
      </c>
      <c r="E100" s="116"/>
      <c r="F100" s="116"/>
      <c r="G100" s="116"/>
      <c r="H100" s="116"/>
      <c r="I100" s="117">
        <f t="shared" ref="I100:J100" si="4">Q143</f>
        <v>0</v>
      </c>
      <c r="J100" s="117">
        <f t="shared" si="4"/>
        <v>0</v>
      </c>
      <c r="K100" s="117">
        <f t="shared" si="2"/>
        <v>0</v>
      </c>
      <c r="L100" s="80"/>
      <c r="M100" s="114"/>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row>
    <row r="101" spans="1:65" ht="19.5" customHeight="1">
      <c r="A101" s="80"/>
      <c r="B101" s="114"/>
      <c r="C101" s="80"/>
      <c r="D101" s="115" t="s">
        <v>168</v>
      </c>
      <c r="E101" s="116"/>
      <c r="F101" s="116"/>
      <c r="G101" s="116"/>
      <c r="H101" s="116"/>
      <c r="I101" s="117">
        <f t="shared" ref="I101:J101" si="5">Q153</f>
        <v>0</v>
      </c>
      <c r="J101" s="117">
        <f t="shared" si="5"/>
        <v>0</v>
      </c>
      <c r="K101" s="117">
        <f>K153</f>
        <v>0</v>
      </c>
      <c r="L101" s="80"/>
      <c r="M101" s="114"/>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row>
    <row r="102" spans="1:65" ht="19.5" customHeight="1">
      <c r="A102" s="80"/>
      <c r="B102" s="114"/>
      <c r="C102" s="80"/>
      <c r="D102" s="115" t="s">
        <v>169</v>
      </c>
      <c r="E102" s="116"/>
      <c r="F102" s="116"/>
      <c r="G102" s="116"/>
      <c r="H102" s="116"/>
      <c r="I102" s="117">
        <f t="shared" ref="I102:J102" si="6">Q191</f>
        <v>0</v>
      </c>
      <c r="J102" s="117">
        <f t="shared" si="6"/>
        <v>0</v>
      </c>
      <c r="K102" s="117">
        <f>K191</f>
        <v>0</v>
      </c>
      <c r="L102" s="80"/>
      <c r="M102" s="114"/>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row>
    <row r="103" spans="1:65" ht="19.5" customHeight="1">
      <c r="A103" s="80"/>
      <c r="B103" s="114"/>
      <c r="C103" s="80"/>
      <c r="D103" s="115" t="s">
        <v>170</v>
      </c>
      <c r="E103" s="116"/>
      <c r="F103" s="116"/>
      <c r="G103" s="116"/>
      <c r="H103" s="116"/>
      <c r="I103" s="117">
        <f t="shared" ref="I103:J103" si="7">Q198</f>
        <v>0</v>
      </c>
      <c r="J103" s="117">
        <f t="shared" si="7"/>
        <v>0</v>
      </c>
      <c r="K103" s="117">
        <f>K198</f>
        <v>0</v>
      </c>
      <c r="L103" s="80"/>
      <c r="M103" s="114"/>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row>
    <row r="104" spans="1:65" ht="19.5" customHeight="1">
      <c r="A104" s="80"/>
      <c r="B104" s="114"/>
      <c r="C104" s="80"/>
      <c r="D104" s="115" t="s">
        <v>171</v>
      </c>
      <c r="E104" s="116"/>
      <c r="F104" s="116"/>
      <c r="G104" s="116"/>
      <c r="H104" s="116"/>
      <c r="I104" s="117">
        <f t="shared" ref="I104:J104" si="8">Q207</f>
        <v>0</v>
      </c>
      <c r="J104" s="117">
        <f t="shared" si="8"/>
        <v>0</v>
      </c>
      <c r="K104" s="117">
        <f>K207</f>
        <v>0</v>
      </c>
      <c r="L104" s="80"/>
      <c r="M104" s="114"/>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c r="BL104" s="80"/>
      <c r="BM104" s="80"/>
    </row>
    <row r="105" spans="1:65" ht="19.5" customHeight="1">
      <c r="A105" s="80"/>
      <c r="B105" s="114"/>
      <c r="C105" s="80"/>
      <c r="D105" s="115" t="s">
        <v>172</v>
      </c>
      <c r="E105" s="116"/>
      <c r="F105" s="116"/>
      <c r="G105" s="116"/>
      <c r="H105" s="116"/>
      <c r="I105" s="117">
        <f t="shared" ref="I105:J105" si="9">Q210</f>
        <v>0</v>
      </c>
      <c r="J105" s="117">
        <f t="shared" si="9"/>
        <v>0</v>
      </c>
      <c r="K105" s="117">
        <f>K210</f>
        <v>0</v>
      </c>
      <c r="L105" s="80"/>
      <c r="M105" s="114"/>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c r="BL105" s="80"/>
      <c r="BM105" s="80"/>
    </row>
    <row r="106" spans="1:65" ht="24.75" customHeight="1">
      <c r="A106" s="109"/>
      <c r="B106" s="110"/>
      <c r="C106" s="109"/>
      <c r="D106" s="111" t="s">
        <v>123</v>
      </c>
      <c r="E106" s="112"/>
      <c r="F106" s="112"/>
      <c r="G106" s="112"/>
      <c r="H106" s="112"/>
      <c r="I106" s="113">
        <f t="shared" ref="I106:J106" si="10">Q212</f>
        <v>0</v>
      </c>
      <c r="J106" s="113">
        <f t="shared" si="10"/>
        <v>0</v>
      </c>
      <c r="K106" s="113">
        <f t="shared" ref="K106:K107" si="11">K212</f>
        <v>0</v>
      </c>
      <c r="L106" s="109"/>
      <c r="M106" s="110"/>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109"/>
      <c r="AP106" s="109"/>
      <c r="AQ106" s="109"/>
      <c r="AR106" s="109"/>
      <c r="AS106" s="109"/>
      <c r="AT106" s="109"/>
      <c r="AU106" s="109"/>
      <c r="AV106" s="109"/>
      <c r="AW106" s="109"/>
      <c r="AX106" s="109"/>
      <c r="AY106" s="109"/>
      <c r="AZ106" s="109"/>
      <c r="BA106" s="109"/>
      <c r="BB106" s="109"/>
      <c r="BC106" s="109"/>
      <c r="BD106" s="109"/>
      <c r="BE106" s="109"/>
      <c r="BF106" s="109"/>
      <c r="BG106" s="109"/>
      <c r="BH106" s="109"/>
      <c r="BI106" s="109"/>
      <c r="BJ106" s="109"/>
      <c r="BK106" s="109"/>
      <c r="BL106" s="109"/>
      <c r="BM106" s="109"/>
    </row>
    <row r="107" spans="1:65" ht="19.5" customHeight="1">
      <c r="A107" s="80"/>
      <c r="B107" s="114"/>
      <c r="C107" s="80"/>
      <c r="D107" s="115" t="s">
        <v>173</v>
      </c>
      <c r="E107" s="116"/>
      <c r="F107" s="116"/>
      <c r="G107" s="116"/>
      <c r="H107" s="116"/>
      <c r="I107" s="117">
        <f t="shared" ref="I107:J107" si="12">Q213</f>
        <v>0</v>
      </c>
      <c r="J107" s="117">
        <f t="shared" si="12"/>
        <v>0</v>
      </c>
      <c r="K107" s="117">
        <f t="shared" si="11"/>
        <v>0</v>
      </c>
      <c r="L107" s="80"/>
      <c r="M107" s="114"/>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80"/>
      <c r="BG107" s="80"/>
      <c r="BH107" s="80"/>
      <c r="BI107" s="80"/>
      <c r="BJ107" s="80"/>
      <c r="BK107" s="80"/>
      <c r="BL107" s="80"/>
      <c r="BM107" s="80"/>
    </row>
    <row r="108" spans="1:65" ht="19.5" customHeight="1">
      <c r="A108" s="80"/>
      <c r="B108" s="114"/>
      <c r="C108" s="80"/>
      <c r="D108" s="115" t="s">
        <v>174</v>
      </c>
      <c r="E108" s="116"/>
      <c r="F108" s="116"/>
      <c r="G108" s="116"/>
      <c r="H108" s="116"/>
      <c r="I108" s="117">
        <f t="shared" ref="I108:J108" si="13">Q222</f>
        <v>0</v>
      </c>
      <c r="J108" s="117">
        <f t="shared" si="13"/>
        <v>0</v>
      </c>
      <c r="K108" s="117">
        <f>K222</f>
        <v>0</v>
      </c>
      <c r="L108" s="80"/>
      <c r="M108" s="114"/>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80"/>
      <c r="BG108" s="80"/>
      <c r="BH108" s="80"/>
      <c r="BI108" s="80"/>
      <c r="BJ108" s="80"/>
      <c r="BK108" s="80"/>
      <c r="BL108" s="80"/>
      <c r="BM108" s="80"/>
    </row>
    <row r="109" spans="1:65" ht="19.5" customHeight="1">
      <c r="A109" s="80"/>
      <c r="B109" s="114"/>
      <c r="C109" s="80"/>
      <c r="D109" s="115" t="s">
        <v>175</v>
      </c>
      <c r="E109" s="116"/>
      <c r="F109" s="116"/>
      <c r="G109" s="116"/>
      <c r="H109" s="116"/>
      <c r="I109" s="117">
        <f t="shared" ref="I109:J109" si="14">Q228</f>
        <v>0</v>
      </c>
      <c r="J109" s="117">
        <f t="shared" si="14"/>
        <v>0</v>
      </c>
      <c r="K109" s="117">
        <f>K228</f>
        <v>0</v>
      </c>
      <c r="L109" s="80"/>
      <c r="M109" s="114"/>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0"/>
      <c r="BC109" s="80"/>
      <c r="BD109" s="80"/>
      <c r="BE109" s="80"/>
      <c r="BF109" s="80"/>
      <c r="BG109" s="80"/>
      <c r="BH109" s="80"/>
      <c r="BI109" s="80"/>
      <c r="BJ109" s="80"/>
      <c r="BK109" s="80"/>
      <c r="BL109" s="80"/>
      <c r="BM109" s="80"/>
    </row>
    <row r="110" spans="1:65" ht="19.5" customHeight="1">
      <c r="A110" s="80"/>
      <c r="B110" s="114"/>
      <c r="C110" s="80"/>
      <c r="D110" s="115" t="s">
        <v>176</v>
      </c>
      <c r="E110" s="116"/>
      <c r="F110" s="116"/>
      <c r="G110" s="116"/>
      <c r="H110" s="116"/>
      <c r="I110" s="117">
        <f t="shared" ref="I110:J110" si="15">Q258</f>
        <v>0</v>
      </c>
      <c r="J110" s="117">
        <f t="shared" si="15"/>
        <v>0</v>
      </c>
      <c r="K110" s="117">
        <f>K258</f>
        <v>0</v>
      </c>
      <c r="L110" s="80"/>
      <c r="M110" s="114"/>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c r="AQ110" s="80"/>
      <c r="AR110" s="80"/>
      <c r="AS110" s="80"/>
      <c r="AT110" s="80"/>
      <c r="AU110" s="80"/>
      <c r="AV110" s="80"/>
      <c r="AW110" s="80"/>
      <c r="AX110" s="80"/>
      <c r="AY110" s="80"/>
      <c r="AZ110" s="80"/>
      <c r="BA110" s="80"/>
      <c r="BB110" s="80"/>
      <c r="BC110" s="80"/>
      <c r="BD110" s="80"/>
      <c r="BE110" s="80"/>
      <c r="BF110" s="80"/>
      <c r="BG110" s="80"/>
      <c r="BH110" s="80"/>
      <c r="BI110" s="80"/>
      <c r="BJ110" s="80"/>
      <c r="BK110" s="80"/>
      <c r="BL110" s="80"/>
      <c r="BM110" s="80"/>
    </row>
    <row r="111" spans="1:65" ht="19.5" customHeight="1">
      <c r="A111" s="80"/>
      <c r="B111" s="114"/>
      <c r="C111" s="80"/>
      <c r="D111" s="115" t="s">
        <v>177</v>
      </c>
      <c r="E111" s="116"/>
      <c r="F111" s="116"/>
      <c r="G111" s="116"/>
      <c r="H111" s="116"/>
      <c r="I111" s="117">
        <f t="shared" ref="I111:J111" si="16">Q265</f>
        <v>0</v>
      </c>
      <c r="J111" s="117">
        <f t="shared" si="16"/>
        <v>0</v>
      </c>
      <c r="K111" s="117">
        <f>K265</f>
        <v>0</v>
      </c>
      <c r="L111" s="80"/>
      <c r="M111" s="114"/>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c r="AM111" s="80"/>
      <c r="AN111" s="80"/>
      <c r="AO111" s="80"/>
      <c r="AP111" s="80"/>
      <c r="AQ111" s="80"/>
      <c r="AR111" s="80"/>
      <c r="AS111" s="80"/>
      <c r="AT111" s="80"/>
      <c r="AU111" s="80"/>
      <c r="AV111" s="80"/>
      <c r="AW111" s="80"/>
      <c r="AX111" s="80"/>
      <c r="AY111" s="80"/>
      <c r="AZ111" s="80"/>
      <c r="BA111" s="80"/>
      <c r="BB111" s="80"/>
      <c r="BC111" s="80"/>
      <c r="BD111" s="80"/>
      <c r="BE111" s="80"/>
      <c r="BF111" s="80"/>
      <c r="BG111" s="80"/>
      <c r="BH111" s="80"/>
      <c r="BI111" s="80"/>
      <c r="BJ111" s="80"/>
      <c r="BK111" s="80"/>
      <c r="BL111" s="80"/>
      <c r="BM111" s="80"/>
    </row>
    <row r="112" spans="1:65" ht="19.5" customHeight="1">
      <c r="A112" s="80"/>
      <c r="B112" s="114"/>
      <c r="C112" s="80"/>
      <c r="D112" s="115" t="s">
        <v>178</v>
      </c>
      <c r="E112" s="116"/>
      <c r="F112" s="116"/>
      <c r="G112" s="116"/>
      <c r="H112" s="116"/>
      <c r="I112" s="117">
        <f t="shared" ref="I112:J112" si="17">Q282</f>
        <v>0</v>
      </c>
      <c r="J112" s="117">
        <f t="shared" si="17"/>
        <v>0</v>
      </c>
      <c r="K112" s="117">
        <f>K282</f>
        <v>0</v>
      </c>
      <c r="L112" s="80"/>
      <c r="M112" s="114"/>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c r="AQ112" s="80"/>
      <c r="AR112" s="80"/>
      <c r="AS112" s="80"/>
      <c r="AT112" s="80"/>
      <c r="AU112" s="80"/>
      <c r="AV112" s="80"/>
      <c r="AW112" s="80"/>
      <c r="AX112" s="80"/>
      <c r="AY112" s="80"/>
      <c r="AZ112" s="80"/>
      <c r="BA112" s="80"/>
      <c r="BB112" s="80"/>
      <c r="BC112" s="80"/>
      <c r="BD112" s="80"/>
      <c r="BE112" s="80"/>
      <c r="BF112" s="80"/>
      <c r="BG112" s="80"/>
      <c r="BH112" s="80"/>
      <c r="BI112" s="80"/>
      <c r="BJ112" s="80"/>
      <c r="BK112" s="80"/>
      <c r="BL112" s="80"/>
      <c r="BM112" s="80"/>
    </row>
    <row r="113" spans="1:65" ht="19.5" customHeight="1">
      <c r="A113" s="80"/>
      <c r="B113" s="114"/>
      <c r="C113" s="80"/>
      <c r="D113" s="115" t="s">
        <v>179</v>
      </c>
      <c r="E113" s="116"/>
      <c r="F113" s="116"/>
      <c r="G113" s="116"/>
      <c r="H113" s="116"/>
      <c r="I113" s="117">
        <f t="shared" ref="I113:J113" si="18">Q292</f>
        <v>0</v>
      </c>
      <c r="J113" s="117">
        <f t="shared" si="18"/>
        <v>0</v>
      </c>
      <c r="K113" s="117">
        <f>K292</f>
        <v>0</v>
      </c>
      <c r="L113" s="80"/>
      <c r="M113" s="114"/>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c r="AM113" s="80"/>
      <c r="AN113" s="80"/>
      <c r="AO113" s="80"/>
      <c r="AP113" s="80"/>
      <c r="AQ113" s="80"/>
      <c r="AR113" s="80"/>
      <c r="AS113" s="80"/>
      <c r="AT113" s="80"/>
      <c r="AU113" s="80"/>
      <c r="AV113" s="80"/>
      <c r="AW113" s="80"/>
      <c r="AX113" s="80"/>
      <c r="AY113" s="80"/>
      <c r="AZ113" s="80"/>
      <c r="BA113" s="80"/>
      <c r="BB113" s="80"/>
      <c r="BC113" s="80"/>
      <c r="BD113" s="80"/>
      <c r="BE113" s="80"/>
      <c r="BF113" s="80"/>
      <c r="BG113" s="80"/>
      <c r="BH113" s="80"/>
      <c r="BI113" s="80"/>
      <c r="BJ113" s="80"/>
      <c r="BK113" s="80"/>
      <c r="BL113" s="80"/>
      <c r="BM113" s="80"/>
    </row>
    <row r="114" spans="1:65" ht="19.5" customHeight="1">
      <c r="A114" s="80"/>
      <c r="B114" s="114"/>
      <c r="C114" s="80"/>
      <c r="D114" s="115" t="s">
        <v>180</v>
      </c>
      <c r="E114" s="116"/>
      <c r="F114" s="116"/>
      <c r="G114" s="116"/>
      <c r="H114" s="116"/>
      <c r="I114" s="117">
        <f t="shared" ref="I114:J114" si="19">Q297</f>
        <v>0</v>
      </c>
      <c r="J114" s="117">
        <f t="shared" si="19"/>
        <v>0</v>
      </c>
      <c r="K114" s="117">
        <f>K297</f>
        <v>0</v>
      </c>
      <c r="L114" s="80"/>
      <c r="M114" s="114"/>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c r="AQ114" s="80"/>
      <c r="AR114" s="80"/>
      <c r="AS114" s="80"/>
      <c r="AT114" s="80"/>
      <c r="AU114" s="80"/>
      <c r="AV114" s="80"/>
      <c r="AW114" s="80"/>
      <c r="AX114" s="80"/>
      <c r="AY114" s="80"/>
      <c r="AZ114" s="80"/>
      <c r="BA114" s="80"/>
      <c r="BB114" s="80"/>
      <c r="BC114" s="80"/>
      <c r="BD114" s="80"/>
      <c r="BE114" s="80"/>
      <c r="BF114" s="80"/>
      <c r="BG114" s="80"/>
      <c r="BH114" s="80"/>
      <c r="BI114" s="80"/>
      <c r="BJ114" s="80"/>
      <c r="BK114" s="80"/>
      <c r="BL114" s="80"/>
      <c r="BM114" s="80"/>
    </row>
    <row r="115" spans="1:65" ht="19.5" customHeight="1">
      <c r="A115" s="80"/>
      <c r="B115" s="114"/>
      <c r="C115" s="80"/>
      <c r="D115" s="115" t="s">
        <v>181</v>
      </c>
      <c r="E115" s="116"/>
      <c r="F115" s="116"/>
      <c r="G115" s="116"/>
      <c r="H115" s="116"/>
      <c r="I115" s="117">
        <f t="shared" ref="I115:J115" si="20">Q320</f>
        <v>0</v>
      </c>
      <c r="J115" s="117">
        <f t="shared" si="20"/>
        <v>0</v>
      </c>
      <c r="K115" s="117">
        <f>K320</f>
        <v>0</v>
      </c>
      <c r="L115" s="80"/>
      <c r="M115" s="114"/>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c r="AM115" s="80"/>
      <c r="AN115" s="80"/>
      <c r="AO115" s="80"/>
      <c r="AP115" s="80"/>
      <c r="AQ115" s="80"/>
      <c r="AR115" s="80"/>
      <c r="AS115" s="80"/>
      <c r="AT115" s="80"/>
      <c r="AU115" s="80"/>
      <c r="AV115" s="80"/>
      <c r="AW115" s="80"/>
      <c r="AX115" s="80"/>
      <c r="AY115" s="80"/>
      <c r="AZ115" s="80"/>
      <c r="BA115" s="80"/>
      <c r="BB115" s="80"/>
      <c r="BC115" s="80"/>
      <c r="BD115" s="80"/>
      <c r="BE115" s="80"/>
      <c r="BF115" s="80"/>
      <c r="BG115" s="80"/>
      <c r="BH115" s="80"/>
      <c r="BI115" s="80"/>
      <c r="BJ115" s="80"/>
      <c r="BK115" s="80"/>
      <c r="BL115" s="80"/>
      <c r="BM115" s="80"/>
    </row>
    <row r="116" spans="1:65" ht="19.5" customHeight="1">
      <c r="A116" s="80"/>
      <c r="B116" s="114"/>
      <c r="C116" s="80"/>
      <c r="D116" s="115" t="s">
        <v>182</v>
      </c>
      <c r="E116" s="116"/>
      <c r="F116" s="116"/>
      <c r="G116" s="116"/>
      <c r="H116" s="116"/>
      <c r="I116" s="117">
        <f t="shared" ref="I116:J116" si="21">Q338</f>
        <v>0</v>
      </c>
      <c r="J116" s="117">
        <f t="shared" si="21"/>
        <v>0</v>
      </c>
      <c r="K116" s="117">
        <f>K338</f>
        <v>0</v>
      </c>
      <c r="L116" s="80"/>
      <c r="M116" s="114"/>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c r="AM116" s="80"/>
      <c r="AN116" s="80"/>
      <c r="AO116" s="80"/>
      <c r="AP116" s="80"/>
      <c r="AQ116" s="80"/>
      <c r="AR116" s="80"/>
      <c r="AS116" s="80"/>
      <c r="AT116" s="80"/>
      <c r="AU116" s="80"/>
      <c r="AV116" s="80"/>
      <c r="AW116" s="80"/>
      <c r="AX116" s="80"/>
      <c r="AY116" s="80"/>
      <c r="AZ116" s="80"/>
      <c r="BA116" s="80"/>
      <c r="BB116" s="80"/>
      <c r="BC116" s="80"/>
      <c r="BD116" s="80"/>
      <c r="BE116" s="80"/>
      <c r="BF116" s="80"/>
      <c r="BG116" s="80"/>
      <c r="BH116" s="80"/>
      <c r="BI116" s="80"/>
      <c r="BJ116" s="80"/>
      <c r="BK116" s="80"/>
      <c r="BL116" s="80"/>
      <c r="BM116" s="80"/>
    </row>
    <row r="117" spans="1:65" ht="19.5" customHeight="1">
      <c r="A117" s="80"/>
      <c r="B117" s="114"/>
      <c r="C117" s="80"/>
      <c r="D117" s="115" t="s">
        <v>183</v>
      </c>
      <c r="E117" s="116"/>
      <c r="F117" s="116"/>
      <c r="G117" s="116"/>
      <c r="H117" s="116"/>
      <c r="I117" s="117">
        <f t="shared" ref="I117:J117" si="22">Q344</f>
        <v>0</v>
      </c>
      <c r="J117" s="117">
        <f t="shared" si="22"/>
        <v>0</v>
      </c>
      <c r="K117" s="117">
        <f>K344</f>
        <v>0</v>
      </c>
      <c r="L117" s="80"/>
      <c r="M117" s="114"/>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c r="AM117" s="80"/>
      <c r="AN117" s="80"/>
      <c r="AO117" s="80"/>
      <c r="AP117" s="80"/>
      <c r="AQ117" s="80"/>
      <c r="AR117" s="80"/>
      <c r="AS117" s="80"/>
      <c r="AT117" s="80"/>
      <c r="AU117" s="80"/>
      <c r="AV117" s="80"/>
      <c r="AW117" s="80"/>
      <c r="AX117" s="80"/>
      <c r="AY117" s="80"/>
      <c r="AZ117" s="80"/>
      <c r="BA117" s="80"/>
      <c r="BB117" s="80"/>
      <c r="BC117" s="80"/>
      <c r="BD117" s="80"/>
      <c r="BE117" s="80"/>
      <c r="BF117" s="80"/>
      <c r="BG117" s="80"/>
      <c r="BH117" s="80"/>
      <c r="BI117" s="80"/>
      <c r="BJ117" s="80"/>
      <c r="BK117" s="80"/>
      <c r="BL117" s="80"/>
      <c r="BM117" s="80"/>
    </row>
    <row r="118" spans="1:65" ht="19.5" customHeight="1">
      <c r="A118" s="80"/>
      <c r="B118" s="114"/>
      <c r="C118" s="80"/>
      <c r="D118" s="115" t="s">
        <v>184</v>
      </c>
      <c r="E118" s="116"/>
      <c r="F118" s="116"/>
      <c r="G118" s="116"/>
      <c r="H118" s="116"/>
      <c r="I118" s="117">
        <f t="shared" ref="I118:J118" si="23">Q371</f>
        <v>0</v>
      </c>
      <c r="J118" s="117">
        <f t="shared" si="23"/>
        <v>0</v>
      </c>
      <c r="K118" s="117">
        <f>K371</f>
        <v>0</v>
      </c>
      <c r="L118" s="80"/>
      <c r="M118" s="114"/>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c r="AQ118" s="80"/>
      <c r="AR118" s="80"/>
      <c r="AS118" s="80"/>
      <c r="AT118" s="80"/>
      <c r="AU118" s="80"/>
      <c r="AV118" s="80"/>
      <c r="AW118" s="80"/>
      <c r="AX118" s="80"/>
      <c r="AY118" s="80"/>
      <c r="AZ118" s="80"/>
      <c r="BA118" s="80"/>
      <c r="BB118" s="80"/>
      <c r="BC118" s="80"/>
      <c r="BD118" s="80"/>
      <c r="BE118" s="80"/>
      <c r="BF118" s="80"/>
      <c r="BG118" s="80"/>
      <c r="BH118" s="80"/>
      <c r="BI118" s="80"/>
      <c r="BJ118" s="80"/>
      <c r="BK118" s="80"/>
      <c r="BL118" s="80"/>
      <c r="BM118" s="80"/>
    </row>
    <row r="119" spans="1:65" ht="19.5" customHeight="1">
      <c r="A119" s="80"/>
      <c r="B119" s="114"/>
      <c r="C119" s="80"/>
      <c r="D119" s="115" t="s">
        <v>185</v>
      </c>
      <c r="E119" s="116"/>
      <c r="F119" s="116"/>
      <c r="G119" s="116"/>
      <c r="H119" s="116"/>
      <c r="I119" s="117">
        <f t="shared" ref="I119:J119" si="24">Q403</f>
        <v>0</v>
      </c>
      <c r="J119" s="117">
        <f t="shared" si="24"/>
        <v>0</v>
      </c>
      <c r="K119" s="117">
        <f>K403</f>
        <v>0</v>
      </c>
      <c r="L119" s="80"/>
      <c r="M119" s="114"/>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c r="AM119" s="80"/>
      <c r="AN119" s="80"/>
      <c r="AO119" s="80"/>
      <c r="AP119" s="80"/>
      <c r="AQ119" s="80"/>
      <c r="AR119" s="80"/>
      <c r="AS119" s="80"/>
      <c r="AT119" s="80"/>
      <c r="AU119" s="80"/>
      <c r="AV119" s="80"/>
      <c r="AW119" s="80"/>
      <c r="AX119" s="80"/>
      <c r="AY119" s="80"/>
      <c r="AZ119" s="80"/>
      <c r="BA119" s="80"/>
      <c r="BB119" s="80"/>
      <c r="BC119" s="80"/>
      <c r="BD119" s="80"/>
      <c r="BE119" s="80"/>
      <c r="BF119" s="80"/>
      <c r="BG119" s="80"/>
      <c r="BH119" s="80"/>
      <c r="BI119" s="80"/>
      <c r="BJ119" s="80"/>
      <c r="BK119" s="80"/>
      <c r="BL119" s="80"/>
      <c r="BM119" s="80"/>
    </row>
    <row r="120" spans="1:65" ht="21.75" customHeight="1">
      <c r="A120" s="18"/>
      <c r="B120" s="19"/>
      <c r="C120" s="18"/>
      <c r="D120" s="18"/>
      <c r="E120" s="18"/>
      <c r="F120" s="18"/>
      <c r="G120" s="18"/>
      <c r="H120" s="18"/>
      <c r="I120" s="18"/>
      <c r="J120" s="18"/>
      <c r="K120" s="18"/>
      <c r="L120" s="18"/>
      <c r="M120" s="19"/>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row>
    <row r="121" spans="1:65" ht="6.75" customHeight="1">
      <c r="A121" s="18"/>
      <c r="B121" s="35"/>
      <c r="C121" s="36"/>
      <c r="D121" s="36"/>
      <c r="E121" s="36"/>
      <c r="F121" s="36"/>
      <c r="G121" s="36"/>
      <c r="H121" s="36"/>
      <c r="I121" s="36"/>
      <c r="J121" s="36"/>
      <c r="K121" s="36"/>
      <c r="L121" s="36"/>
      <c r="M121" s="19"/>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row>
    <row r="122" spans="1:65"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R122" s="2"/>
      <c r="AS122" s="2"/>
      <c r="AT122" s="2"/>
      <c r="AU122" s="2"/>
      <c r="AV122" s="2"/>
      <c r="AW122" s="2"/>
      <c r="AX122" s="2"/>
      <c r="AY122" s="2"/>
      <c r="AZ122" s="2"/>
      <c r="BA122" s="2"/>
      <c r="BB122" s="2"/>
      <c r="BC122" s="2"/>
      <c r="BD122" s="2"/>
      <c r="BE122" s="2"/>
      <c r="BF122" s="2"/>
      <c r="BG122" s="2"/>
      <c r="BH122" s="2"/>
      <c r="BI122" s="2"/>
      <c r="BJ122" s="2"/>
      <c r="BK122" s="2"/>
      <c r="BL122" s="2"/>
      <c r="BM122" s="2"/>
    </row>
    <row r="123" spans="1:65"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R123" s="2"/>
      <c r="AS123" s="2"/>
      <c r="AT123" s="2"/>
      <c r="AU123" s="2"/>
      <c r="AV123" s="2"/>
      <c r="AW123" s="2"/>
      <c r="AX123" s="2"/>
      <c r="AY123" s="2"/>
      <c r="AZ123" s="2"/>
      <c r="BA123" s="2"/>
      <c r="BB123" s="2"/>
      <c r="BC123" s="2"/>
      <c r="BD123" s="2"/>
      <c r="BE123" s="2"/>
      <c r="BF123" s="2"/>
      <c r="BG123" s="2"/>
      <c r="BH123" s="2"/>
      <c r="BI123" s="2"/>
      <c r="BJ123" s="2"/>
      <c r="BK123" s="2"/>
      <c r="BL123" s="2"/>
      <c r="BM123" s="2"/>
    </row>
    <row r="124" spans="1:65"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R124" s="2"/>
      <c r="AS124" s="2"/>
      <c r="AT124" s="2"/>
      <c r="AU124" s="2"/>
      <c r="AV124" s="2"/>
      <c r="AW124" s="2"/>
      <c r="AX124" s="2"/>
      <c r="AY124" s="2"/>
      <c r="AZ124" s="2"/>
      <c r="BA124" s="2"/>
      <c r="BB124" s="2"/>
      <c r="BC124" s="2"/>
      <c r="BD124" s="2"/>
      <c r="BE124" s="2"/>
      <c r="BF124" s="2"/>
      <c r="BG124" s="2"/>
      <c r="BH124" s="2"/>
      <c r="BI124" s="2"/>
      <c r="BJ124" s="2"/>
      <c r="BK124" s="2"/>
      <c r="BL124" s="2"/>
      <c r="BM124" s="2"/>
    </row>
    <row r="125" spans="1:65" ht="6.75" customHeight="1">
      <c r="A125" s="18"/>
      <c r="B125" s="37"/>
      <c r="C125" s="38"/>
      <c r="D125" s="38"/>
      <c r="E125" s="38"/>
      <c r="F125" s="38"/>
      <c r="G125" s="38"/>
      <c r="H125" s="38"/>
      <c r="I125" s="38"/>
      <c r="J125" s="38"/>
      <c r="K125" s="38"/>
      <c r="L125" s="38"/>
      <c r="M125" s="19"/>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row>
    <row r="126" spans="1:65" ht="24.75" customHeight="1">
      <c r="A126" s="18"/>
      <c r="B126" s="19"/>
      <c r="C126" s="7" t="s">
        <v>124</v>
      </c>
      <c r="D126" s="18"/>
      <c r="E126" s="18"/>
      <c r="F126" s="18"/>
      <c r="G126" s="18"/>
      <c r="H126" s="18"/>
      <c r="I126" s="18"/>
      <c r="J126" s="18"/>
      <c r="K126" s="18"/>
      <c r="L126" s="18"/>
      <c r="M126" s="19"/>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row>
    <row r="127" spans="1:65" ht="6.75" customHeight="1">
      <c r="A127" s="18"/>
      <c r="B127" s="19"/>
      <c r="C127" s="18"/>
      <c r="D127" s="18"/>
      <c r="E127" s="18"/>
      <c r="F127" s="18"/>
      <c r="G127" s="18"/>
      <c r="H127" s="18"/>
      <c r="I127" s="18"/>
      <c r="J127" s="18"/>
      <c r="K127" s="18"/>
      <c r="L127" s="18"/>
      <c r="M127" s="19"/>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row>
    <row r="128" spans="1:65" ht="12" customHeight="1">
      <c r="A128" s="18"/>
      <c r="B128" s="19"/>
      <c r="C128" s="13" t="s">
        <v>15</v>
      </c>
      <c r="D128" s="18"/>
      <c r="E128" s="18"/>
      <c r="F128" s="18"/>
      <c r="G128" s="18"/>
      <c r="H128" s="18"/>
      <c r="I128" s="18"/>
      <c r="J128" s="18"/>
      <c r="K128" s="18"/>
      <c r="L128" s="18"/>
      <c r="M128" s="19"/>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row>
    <row r="129" spans="1:65" ht="26.25" customHeight="1">
      <c r="A129" s="18"/>
      <c r="B129" s="19"/>
      <c r="C129" s="18"/>
      <c r="D129" s="18"/>
      <c r="E129" s="239" t="str">
        <f>E7</f>
        <v>Integrovaný výrobný systém pre výrobu a distribúciu nealkoholických sladových produktov</v>
      </c>
      <c r="F129" s="205"/>
      <c r="G129" s="205"/>
      <c r="H129" s="205"/>
      <c r="I129" s="18"/>
      <c r="J129" s="18"/>
      <c r="K129" s="18"/>
      <c r="L129" s="18"/>
      <c r="M129" s="19"/>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row>
    <row r="130" spans="1:65" ht="12" customHeight="1">
      <c r="A130" s="2"/>
      <c r="B130" s="6"/>
      <c r="C130" s="13" t="s">
        <v>113</v>
      </c>
      <c r="D130" s="2"/>
      <c r="E130" s="2"/>
      <c r="F130" s="2"/>
      <c r="G130" s="2"/>
      <c r="H130" s="2"/>
      <c r="I130" s="2"/>
      <c r="J130" s="2"/>
      <c r="K130" s="2"/>
      <c r="L130" s="2"/>
      <c r="M130" s="6"/>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row>
    <row r="131" spans="1:65" ht="16.5" customHeight="1">
      <c r="A131" s="18"/>
      <c r="B131" s="19"/>
      <c r="C131" s="18"/>
      <c r="D131" s="18"/>
      <c r="E131" s="239" t="s">
        <v>163</v>
      </c>
      <c r="F131" s="205"/>
      <c r="G131" s="205"/>
      <c r="H131" s="205"/>
      <c r="I131" s="18"/>
      <c r="J131" s="18"/>
      <c r="K131" s="18"/>
      <c r="L131" s="18"/>
      <c r="M131" s="19"/>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row>
    <row r="132" spans="1:65" ht="12" customHeight="1">
      <c r="A132" s="18"/>
      <c r="B132" s="19"/>
      <c r="C132" s="13" t="s">
        <v>164</v>
      </c>
      <c r="D132" s="18"/>
      <c r="E132" s="18"/>
      <c r="F132" s="18"/>
      <c r="G132" s="18"/>
      <c r="H132" s="18"/>
      <c r="I132" s="18"/>
      <c r="J132" s="18"/>
      <c r="K132" s="18"/>
      <c r="L132" s="18"/>
      <c r="M132" s="19"/>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row>
    <row r="133" spans="1:65" ht="16.5" customHeight="1">
      <c r="A133" s="18"/>
      <c r="B133" s="19"/>
      <c r="C133" s="18"/>
      <c r="D133" s="18"/>
      <c r="E133" s="234" t="str">
        <f>E11</f>
        <v>26-B-01-03-01 - Stavebný objekt</v>
      </c>
      <c r="F133" s="205"/>
      <c r="G133" s="205"/>
      <c r="H133" s="205"/>
      <c r="I133" s="18"/>
      <c r="J133" s="18"/>
      <c r="K133" s="18"/>
      <c r="L133" s="18"/>
      <c r="M133" s="19"/>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row>
    <row r="134" spans="1:65" ht="6.75" customHeight="1">
      <c r="A134" s="18"/>
      <c r="B134" s="19"/>
      <c r="C134" s="18"/>
      <c r="D134" s="18"/>
      <c r="E134" s="18"/>
      <c r="F134" s="18"/>
      <c r="G134" s="18"/>
      <c r="H134" s="18"/>
      <c r="I134" s="18"/>
      <c r="J134" s="18"/>
      <c r="K134" s="18"/>
      <c r="L134" s="18"/>
      <c r="M134" s="19"/>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row>
    <row r="135" spans="1:65" ht="12" customHeight="1">
      <c r="A135" s="18"/>
      <c r="B135" s="19"/>
      <c r="C135" s="13" t="s">
        <v>19</v>
      </c>
      <c r="D135" s="18"/>
      <c r="E135" s="18"/>
      <c r="F135" s="11" t="str">
        <f>F14</f>
        <v>Zvolen</v>
      </c>
      <c r="G135" s="18"/>
      <c r="H135" s="18"/>
      <c r="I135" s="13" t="s">
        <v>21</v>
      </c>
      <c r="J135" s="45" t="str">
        <f>IF(J14="","",J14)</f>
        <v/>
      </c>
      <c r="K135" s="18"/>
      <c r="L135" s="18"/>
      <c r="M135" s="19"/>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row>
    <row r="136" spans="1:65" ht="6.75" customHeight="1">
      <c r="A136" s="18"/>
      <c r="B136" s="19"/>
      <c r="C136" s="18"/>
      <c r="D136" s="18"/>
      <c r="E136" s="18"/>
      <c r="F136" s="18"/>
      <c r="G136" s="18"/>
      <c r="H136" s="18"/>
      <c r="I136" s="18"/>
      <c r="J136" s="18"/>
      <c r="K136" s="18"/>
      <c r="L136" s="18"/>
      <c r="M136" s="19"/>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row>
    <row r="137" spans="1:65" ht="15" customHeight="1">
      <c r="A137" s="18"/>
      <c r="B137" s="19"/>
      <c r="C137" s="13" t="s">
        <v>22</v>
      </c>
      <c r="D137" s="18"/>
      <c r="E137" s="18"/>
      <c r="F137" s="11" t="str">
        <f>E17</f>
        <v xml:space="preserve"> </v>
      </c>
      <c r="G137" s="18"/>
      <c r="H137" s="18"/>
      <c r="I137" s="13" t="s">
        <v>28</v>
      </c>
      <c r="J137" s="16" t="str">
        <f>E23</f>
        <v xml:space="preserve"> </v>
      </c>
      <c r="K137" s="18"/>
      <c r="L137" s="18"/>
      <c r="M137" s="19"/>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row>
    <row r="138" spans="1:65" ht="15" customHeight="1">
      <c r="A138" s="18"/>
      <c r="B138" s="19"/>
      <c r="C138" s="13" t="s">
        <v>26</v>
      </c>
      <c r="D138" s="18"/>
      <c r="E138" s="18"/>
      <c r="F138" s="105" t="str">
        <f>IF(E20="","",E20)</f>
        <v>Vyplň údaj</v>
      </c>
      <c r="G138" s="18"/>
      <c r="H138" s="18"/>
      <c r="I138" s="13" t="s">
        <v>29</v>
      </c>
      <c r="J138" s="16" t="str">
        <f>E26</f>
        <v>Ing.Miroslav Plevka</v>
      </c>
      <c r="K138" s="18"/>
      <c r="L138" s="18"/>
      <c r="M138" s="19"/>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row>
    <row r="139" spans="1:65" ht="9.75" customHeight="1">
      <c r="A139" s="18"/>
      <c r="B139" s="19"/>
      <c r="C139" s="18"/>
      <c r="D139" s="18"/>
      <c r="E139" s="18"/>
      <c r="F139" s="18"/>
      <c r="G139" s="18"/>
      <c r="H139" s="18"/>
      <c r="I139" s="18"/>
      <c r="J139" s="18"/>
      <c r="K139" s="18"/>
      <c r="L139" s="18"/>
      <c r="M139" s="19"/>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row>
    <row r="140" spans="1:65" ht="29.25" customHeight="1">
      <c r="A140" s="118"/>
      <c r="B140" s="119"/>
      <c r="C140" s="120" t="s">
        <v>125</v>
      </c>
      <c r="D140" s="121" t="s">
        <v>57</v>
      </c>
      <c r="E140" s="121" t="s">
        <v>53</v>
      </c>
      <c r="F140" s="121" t="s">
        <v>54</v>
      </c>
      <c r="G140" s="121" t="s">
        <v>126</v>
      </c>
      <c r="H140" s="121" t="s">
        <v>127</v>
      </c>
      <c r="I140" s="121" t="s">
        <v>128</v>
      </c>
      <c r="J140" s="121" t="s">
        <v>129</v>
      </c>
      <c r="K140" s="121" t="s">
        <v>120</v>
      </c>
      <c r="L140" s="122" t="s">
        <v>130</v>
      </c>
      <c r="M140" s="119"/>
      <c r="N140" s="51" t="s">
        <v>1</v>
      </c>
      <c r="O140" s="52" t="s">
        <v>36</v>
      </c>
      <c r="P140" s="52" t="s">
        <v>131</v>
      </c>
      <c r="Q140" s="52" t="s">
        <v>132</v>
      </c>
      <c r="R140" s="52" t="s">
        <v>133</v>
      </c>
      <c r="S140" s="52" t="s">
        <v>134</v>
      </c>
      <c r="T140" s="52" t="s">
        <v>135</v>
      </c>
      <c r="U140" s="52" t="s">
        <v>136</v>
      </c>
      <c r="V140" s="52" t="s">
        <v>137</v>
      </c>
      <c r="W140" s="52" t="s">
        <v>138</v>
      </c>
      <c r="X140" s="53" t="s">
        <v>139</v>
      </c>
      <c r="Y140" s="118"/>
      <c r="Z140" s="118"/>
      <c r="AA140" s="118"/>
      <c r="AB140" s="118"/>
      <c r="AC140" s="118"/>
      <c r="AD140" s="118"/>
      <c r="AE140" s="118"/>
      <c r="AF140" s="118"/>
      <c r="AG140" s="118"/>
      <c r="AH140" s="118"/>
      <c r="AI140" s="118"/>
      <c r="AJ140" s="118"/>
      <c r="AK140" s="118"/>
      <c r="AL140" s="118"/>
      <c r="AM140" s="118"/>
      <c r="AN140" s="118"/>
      <c r="AO140" s="118"/>
      <c r="AP140" s="118"/>
      <c r="AQ140" s="118"/>
      <c r="AR140" s="118"/>
      <c r="AS140" s="118"/>
      <c r="AT140" s="118"/>
      <c r="AU140" s="118"/>
      <c r="AV140" s="118"/>
      <c r="AW140" s="118"/>
      <c r="AX140" s="118"/>
      <c r="AY140" s="118"/>
      <c r="AZ140" s="118"/>
      <c r="BA140" s="118"/>
      <c r="BB140" s="118"/>
      <c r="BC140" s="118"/>
      <c r="BD140" s="118"/>
      <c r="BE140" s="118"/>
      <c r="BF140" s="118"/>
      <c r="BG140" s="118"/>
      <c r="BH140" s="118"/>
      <c r="BI140" s="118"/>
      <c r="BJ140" s="118"/>
      <c r="BK140" s="118"/>
      <c r="BL140" s="118"/>
      <c r="BM140" s="118"/>
    </row>
    <row r="141" spans="1:65" ht="22.5" customHeight="1">
      <c r="A141" s="18"/>
      <c r="B141" s="19"/>
      <c r="C141" s="57" t="s">
        <v>121</v>
      </c>
      <c r="D141" s="18"/>
      <c r="E141" s="18"/>
      <c r="F141" s="18"/>
      <c r="G141" s="18"/>
      <c r="H141" s="18"/>
      <c r="I141" s="18"/>
      <c r="J141" s="18"/>
      <c r="K141" s="123">
        <f t="shared" ref="K141:K143" si="25">BK141</f>
        <v>0</v>
      </c>
      <c r="L141" s="18"/>
      <c r="M141" s="19"/>
      <c r="N141" s="54"/>
      <c r="O141" s="46"/>
      <c r="P141" s="46"/>
      <c r="Q141" s="124">
        <f t="shared" ref="Q141:R141" si="26">Q142+Q212</f>
        <v>0</v>
      </c>
      <c r="R141" s="124">
        <f t="shared" si="26"/>
        <v>0</v>
      </c>
      <c r="S141" s="46"/>
      <c r="T141" s="125">
        <f>T142+T212</f>
        <v>0</v>
      </c>
      <c r="U141" s="46"/>
      <c r="V141" s="125">
        <f>V142+V212</f>
        <v>280.68631634999997</v>
      </c>
      <c r="W141" s="46"/>
      <c r="X141" s="126">
        <f>X142+X212</f>
        <v>0</v>
      </c>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3" t="s">
        <v>73</v>
      </c>
      <c r="AU141" s="3" t="s">
        <v>122</v>
      </c>
      <c r="AV141" s="18"/>
      <c r="AW141" s="18"/>
      <c r="AX141" s="18"/>
      <c r="AY141" s="18"/>
      <c r="AZ141" s="18"/>
      <c r="BA141" s="18"/>
      <c r="BB141" s="18"/>
      <c r="BC141" s="18"/>
      <c r="BD141" s="18"/>
      <c r="BE141" s="18"/>
      <c r="BF141" s="18"/>
      <c r="BG141" s="18"/>
      <c r="BH141" s="18"/>
      <c r="BI141" s="18"/>
      <c r="BJ141" s="18"/>
      <c r="BK141" s="127">
        <f>BK142+BK212</f>
        <v>0</v>
      </c>
      <c r="BL141" s="18"/>
      <c r="BM141" s="18"/>
    </row>
    <row r="142" spans="1:65" ht="25.5" customHeight="1">
      <c r="A142" s="128"/>
      <c r="B142" s="129"/>
      <c r="C142" s="128"/>
      <c r="D142" s="130" t="s">
        <v>73</v>
      </c>
      <c r="E142" s="131" t="s">
        <v>186</v>
      </c>
      <c r="F142" s="131" t="s">
        <v>187</v>
      </c>
      <c r="G142" s="128"/>
      <c r="H142" s="128"/>
      <c r="I142" s="128"/>
      <c r="J142" s="128"/>
      <c r="K142" s="132">
        <f t="shared" si="25"/>
        <v>0</v>
      </c>
      <c r="L142" s="128"/>
      <c r="M142" s="129"/>
      <c r="N142" s="133"/>
      <c r="O142" s="128"/>
      <c r="P142" s="128"/>
      <c r="Q142" s="134">
        <f t="shared" ref="Q142:R142" si="27">Q143+Q153+Q191+Q198+Q207+Q210</f>
        <v>0</v>
      </c>
      <c r="R142" s="134">
        <f t="shared" si="27"/>
        <v>0</v>
      </c>
      <c r="S142" s="128"/>
      <c r="T142" s="135">
        <f>T143+T153+T191+T198+T207+T210</f>
        <v>0</v>
      </c>
      <c r="U142" s="128"/>
      <c r="V142" s="135">
        <f>V143+V153+V191+V198+V207+V210</f>
        <v>251.97587363999995</v>
      </c>
      <c r="W142" s="128"/>
      <c r="X142" s="136">
        <f>X143+X153+X191+X198+X207+X210</f>
        <v>0</v>
      </c>
      <c r="Y142" s="128"/>
      <c r="Z142" s="128"/>
      <c r="AA142" s="128"/>
      <c r="AB142" s="128"/>
      <c r="AC142" s="128"/>
      <c r="AD142" s="128"/>
      <c r="AE142" s="128"/>
      <c r="AF142" s="128"/>
      <c r="AG142" s="128"/>
      <c r="AH142" s="128"/>
      <c r="AI142" s="128"/>
      <c r="AJ142" s="128"/>
      <c r="AK142" s="128"/>
      <c r="AL142" s="128"/>
      <c r="AM142" s="128"/>
      <c r="AN142" s="128"/>
      <c r="AO142" s="128"/>
      <c r="AP142" s="128"/>
      <c r="AQ142" s="128"/>
      <c r="AR142" s="130" t="s">
        <v>80</v>
      </c>
      <c r="AS142" s="128"/>
      <c r="AT142" s="137" t="s">
        <v>73</v>
      </c>
      <c r="AU142" s="137" t="s">
        <v>74</v>
      </c>
      <c r="AV142" s="128"/>
      <c r="AW142" s="128"/>
      <c r="AX142" s="128"/>
      <c r="AY142" s="130" t="s">
        <v>142</v>
      </c>
      <c r="AZ142" s="128"/>
      <c r="BA142" s="128"/>
      <c r="BB142" s="128"/>
      <c r="BC142" s="128"/>
      <c r="BD142" s="128"/>
      <c r="BE142" s="128"/>
      <c r="BF142" s="128"/>
      <c r="BG142" s="128"/>
      <c r="BH142" s="128"/>
      <c r="BI142" s="128"/>
      <c r="BJ142" s="128"/>
      <c r="BK142" s="138">
        <f>BK143+BK153+BK191+BK198+BK207+BK210</f>
        <v>0</v>
      </c>
      <c r="BL142" s="128"/>
      <c r="BM142" s="128"/>
    </row>
    <row r="143" spans="1:65" ht="22.5" customHeight="1">
      <c r="A143" s="128"/>
      <c r="B143" s="129"/>
      <c r="C143" s="128"/>
      <c r="D143" s="130" t="s">
        <v>73</v>
      </c>
      <c r="E143" s="139" t="s">
        <v>80</v>
      </c>
      <c r="F143" s="139" t="s">
        <v>188</v>
      </c>
      <c r="G143" s="128"/>
      <c r="H143" s="128"/>
      <c r="I143" s="128"/>
      <c r="J143" s="128"/>
      <c r="K143" s="140">
        <f t="shared" si="25"/>
        <v>0</v>
      </c>
      <c r="L143" s="128"/>
      <c r="M143" s="129"/>
      <c r="N143" s="133"/>
      <c r="O143" s="128"/>
      <c r="P143" s="128"/>
      <c r="Q143" s="134">
        <f t="shared" ref="Q143:R143" si="28">SUM(Q144:Q152)</f>
        <v>0</v>
      </c>
      <c r="R143" s="134">
        <f t="shared" si="28"/>
        <v>0</v>
      </c>
      <c r="S143" s="128"/>
      <c r="T143" s="135">
        <f>SUM(T144:T152)</f>
        <v>0</v>
      </c>
      <c r="U143" s="128"/>
      <c r="V143" s="135">
        <f>SUM(V144:V152)</f>
        <v>0</v>
      </c>
      <c r="W143" s="128"/>
      <c r="X143" s="136">
        <f>SUM(X144:X152)</f>
        <v>0</v>
      </c>
      <c r="Y143" s="128"/>
      <c r="Z143" s="128"/>
      <c r="AA143" s="128"/>
      <c r="AB143" s="128"/>
      <c r="AC143" s="128"/>
      <c r="AD143" s="128"/>
      <c r="AE143" s="128"/>
      <c r="AF143" s="128"/>
      <c r="AG143" s="128"/>
      <c r="AH143" s="128"/>
      <c r="AI143" s="128"/>
      <c r="AJ143" s="128"/>
      <c r="AK143" s="128"/>
      <c r="AL143" s="128"/>
      <c r="AM143" s="128"/>
      <c r="AN143" s="128"/>
      <c r="AO143" s="128"/>
      <c r="AP143" s="128"/>
      <c r="AQ143" s="128"/>
      <c r="AR143" s="130" t="s">
        <v>80</v>
      </c>
      <c r="AS143" s="128"/>
      <c r="AT143" s="137" t="s">
        <v>73</v>
      </c>
      <c r="AU143" s="137" t="s">
        <v>80</v>
      </c>
      <c r="AV143" s="128"/>
      <c r="AW143" s="128"/>
      <c r="AX143" s="128"/>
      <c r="AY143" s="130" t="s">
        <v>142</v>
      </c>
      <c r="AZ143" s="128"/>
      <c r="BA143" s="128"/>
      <c r="BB143" s="128"/>
      <c r="BC143" s="128"/>
      <c r="BD143" s="128"/>
      <c r="BE143" s="128"/>
      <c r="BF143" s="128"/>
      <c r="BG143" s="128"/>
      <c r="BH143" s="128"/>
      <c r="BI143" s="128"/>
      <c r="BJ143" s="128"/>
      <c r="BK143" s="138">
        <f>SUM(BK144:BK152)</f>
        <v>0</v>
      </c>
      <c r="BL143" s="128"/>
      <c r="BM143" s="128"/>
    </row>
    <row r="144" spans="1:65" ht="24" customHeight="1">
      <c r="A144" s="18"/>
      <c r="B144" s="19"/>
      <c r="C144" s="157" t="s">
        <v>80</v>
      </c>
      <c r="D144" s="157" t="s">
        <v>155</v>
      </c>
      <c r="E144" s="158" t="s">
        <v>189</v>
      </c>
      <c r="F144" s="159" t="s">
        <v>190</v>
      </c>
      <c r="G144" s="160" t="s">
        <v>191</v>
      </c>
      <c r="H144" s="161">
        <v>27.568999999999999</v>
      </c>
      <c r="I144" s="162"/>
      <c r="J144" s="162"/>
      <c r="K144" s="163">
        <f>ROUND(P144*H144,2)</f>
        <v>0</v>
      </c>
      <c r="L144" s="159" t="s">
        <v>161</v>
      </c>
      <c r="M144" s="19"/>
      <c r="N144" s="164" t="s">
        <v>1</v>
      </c>
      <c r="O144" s="151" t="s">
        <v>38</v>
      </c>
      <c r="P144" s="152">
        <f>I144+J144</f>
        <v>0</v>
      </c>
      <c r="Q144" s="152">
        <f>ROUND(I144*H144,2)</f>
        <v>0</v>
      </c>
      <c r="R144" s="152">
        <f>ROUND(J144*H144,2)</f>
        <v>0</v>
      </c>
      <c r="S144" s="18"/>
      <c r="T144" s="153">
        <f>S144*H144</f>
        <v>0</v>
      </c>
      <c r="U144" s="153">
        <v>0</v>
      </c>
      <c r="V144" s="153">
        <f>U144*H144</f>
        <v>0</v>
      </c>
      <c r="W144" s="153">
        <v>0</v>
      </c>
      <c r="X144" s="154">
        <f>W144*H144</f>
        <v>0</v>
      </c>
      <c r="Y144" s="18"/>
      <c r="Z144" s="18"/>
      <c r="AA144" s="18"/>
      <c r="AB144" s="18"/>
      <c r="AC144" s="18"/>
      <c r="AD144" s="18"/>
      <c r="AE144" s="18"/>
      <c r="AF144" s="18"/>
      <c r="AG144" s="18"/>
      <c r="AH144" s="18"/>
      <c r="AI144" s="18"/>
      <c r="AJ144" s="18"/>
      <c r="AK144" s="18"/>
      <c r="AL144" s="18"/>
      <c r="AM144" s="18"/>
      <c r="AN144" s="18"/>
      <c r="AO144" s="18"/>
      <c r="AP144" s="18"/>
      <c r="AQ144" s="18"/>
      <c r="AR144" s="155" t="s">
        <v>147</v>
      </c>
      <c r="AS144" s="18"/>
      <c r="AT144" s="155" t="s">
        <v>155</v>
      </c>
      <c r="AU144" s="155" t="s">
        <v>87</v>
      </c>
      <c r="AV144" s="18"/>
      <c r="AW144" s="18"/>
      <c r="AX144" s="18"/>
      <c r="AY144" s="3" t="s">
        <v>142</v>
      </c>
      <c r="AZ144" s="18"/>
      <c r="BA144" s="18"/>
      <c r="BB144" s="18"/>
      <c r="BC144" s="18"/>
      <c r="BD144" s="18"/>
      <c r="BE144" s="156">
        <f>IF(O144="základná",K144,0)</f>
        <v>0</v>
      </c>
      <c r="BF144" s="156">
        <f>IF(O144="znížená",K144,0)</f>
        <v>0</v>
      </c>
      <c r="BG144" s="156">
        <f>IF(O144="zákl. prenesená",K144,0)</f>
        <v>0</v>
      </c>
      <c r="BH144" s="156">
        <f>IF(O144="zníž. prenesená",K144,0)</f>
        <v>0</v>
      </c>
      <c r="BI144" s="156">
        <f>IF(O144="nulová",K144,0)</f>
        <v>0</v>
      </c>
      <c r="BJ144" s="3" t="s">
        <v>87</v>
      </c>
      <c r="BK144" s="156">
        <f>ROUND(P144*H144,2)</f>
        <v>0</v>
      </c>
      <c r="BL144" s="3" t="s">
        <v>147</v>
      </c>
      <c r="BM144" s="155" t="s">
        <v>192</v>
      </c>
    </row>
    <row r="145" spans="1:65" ht="15.75" customHeight="1">
      <c r="A145" s="171"/>
      <c r="B145" s="172"/>
      <c r="C145" s="171"/>
      <c r="D145" s="173" t="s">
        <v>193</v>
      </c>
      <c r="E145" s="174" t="s">
        <v>1</v>
      </c>
      <c r="F145" s="175" t="s">
        <v>194</v>
      </c>
      <c r="G145" s="171"/>
      <c r="H145" s="176">
        <v>11.888999999999999</v>
      </c>
      <c r="I145" s="171"/>
      <c r="J145" s="171"/>
      <c r="K145" s="171"/>
      <c r="L145" s="171"/>
      <c r="M145" s="172"/>
      <c r="N145" s="177"/>
      <c r="O145" s="171"/>
      <c r="P145" s="171"/>
      <c r="Q145" s="171"/>
      <c r="R145" s="171"/>
      <c r="S145" s="171"/>
      <c r="T145" s="171"/>
      <c r="U145" s="171"/>
      <c r="V145" s="171"/>
      <c r="W145" s="171"/>
      <c r="X145" s="178"/>
      <c r="Y145" s="171"/>
      <c r="Z145" s="171"/>
      <c r="AA145" s="171"/>
      <c r="AB145" s="171"/>
      <c r="AC145" s="171"/>
      <c r="AD145" s="171"/>
      <c r="AE145" s="171"/>
      <c r="AF145" s="171"/>
      <c r="AG145" s="171"/>
      <c r="AH145" s="171"/>
      <c r="AI145" s="171"/>
      <c r="AJ145" s="171"/>
      <c r="AK145" s="171"/>
      <c r="AL145" s="171"/>
      <c r="AM145" s="171"/>
      <c r="AN145" s="171"/>
      <c r="AO145" s="171"/>
      <c r="AP145" s="171"/>
      <c r="AQ145" s="171"/>
      <c r="AR145" s="171"/>
      <c r="AS145" s="171"/>
      <c r="AT145" s="174" t="s">
        <v>193</v>
      </c>
      <c r="AU145" s="174" t="s">
        <v>87</v>
      </c>
      <c r="AV145" s="171" t="s">
        <v>87</v>
      </c>
      <c r="AW145" s="171" t="s">
        <v>4</v>
      </c>
      <c r="AX145" s="171" t="s">
        <v>74</v>
      </c>
      <c r="AY145" s="174" t="s">
        <v>142</v>
      </c>
      <c r="AZ145" s="171"/>
      <c r="BA145" s="171"/>
      <c r="BB145" s="171"/>
      <c r="BC145" s="171"/>
      <c r="BD145" s="171"/>
      <c r="BE145" s="171"/>
      <c r="BF145" s="171"/>
      <c r="BG145" s="171"/>
      <c r="BH145" s="171"/>
      <c r="BI145" s="171"/>
      <c r="BJ145" s="171"/>
      <c r="BK145" s="171"/>
      <c r="BL145" s="171"/>
      <c r="BM145" s="171"/>
    </row>
    <row r="146" spans="1:65" ht="15.75" customHeight="1">
      <c r="A146" s="171"/>
      <c r="B146" s="172"/>
      <c r="C146" s="171"/>
      <c r="D146" s="173" t="s">
        <v>193</v>
      </c>
      <c r="E146" s="174" t="s">
        <v>1</v>
      </c>
      <c r="F146" s="175" t="s">
        <v>195</v>
      </c>
      <c r="G146" s="171"/>
      <c r="H146" s="176">
        <v>15.68</v>
      </c>
      <c r="I146" s="171"/>
      <c r="J146" s="171"/>
      <c r="K146" s="171"/>
      <c r="L146" s="171"/>
      <c r="M146" s="172"/>
      <c r="N146" s="177"/>
      <c r="O146" s="171"/>
      <c r="P146" s="171"/>
      <c r="Q146" s="171"/>
      <c r="R146" s="171"/>
      <c r="S146" s="171"/>
      <c r="T146" s="171"/>
      <c r="U146" s="171"/>
      <c r="V146" s="171"/>
      <c r="W146" s="171"/>
      <c r="X146" s="178"/>
      <c r="Y146" s="171"/>
      <c r="Z146" s="171"/>
      <c r="AA146" s="171"/>
      <c r="AB146" s="171"/>
      <c r="AC146" s="171"/>
      <c r="AD146" s="171"/>
      <c r="AE146" s="171"/>
      <c r="AF146" s="171"/>
      <c r="AG146" s="171"/>
      <c r="AH146" s="171"/>
      <c r="AI146" s="171"/>
      <c r="AJ146" s="171"/>
      <c r="AK146" s="171"/>
      <c r="AL146" s="171"/>
      <c r="AM146" s="171"/>
      <c r="AN146" s="171"/>
      <c r="AO146" s="171"/>
      <c r="AP146" s="171"/>
      <c r="AQ146" s="171"/>
      <c r="AR146" s="171"/>
      <c r="AS146" s="171"/>
      <c r="AT146" s="174" t="s">
        <v>193</v>
      </c>
      <c r="AU146" s="174" t="s">
        <v>87</v>
      </c>
      <c r="AV146" s="171" t="s">
        <v>87</v>
      </c>
      <c r="AW146" s="171" t="s">
        <v>4</v>
      </c>
      <c r="AX146" s="171" t="s">
        <v>74</v>
      </c>
      <c r="AY146" s="174" t="s">
        <v>142</v>
      </c>
      <c r="AZ146" s="171"/>
      <c r="BA146" s="171"/>
      <c r="BB146" s="171"/>
      <c r="BC146" s="171"/>
      <c r="BD146" s="171"/>
      <c r="BE146" s="171"/>
      <c r="BF146" s="171"/>
      <c r="BG146" s="171"/>
      <c r="BH146" s="171"/>
      <c r="BI146" s="171"/>
      <c r="BJ146" s="171"/>
      <c r="BK146" s="171"/>
      <c r="BL146" s="171"/>
      <c r="BM146" s="171"/>
    </row>
    <row r="147" spans="1:65" ht="15.75" customHeight="1">
      <c r="A147" s="179"/>
      <c r="B147" s="180"/>
      <c r="C147" s="179"/>
      <c r="D147" s="173" t="s">
        <v>193</v>
      </c>
      <c r="E147" s="181" t="s">
        <v>1</v>
      </c>
      <c r="F147" s="182" t="s">
        <v>196</v>
      </c>
      <c r="G147" s="179"/>
      <c r="H147" s="183">
        <v>27.568999999999999</v>
      </c>
      <c r="I147" s="179"/>
      <c r="J147" s="179"/>
      <c r="K147" s="179"/>
      <c r="L147" s="179"/>
      <c r="M147" s="180"/>
      <c r="N147" s="184"/>
      <c r="O147" s="179"/>
      <c r="P147" s="179"/>
      <c r="Q147" s="179"/>
      <c r="R147" s="179"/>
      <c r="S147" s="179"/>
      <c r="T147" s="179"/>
      <c r="U147" s="179"/>
      <c r="V147" s="179"/>
      <c r="W147" s="179"/>
      <c r="X147" s="185"/>
      <c r="Y147" s="179"/>
      <c r="Z147" s="179"/>
      <c r="AA147" s="179"/>
      <c r="AB147" s="179"/>
      <c r="AC147" s="179"/>
      <c r="AD147" s="179"/>
      <c r="AE147" s="179"/>
      <c r="AF147" s="179"/>
      <c r="AG147" s="179"/>
      <c r="AH147" s="179"/>
      <c r="AI147" s="179"/>
      <c r="AJ147" s="179"/>
      <c r="AK147" s="179"/>
      <c r="AL147" s="179"/>
      <c r="AM147" s="179"/>
      <c r="AN147" s="179"/>
      <c r="AO147" s="179"/>
      <c r="AP147" s="179"/>
      <c r="AQ147" s="179"/>
      <c r="AR147" s="179"/>
      <c r="AS147" s="179"/>
      <c r="AT147" s="181" t="s">
        <v>193</v>
      </c>
      <c r="AU147" s="181" t="s">
        <v>87</v>
      </c>
      <c r="AV147" s="179" t="s">
        <v>94</v>
      </c>
      <c r="AW147" s="179" t="s">
        <v>4</v>
      </c>
      <c r="AX147" s="179" t="s">
        <v>80</v>
      </c>
      <c r="AY147" s="181" t="s">
        <v>142</v>
      </c>
      <c r="AZ147" s="179"/>
      <c r="BA147" s="179"/>
      <c r="BB147" s="179"/>
      <c r="BC147" s="179"/>
      <c r="BD147" s="179"/>
      <c r="BE147" s="179"/>
      <c r="BF147" s="179"/>
      <c r="BG147" s="179"/>
      <c r="BH147" s="179"/>
      <c r="BI147" s="179"/>
      <c r="BJ147" s="179"/>
      <c r="BK147" s="179"/>
      <c r="BL147" s="179"/>
      <c r="BM147" s="179"/>
    </row>
    <row r="148" spans="1:65" ht="24" customHeight="1">
      <c r="A148" s="18"/>
      <c r="B148" s="19"/>
      <c r="C148" s="157" t="s">
        <v>87</v>
      </c>
      <c r="D148" s="157" t="s">
        <v>155</v>
      </c>
      <c r="E148" s="158" t="s">
        <v>197</v>
      </c>
      <c r="F148" s="159" t="s">
        <v>198</v>
      </c>
      <c r="G148" s="160" t="s">
        <v>191</v>
      </c>
      <c r="H148" s="161">
        <v>27.568999999999999</v>
      </c>
      <c r="I148" s="162"/>
      <c r="J148" s="162"/>
      <c r="K148" s="163">
        <f>ROUND(P148*H148,2)</f>
        <v>0</v>
      </c>
      <c r="L148" s="159" t="s">
        <v>161</v>
      </c>
      <c r="M148" s="19"/>
      <c r="N148" s="164" t="s">
        <v>1</v>
      </c>
      <c r="O148" s="151" t="s">
        <v>38</v>
      </c>
      <c r="P148" s="152">
        <f>I148+J148</f>
        <v>0</v>
      </c>
      <c r="Q148" s="152">
        <f>ROUND(I148*H148,2)</f>
        <v>0</v>
      </c>
      <c r="R148" s="152">
        <f>ROUND(J148*H148,2)</f>
        <v>0</v>
      </c>
      <c r="S148" s="18"/>
      <c r="T148" s="153">
        <f>S148*H148</f>
        <v>0</v>
      </c>
      <c r="U148" s="153">
        <v>0</v>
      </c>
      <c r="V148" s="153">
        <f>U148*H148</f>
        <v>0</v>
      </c>
      <c r="W148" s="153">
        <v>0</v>
      </c>
      <c r="X148" s="154">
        <f>W148*H148</f>
        <v>0</v>
      </c>
      <c r="Y148" s="18"/>
      <c r="Z148" s="18"/>
      <c r="AA148" s="18"/>
      <c r="AB148" s="18"/>
      <c r="AC148" s="18"/>
      <c r="AD148" s="18"/>
      <c r="AE148" s="18"/>
      <c r="AF148" s="18"/>
      <c r="AG148" s="18"/>
      <c r="AH148" s="18"/>
      <c r="AI148" s="18"/>
      <c r="AJ148" s="18"/>
      <c r="AK148" s="18"/>
      <c r="AL148" s="18"/>
      <c r="AM148" s="18"/>
      <c r="AN148" s="18"/>
      <c r="AO148" s="18"/>
      <c r="AP148" s="18"/>
      <c r="AQ148" s="18"/>
      <c r="AR148" s="155" t="s">
        <v>147</v>
      </c>
      <c r="AS148" s="18"/>
      <c r="AT148" s="155" t="s">
        <v>155</v>
      </c>
      <c r="AU148" s="155" t="s">
        <v>87</v>
      </c>
      <c r="AV148" s="18"/>
      <c r="AW148" s="18"/>
      <c r="AX148" s="18"/>
      <c r="AY148" s="3" t="s">
        <v>142</v>
      </c>
      <c r="AZ148" s="18"/>
      <c r="BA148" s="18"/>
      <c r="BB148" s="18"/>
      <c r="BC148" s="18"/>
      <c r="BD148" s="18"/>
      <c r="BE148" s="156">
        <f>IF(O148="základná",K148,0)</f>
        <v>0</v>
      </c>
      <c r="BF148" s="156">
        <f>IF(O148="znížená",K148,0)</f>
        <v>0</v>
      </c>
      <c r="BG148" s="156">
        <f>IF(O148="zákl. prenesená",K148,0)</f>
        <v>0</v>
      </c>
      <c r="BH148" s="156">
        <f>IF(O148="zníž. prenesená",K148,0)</f>
        <v>0</v>
      </c>
      <c r="BI148" s="156">
        <f>IF(O148="nulová",K148,0)</f>
        <v>0</v>
      </c>
      <c r="BJ148" s="3" t="s">
        <v>87</v>
      </c>
      <c r="BK148" s="156">
        <f>ROUND(P148*H148,2)</f>
        <v>0</v>
      </c>
      <c r="BL148" s="3" t="s">
        <v>147</v>
      </c>
      <c r="BM148" s="155" t="s">
        <v>199</v>
      </c>
    </row>
    <row r="149" spans="1:65" ht="15.75" customHeight="1">
      <c r="A149" s="171"/>
      <c r="B149" s="172"/>
      <c r="C149" s="171"/>
      <c r="D149" s="173" t="s">
        <v>193</v>
      </c>
      <c r="E149" s="174" t="s">
        <v>1</v>
      </c>
      <c r="F149" s="175" t="s">
        <v>194</v>
      </c>
      <c r="G149" s="171"/>
      <c r="H149" s="176">
        <v>11.888999999999999</v>
      </c>
      <c r="I149" s="171"/>
      <c r="J149" s="171"/>
      <c r="K149" s="171"/>
      <c r="L149" s="171"/>
      <c r="M149" s="172"/>
      <c r="N149" s="177"/>
      <c r="O149" s="171"/>
      <c r="P149" s="171"/>
      <c r="Q149" s="171"/>
      <c r="R149" s="171"/>
      <c r="S149" s="171"/>
      <c r="T149" s="171"/>
      <c r="U149" s="171"/>
      <c r="V149" s="171"/>
      <c r="W149" s="171"/>
      <c r="X149" s="178"/>
      <c r="Y149" s="171"/>
      <c r="Z149" s="171"/>
      <c r="AA149" s="171"/>
      <c r="AB149" s="171"/>
      <c r="AC149" s="171"/>
      <c r="AD149" s="171"/>
      <c r="AE149" s="171"/>
      <c r="AF149" s="171"/>
      <c r="AG149" s="171"/>
      <c r="AH149" s="171"/>
      <c r="AI149" s="171"/>
      <c r="AJ149" s="171"/>
      <c r="AK149" s="171"/>
      <c r="AL149" s="171"/>
      <c r="AM149" s="171"/>
      <c r="AN149" s="171"/>
      <c r="AO149" s="171"/>
      <c r="AP149" s="171"/>
      <c r="AQ149" s="171"/>
      <c r="AR149" s="171"/>
      <c r="AS149" s="171"/>
      <c r="AT149" s="174" t="s">
        <v>193</v>
      </c>
      <c r="AU149" s="174" t="s">
        <v>87</v>
      </c>
      <c r="AV149" s="171" t="s">
        <v>87</v>
      </c>
      <c r="AW149" s="171" t="s">
        <v>4</v>
      </c>
      <c r="AX149" s="171" t="s">
        <v>74</v>
      </c>
      <c r="AY149" s="174" t="s">
        <v>142</v>
      </c>
      <c r="AZ149" s="171"/>
      <c r="BA149" s="171"/>
      <c r="BB149" s="171"/>
      <c r="BC149" s="171"/>
      <c r="BD149" s="171"/>
      <c r="BE149" s="171"/>
      <c r="BF149" s="171"/>
      <c r="BG149" s="171"/>
      <c r="BH149" s="171"/>
      <c r="BI149" s="171"/>
      <c r="BJ149" s="171"/>
      <c r="BK149" s="171"/>
      <c r="BL149" s="171"/>
      <c r="BM149" s="171"/>
    </row>
    <row r="150" spans="1:65" ht="15.75" customHeight="1">
      <c r="A150" s="171"/>
      <c r="B150" s="172"/>
      <c r="C150" s="171"/>
      <c r="D150" s="173" t="s">
        <v>193</v>
      </c>
      <c r="E150" s="174" t="s">
        <v>1</v>
      </c>
      <c r="F150" s="175" t="s">
        <v>195</v>
      </c>
      <c r="G150" s="171"/>
      <c r="H150" s="176">
        <v>15.68</v>
      </c>
      <c r="I150" s="171"/>
      <c r="J150" s="171"/>
      <c r="K150" s="171"/>
      <c r="L150" s="171"/>
      <c r="M150" s="172"/>
      <c r="N150" s="177"/>
      <c r="O150" s="171"/>
      <c r="P150" s="171"/>
      <c r="Q150" s="171"/>
      <c r="R150" s="171"/>
      <c r="S150" s="171"/>
      <c r="T150" s="171"/>
      <c r="U150" s="171"/>
      <c r="V150" s="171"/>
      <c r="W150" s="171"/>
      <c r="X150" s="178"/>
      <c r="Y150" s="171"/>
      <c r="Z150" s="171"/>
      <c r="AA150" s="171"/>
      <c r="AB150" s="171"/>
      <c r="AC150" s="171"/>
      <c r="AD150" s="171"/>
      <c r="AE150" s="171"/>
      <c r="AF150" s="171"/>
      <c r="AG150" s="171"/>
      <c r="AH150" s="171"/>
      <c r="AI150" s="171"/>
      <c r="AJ150" s="171"/>
      <c r="AK150" s="171"/>
      <c r="AL150" s="171"/>
      <c r="AM150" s="171"/>
      <c r="AN150" s="171"/>
      <c r="AO150" s="171"/>
      <c r="AP150" s="171"/>
      <c r="AQ150" s="171"/>
      <c r="AR150" s="171"/>
      <c r="AS150" s="171"/>
      <c r="AT150" s="174" t="s">
        <v>193</v>
      </c>
      <c r="AU150" s="174" t="s">
        <v>87</v>
      </c>
      <c r="AV150" s="171" t="s">
        <v>87</v>
      </c>
      <c r="AW150" s="171" t="s">
        <v>4</v>
      </c>
      <c r="AX150" s="171" t="s">
        <v>74</v>
      </c>
      <c r="AY150" s="174" t="s">
        <v>142</v>
      </c>
      <c r="AZ150" s="171"/>
      <c r="BA150" s="171"/>
      <c r="BB150" s="171"/>
      <c r="BC150" s="171"/>
      <c r="BD150" s="171"/>
      <c r="BE150" s="171"/>
      <c r="BF150" s="171"/>
      <c r="BG150" s="171"/>
      <c r="BH150" s="171"/>
      <c r="BI150" s="171"/>
      <c r="BJ150" s="171"/>
      <c r="BK150" s="171"/>
      <c r="BL150" s="171"/>
      <c r="BM150" s="171"/>
    </row>
    <row r="151" spans="1:65" ht="15.75" customHeight="1">
      <c r="A151" s="179"/>
      <c r="B151" s="180"/>
      <c r="C151" s="179"/>
      <c r="D151" s="173" t="s">
        <v>193</v>
      </c>
      <c r="E151" s="181" t="s">
        <v>1</v>
      </c>
      <c r="F151" s="182" t="s">
        <v>196</v>
      </c>
      <c r="G151" s="179"/>
      <c r="H151" s="183">
        <v>27.568999999999999</v>
      </c>
      <c r="I151" s="179"/>
      <c r="J151" s="179"/>
      <c r="K151" s="179"/>
      <c r="L151" s="179"/>
      <c r="M151" s="180"/>
      <c r="N151" s="184"/>
      <c r="O151" s="179"/>
      <c r="P151" s="179"/>
      <c r="Q151" s="179"/>
      <c r="R151" s="179"/>
      <c r="S151" s="179"/>
      <c r="T151" s="179"/>
      <c r="U151" s="179"/>
      <c r="V151" s="179"/>
      <c r="W151" s="179"/>
      <c r="X151" s="185"/>
      <c r="Y151" s="179"/>
      <c r="Z151" s="179"/>
      <c r="AA151" s="179"/>
      <c r="AB151" s="179"/>
      <c r="AC151" s="179"/>
      <c r="AD151" s="179"/>
      <c r="AE151" s="179"/>
      <c r="AF151" s="179"/>
      <c r="AG151" s="179"/>
      <c r="AH151" s="179"/>
      <c r="AI151" s="179"/>
      <c r="AJ151" s="179"/>
      <c r="AK151" s="179"/>
      <c r="AL151" s="179"/>
      <c r="AM151" s="179"/>
      <c r="AN151" s="179"/>
      <c r="AO151" s="179"/>
      <c r="AP151" s="179"/>
      <c r="AQ151" s="179"/>
      <c r="AR151" s="179"/>
      <c r="AS151" s="179"/>
      <c r="AT151" s="181" t="s">
        <v>193</v>
      </c>
      <c r="AU151" s="181" t="s">
        <v>87</v>
      </c>
      <c r="AV151" s="179" t="s">
        <v>94</v>
      </c>
      <c r="AW151" s="179" t="s">
        <v>4</v>
      </c>
      <c r="AX151" s="179" t="s">
        <v>80</v>
      </c>
      <c r="AY151" s="181" t="s">
        <v>142</v>
      </c>
      <c r="AZ151" s="179"/>
      <c r="BA151" s="179"/>
      <c r="BB151" s="179"/>
      <c r="BC151" s="179"/>
      <c r="BD151" s="179"/>
      <c r="BE151" s="179"/>
      <c r="BF151" s="179"/>
      <c r="BG151" s="179"/>
      <c r="BH151" s="179"/>
      <c r="BI151" s="179"/>
      <c r="BJ151" s="179"/>
      <c r="BK151" s="179"/>
      <c r="BL151" s="179"/>
      <c r="BM151" s="179"/>
    </row>
    <row r="152" spans="1:65" ht="33" customHeight="1">
      <c r="A152" s="18"/>
      <c r="B152" s="19"/>
      <c r="C152" s="157" t="s">
        <v>94</v>
      </c>
      <c r="D152" s="157" t="s">
        <v>155</v>
      </c>
      <c r="E152" s="158" t="s">
        <v>200</v>
      </c>
      <c r="F152" s="159" t="s">
        <v>201</v>
      </c>
      <c r="G152" s="160" t="s">
        <v>191</v>
      </c>
      <c r="H152" s="161">
        <v>27.568999999999999</v>
      </c>
      <c r="I152" s="162"/>
      <c r="J152" s="162"/>
      <c r="K152" s="163">
        <f>ROUND(P152*H152,2)</f>
        <v>0</v>
      </c>
      <c r="L152" s="159" t="s">
        <v>161</v>
      </c>
      <c r="M152" s="19"/>
      <c r="N152" s="164" t="s">
        <v>1</v>
      </c>
      <c r="O152" s="151" t="s">
        <v>38</v>
      </c>
      <c r="P152" s="152">
        <f>I152+J152</f>
        <v>0</v>
      </c>
      <c r="Q152" s="152">
        <f>ROUND(I152*H152,2)</f>
        <v>0</v>
      </c>
      <c r="R152" s="152">
        <f>ROUND(J152*H152,2)</f>
        <v>0</v>
      </c>
      <c r="S152" s="18"/>
      <c r="T152" s="153">
        <f>S152*H152</f>
        <v>0</v>
      </c>
      <c r="U152" s="153">
        <v>0</v>
      </c>
      <c r="V152" s="153">
        <f>U152*H152</f>
        <v>0</v>
      </c>
      <c r="W152" s="153">
        <v>0</v>
      </c>
      <c r="X152" s="154">
        <f>W152*H152</f>
        <v>0</v>
      </c>
      <c r="Y152" s="18"/>
      <c r="Z152" s="18"/>
      <c r="AA152" s="18"/>
      <c r="AB152" s="18"/>
      <c r="AC152" s="18"/>
      <c r="AD152" s="18"/>
      <c r="AE152" s="18"/>
      <c r="AF152" s="18"/>
      <c r="AG152" s="18"/>
      <c r="AH152" s="18"/>
      <c r="AI152" s="18"/>
      <c r="AJ152" s="18"/>
      <c r="AK152" s="18"/>
      <c r="AL152" s="18"/>
      <c r="AM152" s="18"/>
      <c r="AN152" s="18"/>
      <c r="AO152" s="18"/>
      <c r="AP152" s="18"/>
      <c r="AQ152" s="18"/>
      <c r="AR152" s="155" t="s">
        <v>147</v>
      </c>
      <c r="AS152" s="18"/>
      <c r="AT152" s="155" t="s">
        <v>155</v>
      </c>
      <c r="AU152" s="155" t="s">
        <v>87</v>
      </c>
      <c r="AV152" s="18"/>
      <c r="AW152" s="18"/>
      <c r="AX152" s="18"/>
      <c r="AY152" s="3" t="s">
        <v>142</v>
      </c>
      <c r="AZ152" s="18"/>
      <c r="BA152" s="18"/>
      <c r="BB152" s="18"/>
      <c r="BC152" s="18"/>
      <c r="BD152" s="18"/>
      <c r="BE152" s="156">
        <f>IF(O152="základná",K152,0)</f>
        <v>0</v>
      </c>
      <c r="BF152" s="156">
        <f>IF(O152="znížená",K152,0)</f>
        <v>0</v>
      </c>
      <c r="BG152" s="156">
        <f>IF(O152="zákl. prenesená",K152,0)</f>
        <v>0</v>
      </c>
      <c r="BH152" s="156">
        <f>IF(O152="zníž. prenesená",K152,0)</f>
        <v>0</v>
      </c>
      <c r="BI152" s="156">
        <f>IF(O152="nulová",K152,0)</f>
        <v>0</v>
      </c>
      <c r="BJ152" s="3" t="s">
        <v>87</v>
      </c>
      <c r="BK152" s="156">
        <f>ROUND(P152*H152,2)</f>
        <v>0</v>
      </c>
      <c r="BL152" s="3" t="s">
        <v>147</v>
      </c>
      <c r="BM152" s="155" t="s">
        <v>202</v>
      </c>
    </row>
    <row r="153" spans="1:65" ht="22.5" customHeight="1">
      <c r="A153" s="128"/>
      <c r="B153" s="129"/>
      <c r="C153" s="128"/>
      <c r="D153" s="130" t="s">
        <v>73</v>
      </c>
      <c r="E153" s="139" t="s">
        <v>87</v>
      </c>
      <c r="F153" s="139" t="s">
        <v>203</v>
      </c>
      <c r="G153" s="128"/>
      <c r="H153" s="128"/>
      <c r="I153" s="128"/>
      <c r="J153" s="128"/>
      <c r="K153" s="140">
        <f>BK153</f>
        <v>0</v>
      </c>
      <c r="L153" s="128"/>
      <c r="M153" s="129"/>
      <c r="N153" s="133"/>
      <c r="O153" s="128"/>
      <c r="P153" s="128"/>
      <c r="Q153" s="134">
        <f t="shared" ref="Q153:R153" si="29">SUM(Q154:Q190)</f>
        <v>0</v>
      </c>
      <c r="R153" s="134">
        <f t="shared" si="29"/>
        <v>0</v>
      </c>
      <c r="S153" s="128"/>
      <c r="T153" s="135">
        <f>SUM(T154:T190)</f>
        <v>0</v>
      </c>
      <c r="U153" s="128"/>
      <c r="V153" s="135">
        <f>SUM(V154:V190)</f>
        <v>221.61399163999994</v>
      </c>
      <c r="W153" s="128"/>
      <c r="X153" s="136">
        <f>SUM(X154:X190)</f>
        <v>0</v>
      </c>
      <c r="Y153" s="128"/>
      <c r="Z153" s="128"/>
      <c r="AA153" s="128"/>
      <c r="AB153" s="128"/>
      <c r="AC153" s="128"/>
      <c r="AD153" s="128"/>
      <c r="AE153" s="128"/>
      <c r="AF153" s="128"/>
      <c r="AG153" s="128"/>
      <c r="AH153" s="128"/>
      <c r="AI153" s="128"/>
      <c r="AJ153" s="128"/>
      <c r="AK153" s="128"/>
      <c r="AL153" s="128"/>
      <c r="AM153" s="128"/>
      <c r="AN153" s="128"/>
      <c r="AO153" s="128"/>
      <c r="AP153" s="128"/>
      <c r="AQ153" s="128"/>
      <c r="AR153" s="130" t="s">
        <v>80</v>
      </c>
      <c r="AS153" s="128"/>
      <c r="AT153" s="137" t="s">
        <v>73</v>
      </c>
      <c r="AU153" s="137" t="s">
        <v>80</v>
      </c>
      <c r="AV153" s="128"/>
      <c r="AW153" s="128"/>
      <c r="AX153" s="128"/>
      <c r="AY153" s="130" t="s">
        <v>142</v>
      </c>
      <c r="AZ153" s="128"/>
      <c r="BA153" s="128"/>
      <c r="BB153" s="128"/>
      <c r="BC153" s="128"/>
      <c r="BD153" s="128"/>
      <c r="BE153" s="128"/>
      <c r="BF153" s="128"/>
      <c r="BG153" s="128"/>
      <c r="BH153" s="128"/>
      <c r="BI153" s="128"/>
      <c r="BJ153" s="128"/>
      <c r="BK153" s="138">
        <f>SUM(BK154:BK190)</f>
        <v>0</v>
      </c>
      <c r="BL153" s="128"/>
      <c r="BM153" s="128"/>
    </row>
    <row r="154" spans="1:65" ht="24" customHeight="1">
      <c r="A154" s="18"/>
      <c r="B154" s="19"/>
      <c r="C154" s="157" t="s">
        <v>147</v>
      </c>
      <c r="D154" s="157" t="s">
        <v>155</v>
      </c>
      <c r="E154" s="158" t="s">
        <v>204</v>
      </c>
      <c r="F154" s="159" t="s">
        <v>205</v>
      </c>
      <c r="G154" s="160" t="s">
        <v>206</v>
      </c>
      <c r="H154" s="161">
        <v>36</v>
      </c>
      <c r="I154" s="162"/>
      <c r="J154" s="162"/>
      <c r="K154" s="163">
        <f>ROUND(P154*H154,2)</f>
        <v>0</v>
      </c>
      <c r="L154" s="159" t="s">
        <v>161</v>
      </c>
      <c r="M154" s="19"/>
      <c r="N154" s="164" t="s">
        <v>1</v>
      </c>
      <c r="O154" s="151" t="s">
        <v>38</v>
      </c>
      <c r="P154" s="152">
        <f>I154+J154</f>
        <v>0</v>
      </c>
      <c r="Q154" s="152">
        <f>ROUND(I154*H154,2)</f>
        <v>0</v>
      </c>
      <c r="R154" s="152">
        <f>ROUND(J154*H154,2)</f>
        <v>0</v>
      </c>
      <c r="S154" s="18"/>
      <c r="T154" s="153">
        <f>S154*H154</f>
        <v>0</v>
      </c>
      <c r="U154" s="153">
        <v>0</v>
      </c>
      <c r="V154" s="153">
        <f>U154*H154</f>
        <v>0</v>
      </c>
      <c r="W154" s="153">
        <v>0</v>
      </c>
      <c r="X154" s="154">
        <f>W154*H154</f>
        <v>0</v>
      </c>
      <c r="Y154" s="18"/>
      <c r="Z154" s="18"/>
      <c r="AA154" s="18"/>
      <c r="AB154" s="18"/>
      <c r="AC154" s="18"/>
      <c r="AD154" s="18"/>
      <c r="AE154" s="18"/>
      <c r="AF154" s="18"/>
      <c r="AG154" s="18"/>
      <c r="AH154" s="18"/>
      <c r="AI154" s="18"/>
      <c r="AJ154" s="18"/>
      <c r="AK154" s="18"/>
      <c r="AL154" s="18"/>
      <c r="AM154" s="18"/>
      <c r="AN154" s="18"/>
      <c r="AO154" s="18"/>
      <c r="AP154" s="18"/>
      <c r="AQ154" s="18"/>
      <c r="AR154" s="155" t="s">
        <v>147</v>
      </c>
      <c r="AS154" s="18"/>
      <c r="AT154" s="155" t="s">
        <v>155</v>
      </c>
      <c r="AU154" s="155" t="s">
        <v>87</v>
      </c>
      <c r="AV154" s="18"/>
      <c r="AW154" s="18"/>
      <c r="AX154" s="18"/>
      <c r="AY154" s="3" t="s">
        <v>142</v>
      </c>
      <c r="AZ154" s="18"/>
      <c r="BA154" s="18"/>
      <c r="BB154" s="18"/>
      <c r="BC154" s="18"/>
      <c r="BD154" s="18"/>
      <c r="BE154" s="156">
        <f>IF(O154="základná",K154,0)</f>
        <v>0</v>
      </c>
      <c r="BF154" s="156">
        <f>IF(O154="znížená",K154,0)</f>
        <v>0</v>
      </c>
      <c r="BG154" s="156">
        <f>IF(O154="zákl. prenesená",K154,0)</f>
        <v>0</v>
      </c>
      <c r="BH154" s="156">
        <f>IF(O154="zníž. prenesená",K154,0)</f>
        <v>0</v>
      </c>
      <c r="BI154" s="156">
        <f>IF(O154="nulová",K154,0)</f>
        <v>0</v>
      </c>
      <c r="BJ154" s="3" t="s">
        <v>87</v>
      </c>
      <c r="BK154" s="156">
        <f>ROUND(P154*H154,2)</f>
        <v>0</v>
      </c>
      <c r="BL154" s="3" t="s">
        <v>147</v>
      </c>
      <c r="BM154" s="155" t="s">
        <v>207</v>
      </c>
    </row>
    <row r="155" spans="1:65" ht="15.75" customHeight="1">
      <c r="A155" s="171"/>
      <c r="B155" s="172"/>
      <c r="C155" s="171"/>
      <c r="D155" s="173" t="s">
        <v>193</v>
      </c>
      <c r="E155" s="174" t="s">
        <v>1</v>
      </c>
      <c r="F155" s="175" t="s">
        <v>208</v>
      </c>
      <c r="G155" s="171"/>
      <c r="H155" s="176">
        <v>36</v>
      </c>
      <c r="I155" s="171"/>
      <c r="J155" s="171"/>
      <c r="K155" s="171"/>
      <c r="L155" s="171"/>
      <c r="M155" s="172"/>
      <c r="N155" s="177"/>
      <c r="O155" s="171"/>
      <c r="P155" s="171"/>
      <c r="Q155" s="171"/>
      <c r="R155" s="171"/>
      <c r="S155" s="171"/>
      <c r="T155" s="171"/>
      <c r="U155" s="171"/>
      <c r="V155" s="171"/>
      <c r="W155" s="171"/>
      <c r="X155" s="178"/>
      <c r="Y155" s="171"/>
      <c r="Z155" s="171"/>
      <c r="AA155" s="171"/>
      <c r="AB155" s="171"/>
      <c r="AC155" s="171"/>
      <c r="AD155" s="171"/>
      <c r="AE155" s="171"/>
      <c r="AF155" s="171"/>
      <c r="AG155" s="171"/>
      <c r="AH155" s="171"/>
      <c r="AI155" s="171"/>
      <c r="AJ155" s="171"/>
      <c r="AK155" s="171"/>
      <c r="AL155" s="171"/>
      <c r="AM155" s="171"/>
      <c r="AN155" s="171"/>
      <c r="AO155" s="171"/>
      <c r="AP155" s="171"/>
      <c r="AQ155" s="171"/>
      <c r="AR155" s="171"/>
      <c r="AS155" s="171"/>
      <c r="AT155" s="174" t="s">
        <v>193</v>
      </c>
      <c r="AU155" s="174" t="s">
        <v>87</v>
      </c>
      <c r="AV155" s="171" t="s">
        <v>87</v>
      </c>
      <c r="AW155" s="171" t="s">
        <v>4</v>
      </c>
      <c r="AX155" s="171" t="s">
        <v>80</v>
      </c>
      <c r="AY155" s="174" t="s">
        <v>142</v>
      </c>
      <c r="AZ155" s="171"/>
      <c r="BA155" s="171"/>
      <c r="BB155" s="171"/>
      <c r="BC155" s="171"/>
      <c r="BD155" s="171"/>
      <c r="BE155" s="171"/>
      <c r="BF155" s="171"/>
      <c r="BG155" s="171"/>
      <c r="BH155" s="171"/>
      <c r="BI155" s="171"/>
      <c r="BJ155" s="171"/>
      <c r="BK155" s="171"/>
      <c r="BL155" s="171"/>
      <c r="BM155" s="171"/>
    </row>
    <row r="156" spans="1:65" ht="24" customHeight="1">
      <c r="A156" s="18"/>
      <c r="B156" s="19"/>
      <c r="C156" s="141" t="s">
        <v>148</v>
      </c>
      <c r="D156" s="141" t="s">
        <v>143</v>
      </c>
      <c r="E156" s="142" t="s">
        <v>209</v>
      </c>
      <c r="F156" s="143" t="s">
        <v>210</v>
      </c>
      <c r="G156" s="144" t="s">
        <v>144</v>
      </c>
      <c r="H156" s="145">
        <v>4</v>
      </c>
      <c r="I156" s="146"/>
      <c r="J156" s="147"/>
      <c r="K156" s="148">
        <f>ROUND(P156*H156,2)</f>
        <v>0</v>
      </c>
      <c r="L156" s="143" t="s">
        <v>161</v>
      </c>
      <c r="M156" s="149"/>
      <c r="N156" s="150" t="s">
        <v>1</v>
      </c>
      <c r="O156" s="151" t="s">
        <v>38</v>
      </c>
      <c r="P156" s="152">
        <f>I156+J156</f>
        <v>0</v>
      </c>
      <c r="Q156" s="152">
        <f>ROUND(I156*H156,2)</f>
        <v>0</v>
      </c>
      <c r="R156" s="152">
        <f>ROUND(J156*H156,2)</f>
        <v>0</v>
      </c>
      <c r="S156" s="18"/>
      <c r="T156" s="153">
        <f>S156*H156</f>
        <v>0</v>
      </c>
      <c r="U156" s="153">
        <v>9.1400000000000006E-3</v>
      </c>
      <c r="V156" s="153">
        <f>U156*H156</f>
        <v>3.6560000000000002E-2</v>
      </c>
      <c r="W156" s="153">
        <v>0</v>
      </c>
      <c r="X156" s="154">
        <f>W156*H156</f>
        <v>0</v>
      </c>
      <c r="Y156" s="18"/>
      <c r="Z156" s="18"/>
      <c r="AA156" s="18"/>
      <c r="AB156" s="18"/>
      <c r="AC156" s="18"/>
      <c r="AD156" s="18"/>
      <c r="AE156" s="18"/>
      <c r="AF156" s="18"/>
      <c r="AG156" s="18"/>
      <c r="AH156" s="18"/>
      <c r="AI156" s="18"/>
      <c r="AJ156" s="18"/>
      <c r="AK156" s="18"/>
      <c r="AL156" s="18"/>
      <c r="AM156" s="18"/>
      <c r="AN156" s="18"/>
      <c r="AO156" s="18"/>
      <c r="AP156" s="18"/>
      <c r="AQ156" s="18"/>
      <c r="AR156" s="155" t="s">
        <v>151</v>
      </c>
      <c r="AS156" s="18"/>
      <c r="AT156" s="155" t="s">
        <v>143</v>
      </c>
      <c r="AU156" s="155" t="s">
        <v>87</v>
      </c>
      <c r="AV156" s="18"/>
      <c r="AW156" s="18"/>
      <c r="AX156" s="18"/>
      <c r="AY156" s="3" t="s">
        <v>142</v>
      </c>
      <c r="AZ156" s="18"/>
      <c r="BA156" s="18"/>
      <c r="BB156" s="18"/>
      <c r="BC156" s="18"/>
      <c r="BD156" s="18"/>
      <c r="BE156" s="156">
        <f>IF(O156="základná",K156,0)</f>
        <v>0</v>
      </c>
      <c r="BF156" s="156">
        <f>IF(O156="znížená",K156,0)</f>
        <v>0</v>
      </c>
      <c r="BG156" s="156">
        <f>IF(O156="zákl. prenesená",K156,0)</f>
        <v>0</v>
      </c>
      <c r="BH156" s="156">
        <f>IF(O156="zníž. prenesená",K156,0)</f>
        <v>0</v>
      </c>
      <c r="BI156" s="156">
        <f>IF(O156="nulová",K156,0)</f>
        <v>0</v>
      </c>
      <c r="BJ156" s="3" t="s">
        <v>87</v>
      </c>
      <c r="BK156" s="156">
        <f>ROUND(P156*H156,2)</f>
        <v>0</v>
      </c>
      <c r="BL156" s="3" t="s">
        <v>147</v>
      </c>
      <c r="BM156" s="155" t="s">
        <v>211</v>
      </c>
    </row>
    <row r="157" spans="1:65" ht="15.75" customHeight="1">
      <c r="A157" s="171"/>
      <c r="B157" s="172"/>
      <c r="C157" s="171"/>
      <c r="D157" s="173" t="s">
        <v>193</v>
      </c>
      <c r="E157" s="174" t="s">
        <v>1</v>
      </c>
      <c r="F157" s="175" t="s">
        <v>151</v>
      </c>
      <c r="G157" s="171"/>
      <c r="H157" s="176">
        <v>8</v>
      </c>
      <c r="I157" s="171"/>
      <c r="J157" s="171"/>
      <c r="K157" s="171"/>
      <c r="L157" s="171"/>
      <c r="M157" s="172"/>
      <c r="N157" s="177"/>
      <c r="O157" s="171"/>
      <c r="P157" s="171"/>
      <c r="Q157" s="171"/>
      <c r="R157" s="171"/>
      <c r="S157" s="171"/>
      <c r="T157" s="171"/>
      <c r="U157" s="171"/>
      <c r="V157" s="171"/>
      <c r="W157" s="171"/>
      <c r="X157" s="178"/>
      <c r="Y157" s="171"/>
      <c r="Z157" s="171"/>
      <c r="AA157" s="171"/>
      <c r="AB157" s="171"/>
      <c r="AC157" s="171"/>
      <c r="AD157" s="171"/>
      <c r="AE157" s="171"/>
      <c r="AF157" s="171"/>
      <c r="AG157" s="171"/>
      <c r="AH157" s="171"/>
      <c r="AI157" s="171"/>
      <c r="AJ157" s="171"/>
      <c r="AK157" s="171"/>
      <c r="AL157" s="171"/>
      <c r="AM157" s="171"/>
      <c r="AN157" s="171"/>
      <c r="AO157" s="171"/>
      <c r="AP157" s="171"/>
      <c r="AQ157" s="171"/>
      <c r="AR157" s="171"/>
      <c r="AS157" s="171"/>
      <c r="AT157" s="174" t="s">
        <v>193</v>
      </c>
      <c r="AU157" s="174" t="s">
        <v>87</v>
      </c>
      <c r="AV157" s="171" t="s">
        <v>87</v>
      </c>
      <c r="AW157" s="171" t="s">
        <v>4</v>
      </c>
      <c r="AX157" s="171" t="s">
        <v>80</v>
      </c>
      <c r="AY157" s="174" t="s">
        <v>142</v>
      </c>
      <c r="AZ157" s="171"/>
      <c r="BA157" s="171"/>
      <c r="BB157" s="171"/>
      <c r="BC157" s="171"/>
      <c r="BD157" s="171"/>
      <c r="BE157" s="171"/>
      <c r="BF157" s="171"/>
      <c r="BG157" s="171"/>
      <c r="BH157" s="171"/>
      <c r="BI157" s="171"/>
      <c r="BJ157" s="171"/>
      <c r="BK157" s="171"/>
      <c r="BL157" s="171"/>
      <c r="BM157" s="171"/>
    </row>
    <row r="158" spans="1:65" ht="15.75" customHeight="1">
      <c r="A158" s="171"/>
      <c r="B158" s="172"/>
      <c r="C158" s="171"/>
      <c r="D158" s="173" t="s">
        <v>193</v>
      </c>
      <c r="E158" s="171"/>
      <c r="F158" s="175" t="s">
        <v>212</v>
      </c>
      <c r="G158" s="171"/>
      <c r="H158" s="176">
        <v>4</v>
      </c>
      <c r="I158" s="171"/>
      <c r="J158" s="171"/>
      <c r="K158" s="171"/>
      <c r="L158" s="171"/>
      <c r="M158" s="172"/>
      <c r="N158" s="177"/>
      <c r="O158" s="171"/>
      <c r="P158" s="171"/>
      <c r="Q158" s="171"/>
      <c r="R158" s="171"/>
      <c r="S158" s="171"/>
      <c r="T158" s="171"/>
      <c r="U158" s="171"/>
      <c r="V158" s="171"/>
      <c r="W158" s="171"/>
      <c r="X158" s="178"/>
      <c r="Y158" s="171"/>
      <c r="Z158" s="171"/>
      <c r="AA158" s="171"/>
      <c r="AB158" s="171"/>
      <c r="AC158" s="171"/>
      <c r="AD158" s="171"/>
      <c r="AE158" s="171"/>
      <c r="AF158" s="171"/>
      <c r="AG158" s="171"/>
      <c r="AH158" s="171"/>
      <c r="AI158" s="171"/>
      <c r="AJ158" s="171"/>
      <c r="AK158" s="171"/>
      <c r="AL158" s="171"/>
      <c r="AM158" s="171"/>
      <c r="AN158" s="171"/>
      <c r="AO158" s="171"/>
      <c r="AP158" s="171"/>
      <c r="AQ158" s="171"/>
      <c r="AR158" s="171"/>
      <c r="AS158" s="171"/>
      <c r="AT158" s="174" t="s">
        <v>193</v>
      </c>
      <c r="AU158" s="174" t="s">
        <v>87</v>
      </c>
      <c r="AV158" s="171" t="s">
        <v>87</v>
      </c>
      <c r="AW158" s="171" t="s">
        <v>3</v>
      </c>
      <c r="AX158" s="171" t="s">
        <v>80</v>
      </c>
      <c r="AY158" s="174" t="s">
        <v>142</v>
      </c>
      <c r="AZ158" s="171"/>
      <c r="BA158" s="171"/>
      <c r="BB158" s="171"/>
      <c r="BC158" s="171"/>
      <c r="BD158" s="171"/>
      <c r="BE158" s="171"/>
      <c r="BF158" s="171"/>
      <c r="BG158" s="171"/>
      <c r="BH158" s="171"/>
      <c r="BI158" s="171"/>
      <c r="BJ158" s="171"/>
      <c r="BK158" s="171"/>
      <c r="BL158" s="171"/>
      <c r="BM158" s="171"/>
    </row>
    <row r="159" spans="1:65" ht="24" customHeight="1">
      <c r="A159" s="18"/>
      <c r="B159" s="19"/>
      <c r="C159" s="157" t="s">
        <v>149</v>
      </c>
      <c r="D159" s="157" t="s">
        <v>155</v>
      </c>
      <c r="E159" s="158" t="s">
        <v>213</v>
      </c>
      <c r="F159" s="159" t="s">
        <v>214</v>
      </c>
      <c r="G159" s="160" t="s">
        <v>215</v>
      </c>
      <c r="H159" s="161">
        <v>3.8780000000000001</v>
      </c>
      <c r="I159" s="162"/>
      <c r="J159" s="162"/>
      <c r="K159" s="163">
        <f>ROUND(P159*H159,2)</f>
        <v>0</v>
      </c>
      <c r="L159" s="159" t="s">
        <v>161</v>
      </c>
      <c r="M159" s="19"/>
      <c r="N159" s="164" t="s">
        <v>1</v>
      </c>
      <c r="O159" s="151" t="s">
        <v>38</v>
      </c>
      <c r="P159" s="152">
        <f>I159+J159</f>
        <v>0</v>
      </c>
      <c r="Q159" s="152">
        <f>ROUND(I159*H159,2)</f>
        <v>0</v>
      </c>
      <c r="R159" s="152">
        <f>ROUND(J159*H159,2)</f>
        <v>0</v>
      </c>
      <c r="S159" s="18"/>
      <c r="T159" s="153">
        <f>S159*H159</f>
        <v>0</v>
      </c>
      <c r="U159" s="153">
        <v>1.0739300000000001</v>
      </c>
      <c r="V159" s="153">
        <f>U159*H159</f>
        <v>4.1647005400000001</v>
      </c>
      <c r="W159" s="153">
        <v>0</v>
      </c>
      <c r="X159" s="154">
        <f>W159*H159</f>
        <v>0</v>
      </c>
      <c r="Y159" s="18"/>
      <c r="Z159" s="18"/>
      <c r="AA159" s="18"/>
      <c r="AB159" s="18"/>
      <c r="AC159" s="18"/>
      <c r="AD159" s="18"/>
      <c r="AE159" s="18"/>
      <c r="AF159" s="18"/>
      <c r="AG159" s="18"/>
      <c r="AH159" s="18"/>
      <c r="AI159" s="18"/>
      <c r="AJ159" s="18"/>
      <c r="AK159" s="18"/>
      <c r="AL159" s="18"/>
      <c r="AM159" s="18"/>
      <c r="AN159" s="18"/>
      <c r="AO159" s="18"/>
      <c r="AP159" s="18"/>
      <c r="AQ159" s="18"/>
      <c r="AR159" s="155" t="s">
        <v>147</v>
      </c>
      <c r="AS159" s="18"/>
      <c r="AT159" s="155" t="s">
        <v>155</v>
      </c>
      <c r="AU159" s="155" t="s">
        <v>87</v>
      </c>
      <c r="AV159" s="18"/>
      <c r="AW159" s="18"/>
      <c r="AX159" s="18"/>
      <c r="AY159" s="3" t="s">
        <v>142</v>
      </c>
      <c r="AZ159" s="18"/>
      <c r="BA159" s="18"/>
      <c r="BB159" s="18"/>
      <c r="BC159" s="18"/>
      <c r="BD159" s="18"/>
      <c r="BE159" s="156">
        <f>IF(O159="základná",K159,0)</f>
        <v>0</v>
      </c>
      <c r="BF159" s="156">
        <f>IF(O159="znížená",K159,0)</f>
        <v>0</v>
      </c>
      <c r="BG159" s="156">
        <f>IF(O159="zákl. prenesená",K159,0)</f>
        <v>0</v>
      </c>
      <c r="BH159" s="156">
        <f>IF(O159="zníž. prenesená",K159,0)</f>
        <v>0</v>
      </c>
      <c r="BI159" s="156">
        <f>IF(O159="nulová",K159,0)</f>
        <v>0</v>
      </c>
      <c r="BJ159" s="3" t="s">
        <v>87</v>
      </c>
      <c r="BK159" s="156">
        <f>ROUND(P159*H159,2)</f>
        <v>0</v>
      </c>
      <c r="BL159" s="3" t="s">
        <v>147</v>
      </c>
      <c r="BM159" s="155" t="s">
        <v>216</v>
      </c>
    </row>
    <row r="160" spans="1:65" ht="15.75" customHeight="1">
      <c r="A160" s="171"/>
      <c r="B160" s="172"/>
      <c r="C160" s="171"/>
      <c r="D160" s="173" t="s">
        <v>193</v>
      </c>
      <c r="E160" s="174" t="s">
        <v>1</v>
      </c>
      <c r="F160" s="175" t="s">
        <v>217</v>
      </c>
      <c r="G160" s="171"/>
      <c r="H160" s="176">
        <v>3.8780000000000001</v>
      </c>
      <c r="I160" s="171"/>
      <c r="J160" s="171"/>
      <c r="K160" s="171"/>
      <c r="L160" s="171"/>
      <c r="M160" s="172"/>
      <c r="N160" s="177"/>
      <c r="O160" s="171"/>
      <c r="P160" s="171"/>
      <c r="Q160" s="171"/>
      <c r="R160" s="171"/>
      <c r="S160" s="171"/>
      <c r="T160" s="171"/>
      <c r="U160" s="171"/>
      <c r="V160" s="171"/>
      <c r="W160" s="171"/>
      <c r="X160" s="178"/>
      <c r="Y160" s="171"/>
      <c r="Z160" s="171"/>
      <c r="AA160" s="171"/>
      <c r="AB160" s="171"/>
      <c r="AC160" s="171"/>
      <c r="AD160" s="171"/>
      <c r="AE160" s="171"/>
      <c r="AF160" s="171"/>
      <c r="AG160" s="171"/>
      <c r="AH160" s="171"/>
      <c r="AI160" s="171"/>
      <c r="AJ160" s="171"/>
      <c r="AK160" s="171"/>
      <c r="AL160" s="171"/>
      <c r="AM160" s="171"/>
      <c r="AN160" s="171"/>
      <c r="AO160" s="171"/>
      <c r="AP160" s="171"/>
      <c r="AQ160" s="171"/>
      <c r="AR160" s="171"/>
      <c r="AS160" s="171"/>
      <c r="AT160" s="174" t="s">
        <v>193</v>
      </c>
      <c r="AU160" s="174" t="s">
        <v>87</v>
      </c>
      <c r="AV160" s="171" t="s">
        <v>87</v>
      </c>
      <c r="AW160" s="171" t="s">
        <v>4</v>
      </c>
      <c r="AX160" s="171" t="s">
        <v>80</v>
      </c>
      <c r="AY160" s="174" t="s">
        <v>142</v>
      </c>
      <c r="AZ160" s="171"/>
      <c r="BA160" s="171"/>
      <c r="BB160" s="171"/>
      <c r="BC160" s="171"/>
      <c r="BD160" s="171"/>
      <c r="BE160" s="171"/>
      <c r="BF160" s="171"/>
      <c r="BG160" s="171"/>
      <c r="BH160" s="171"/>
      <c r="BI160" s="171"/>
      <c r="BJ160" s="171"/>
      <c r="BK160" s="171"/>
      <c r="BL160" s="171"/>
      <c r="BM160" s="171"/>
    </row>
    <row r="161" spans="1:65" ht="24" customHeight="1">
      <c r="A161" s="18"/>
      <c r="B161" s="19"/>
      <c r="C161" s="157" t="s">
        <v>150</v>
      </c>
      <c r="D161" s="157" t="s">
        <v>155</v>
      </c>
      <c r="E161" s="158" t="s">
        <v>218</v>
      </c>
      <c r="F161" s="159" t="s">
        <v>219</v>
      </c>
      <c r="G161" s="160" t="s">
        <v>191</v>
      </c>
      <c r="H161" s="161">
        <v>15.68</v>
      </c>
      <c r="I161" s="162"/>
      <c r="J161" s="162"/>
      <c r="K161" s="163">
        <f>ROUND(P161*H161,2)</f>
        <v>0</v>
      </c>
      <c r="L161" s="159" t="s">
        <v>161</v>
      </c>
      <c r="M161" s="19"/>
      <c r="N161" s="164" t="s">
        <v>1</v>
      </c>
      <c r="O161" s="151" t="s">
        <v>38</v>
      </c>
      <c r="P161" s="152">
        <f>I161+J161</f>
        <v>0</v>
      </c>
      <c r="Q161" s="152">
        <f>ROUND(I161*H161,2)</f>
        <v>0</v>
      </c>
      <c r="R161" s="152">
        <f>ROUND(J161*H161,2)</f>
        <v>0</v>
      </c>
      <c r="S161" s="18"/>
      <c r="T161" s="153">
        <f>S161*H161</f>
        <v>0</v>
      </c>
      <c r="U161" s="153">
        <v>0</v>
      </c>
      <c r="V161" s="153">
        <f>U161*H161</f>
        <v>0</v>
      </c>
      <c r="W161" s="153">
        <v>0</v>
      </c>
      <c r="X161" s="154">
        <f>W161*H161</f>
        <v>0</v>
      </c>
      <c r="Y161" s="18"/>
      <c r="Z161" s="18"/>
      <c r="AA161" s="18"/>
      <c r="AB161" s="18"/>
      <c r="AC161" s="18"/>
      <c r="AD161" s="18"/>
      <c r="AE161" s="18"/>
      <c r="AF161" s="18"/>
      <c r="AG161" s="18"/>
      <c r="AH161" s="18"/>
      <c r="AI161" s="18"/>
      <c r="AJ161" s="18"/>
      <c r="AK161" s="18"/>
      <c r="AL161" s="18"/>
      <c r="AM161" s="18"/>
      <c r="AN161" s="18"/>
      <c r="AO161" s="18"/>
      <c r="AP161" s="18"/>
      <c r="AQ161" s="18"/>
      <c r="AR161" s="155" t="s">
        <v>147</v>
      </c>
      <c r="AS161" s="18"/>
      <c r="AT161" s="155" t="s">
        <v>155</v>
      </c>
      <c r="AU161" s="155" t="s">
        <v>87</v>
      </c>
      <c r="AV161" s="18"/>
      <c r="AW161" s="18"/>
      <c r="AX161" s="18"/>
      <c r="AY161" s="3" t="s">
        <v>142</v>
      </c>
      <c r="AZ161" s="18"/>
      <c r="BA161" s="18"/>
      <c r="BB161" s="18"/>
      <c r="BC161" s="18"/>
      <c r="BD161" s="18"/>
      <c r="BE161" s="156">
        <f>IF(O161="základná",K161,0)</f>
        <v>0</v>
      </c>
      <c r="BF161" s="156">
        <f>IF(O161="znížená",K161,0)</f>
        <v>0</v>
      </c>
      <c r="BG161" s="156">
        <f>IF(O161="zákl. prenesená",K161,0)</f>
        <v>0</v>
      </c>
      <c r="BH161" s="156">
        <f>IF(O161="zníž. prenesená",K161,0)</f>
        <v>0</v>
      </c>
      <c r="BI161" s="156">
        <f>IF(O161="nulová",K161,0)</f>
        <v>0</v>
      </c>
      <c r="BJ161" s="3" t="s">
        <v>87</v>
      </c>
      <c r="BK161" s="156">
        <f>ROUND(P161*H161,2)</f>
        <v>0</v>
      </c>
      <c r="BL161" s="3" t="s">
        <v>147</v>
      </c>
      <c r="BM161" s="155" t="s">
        <v>220</v>
      </c>
    </row>
    <row r="162" spans="1:65" ht="15.75" customHeight="1">
      <c r="A162" s="171"/>
      <c r="B162" s="172"/>
      <c r="C162" s="171"/>
      <c r="D162" s="173" t="s">
        <v>193</v>
      </c>
      <c r="E162" s="174" t="s">
        <v>1</v>
      </c>
      <c r="F162" s="175" t="s">
        <v>221</v>
      </c>
      <c r="G162" s="171"/>
      <c r="H162" s="176">
        <v>15.68</v>
      </c>
      <c r="I162" s="171"/>
      <c r="J162" s="171"/>
      <c r="K162" s="171"/>
      <c r="L162" s="171"/>
      <c r="M162" s="172"/>
      <c r="N162" s="177"/>
      <c r="O162" s="171"/>
      <c r="P162" s="171"/>
      <c r="Q162" s="171"/>
      <c r="R162" s="171"/>
      <c r="S162" s="171"/>
      <c r="T162" s="171"/>
      <c r="U162" s="171"/>
      <c r="V162" s="171"/>
      <c r="W162" s="171"/>
      <c r="X162" s="178"/>
      <c r="Y162" s="171"/>
      <c r="Z162" s="171"/>
      <c r="AA162" s="171"/>
      <c r="AB162" s="171"/>
      <c r="AC162" s="171"/>
      <c r="AD162" s="171"/>
      <c r="AE162" s="171"/>
      <c r="AF162" s="171"/>
      <c r="AG162" s="171"/>
      <c r="AH162" s="171"/>
      <c r="AI162" s="171"/>
      <c r="AJ162" s="171"/>
      <c r="AK162" s="171"/>
      <c r="AL162" s="171"/>
      <c r="AM162" s="171"/>
      <c r="AN162" s="171"/>
      <c r="AO162" s="171"/>
      <c r="AP162" s="171"/>
      <c r="AQ162" s="171"/>
      <c r="AR162" s="171"/>
      <c r="AS162" s="171"/>
      <c r="AT162" s="174" t="s">
        <v>193</v>
      </c>
      <c r="AU162" s="174" t="s">
        <v>87</v>
      </c>
      <c r="AV162" s="171" t="s">
        <v>87</v>
      </c>
      <c r="AW162" s="171" t="s">
        <v>4</v>
      </c>
      <c r="AX162" s="171" t="s">
        <v>80</v>
      </c>
      <c r="AY162" s="174" t="s">
        <v>142</v>
      </c>
      <c r="AZ162" s="171"/>
      <c r="BA162" s="171"/>
      <c r="BB162" s="171"/>
      <c r="BC162" s="171"/>
      <c r="BD162" s="171"/>
      <c r="BE162" s="171"/>
      <c r="BF162" s="171"/>
      <c r="BG162" s="171"/>
      <c r="BH162" s="171"/>
      <c r="BI162" s="171"/>
      <c r="BJ162" s="171"/>
      <c r="BK162" s="171"/>
      <c r="BL162" s="171"/>
      <c r="BM162" s="171"/>
    </row>
    <row r="163" spans="1:65" ht="33" customHeight="1">
      <c r="A163" s="18"/>
      <c r="B163" s="19"/>
      <c r="C163" s="157" t="s">
        <v>151</v>
      </c>
      <c r="D163" s="157" t="s">
        <v>155</v>
      </c>
      <c r="E163" s="158" t="s">
        <v>222</v>
      </c>
      <c r="F163" s="159" t="s">
        <v>223</v>
      </c>
      <c r="G163" s="160" t="s">
        <v>206</v>
      </c>
      <c r="H163" s="161">
        <v>36</v>
      </c>
      <c r="I163" s="162"/>
      <c r="J163" s="162"/>
      <c r="K163" s="163">
        <f>ROUND(P163*H163,2)</f>
        <v>0</v>
      </c>
      <c r="L163" s="159" t="s">
        <v>161</v>
      </c>
      <c r="M163" s="19"/>
      <c r="N163" s="164" t="s">
        <v>1</v>
      </c>
      <c r="O163" s="151" t="s">
        <v>38</v>
      </c>
      <c r="P163" s="152">
        <f>I163+J163</f>
        <v>0</v>
      </c>
      <c r="Q163" s="152">
        <f>ROUND(I163*H163,2)</f>
        <v>0</v>
      </c>
      <c r="R163" s="152">
        <f>ROUND(J163*H163,2)</f>
        <v>0</v>
      </c>
      <c r="S163" s="18"/>
      <c r="T163" s="153">
        <f>S163*H163</f>
        <v>0</v>
      </c>
      <c r="U163" s="153">
        <v>1.82E-3</v>
      </c>
      <c r="V163" s="153">
        <f>U163*H163</f>
        <v>6.5519999999999995E-2</v>
      </c>
      <c r="W163" s="153">
        <v>0</v>
      </c>
      <c r="X163" s="154">
        <f>W163*H163</f>
        <v>0</v>
      </c>
      <c r="Y163" s="18"/>
      <c r="Z163" s="18"/>
      <c r="AA163" s="18"/>
      <c r="AB163" s="18"/>
      <c r="AC163" s="18"/>
      <c r="AD163" s="18"/>
      <c r="AE163" s="18"/>
      <c r="AF163" s="18"/>
      <c r="AG163" s="18"/>
      <c r="AH163" s="18"/>
      <c r="AI163" s="18"/>
      <c r="AJ163" s="18"/>
      <c r="AK163" s="18"/>
      <c r="AL163" s="18"/>
      <c r="AM163" s="18"/>
      <c r="AN163" s="18"/>
      <c r="AO163" s="18"/>
      <c r="AP163" s="18"/>
      <c r="AQ163" s="18"/>
      <c r="AR163" s="155" t="s">
        <v>147</v>
      </c>
      <c r="AS163" s="18"/>
      <c r="AT163" s="155" t="s">
        <v>155</v>
      </c>
      <c r="AU163" s="155" t="s">
        <v>87</v>
      </c>
      <c r="AV163" s="18"/>
      <c r="AW163" s="18"/>
      <c r="AX163" s="18"/>
      <c r="AY163" s="3" t="s">
        <v>142</v>
      </c>
      <c r="AZ163" s="18"/>
      <c r="BA163" s="18"/>
      <c r="BB163" s="18"/>
      <c r="BC163" s="18"/>
      <c r="BD163" s="18"/>
      <c r="BE163" s="156">
        <f>IF(O163="základná",K163,0)</f>
        <v>0</v>
      </c>
      <c r="BF163" s="156">
        <f>IF(O163="znížená",K163,0)</f>
        <v>0</v>
      </c>
      <c r="BG163" s="156">
        <f>IF(O163="zákl. prenesená",K163,0)</f>
        <v>0</v>
      </c>
      <c r="BH163" s="156">
        <f>IF(O163="zníž. prenesená",K163,0)</f>
        <v>0</v>
      </c>
      <c r="BI163" s="156">
        <f>IF(O163="nulová",K163,0)</f>
        <v>0</v>
      </c>
      <c r="BJ163" s="3" t="s">
        <v>87</v>
      </c>
      <c r="BK163" s="156">
        <f>ROUND(P163*H163,2)</f>
        <v>0</v>
      </c>
      <c r="BL163" s="3" t="s">
        <v>147</v>
      </c>
      <c r="BM163" s="155" t="s">
        <v>224</v>
      </c>
    </row>
    <row r="164" spans="1:65" ht="15.75" customHeight="1">
      <c r="A164" s="171"/>
      <c r="B164" s="172"/>
      <c r="C164" s="171"/>
      <c r="D164" s="173" t="s">
        <v>193</v>
      </c>
      <c r="E164" s="174" t="s">
        <v>1</v>
      </c>
      <c r="F164" s="175" t="s">
        <v>208</v>
      </c>
      <c r="G164" s="171"/>
      <c r="H164" s="176">
        <v>36</v>
      </c>
      <c r="I164" s="171"/>
      <c r="J164" s="171"/>
      <c r="K164" s="171"/>
      <c r="L164" s="171"/>
      <c r="M164" s="172"/>
      <c r="N164" s="177"/>
      <c r="O164" s="171"/>
      <c r="P164" s="171"/>
      <c r="Q164" s="171"/>
      <c r="R164" s="171"/>
      <c r="S164" s="171"/>
      <c r="T164" s="171"/>
      <c r="U164" s="171"/>
      <c r="V164" s="171"/>
      <c r="W164" s="171"/>
      <c r="X164" s="178"/>
      <c r="Y164" s="171"/>
      <c r="Z164" s="171"/>
      <c r="AA164" s="171"/>
      <c r="AB164" s="171"/>
      <c r="AC164" s="171"/>
      <c r="AD164" s="171"/>
      <c r="AE164" s="171"/>
      <c r="AF164" s="171"/>
      <c r="AG164" s="171"/>
      <c r="AH164" s="171"/>
      <c r="AI164" s="171"/>
      <c r="AJ164" s="171"/>
      <c r="AK164" s="171"/>
      <c r="AL164" s="171"/>
      <c r="AM164" s="171"/>
      <c r="AN164" s="171"/>
      <c r="AO164" s="171"/>
      <c r="AP164" s="171"/>
      <c r="AQ164" s="171"/>
      <c r="AR164" s="171"/>
      <c r="AS164" s="171"/>
      <c r="AT164" s="174" t="s">
        <v>193</v>
      </c>
      <c r="AU164" s="174" t="s">
        <v>87</v>
      </c>
      <c r="AV164" s="171" t="s">
        <v>87</v>
      </c>
      <c r="AW164" s="171" t="s">
        <v>4</v>
      </c>
      <c r="AX164" s="171" t="s">
        <v>80</v>
      </c>
      <c r="AY164" s="174" t="s">
        <v>142</v>
      </c>
      <c r="AZ164" s="171"/>
      <c r="BA164" s="171"/>
      <c r="BB164" s="171"/>
      <c r="BC164" s="171"/>
      <c r="BD164" s="171"/>
      <c r="BE164" s="171"/>
      <c r="BF164" s="171"/>
      <c r="BG164" s="171"/>
      <c r="BH164" s="171"/>
      <c r="BI164" s="171"/>
      <c r="BJ164" s="171"/>
      <c r="BK164" s="171"/>
      <c r="BL164" s="171"/>
      <c r="BM164" s="171"/>
    </row>
    <row r="165" spans="1:65" ht="37.5" customHeight="1">
      <c r="A165" s="18"/>
      <c r="B165" s="19"/>
      <c r="C165" s="141" t="s">
        <v>152</v>
      </c>
      <c r="D165" s="141" t="s">
        <v>143</v>
      </c>
      <c r="E165" s="142" t="s">
        <v>225</v>
      </c>
      <c r="F165" s="143" t="s">
        <v>226</v>
      </c>
      <c r="G165" s="144" t="s">
        <v>191</v>
      </c>
      <c r="H165" s="145">
        <v>25.853999999999999</v>
      </c>
      <c r="I165" s="146"/>
      <c r="J165" s="147"/>
      <c r="K165" s="148">
        <f>ROUND(P165*H165,2)</f>
        <v>0</v>
      </c>
      <c r="L165" s="143" t="s">
        <v>161</v>
      </c>
      <c r="M165" s="149"/>
      <c r="N165" s="150" t="s">
        <v>1</v>
      </c>
      <c r="O165" s="151" t="s">
        <v>38</v>
      </c>
      <c r="P165" s="152">
        <f>I165+J165</f>
        <v>0</v>
      </c>
      <c r="Q165" s="152">
        <f>ROUND(I165*H165,2)</f>
        <v>0</v>
      </c>
      <c r="R165" s="152">
        <f>ROUND(J165*H165,2)</f>
        <v>0</v>
      </c>
      <c r="S165" s="18"/>
      <c r="T165" s="153">
        <f>S165*H165</f>
        <v>0</v>
      </c>
      <c r="U165" s="153">
        <v>2.2684000000000002</v>
      </c>
      <c r="V165" s="153">
        <f>U165*H165</f>
        <v>58.647213600000001</v>
      </c>
      <c r="W165" s="153">
        <v>0</v>
      </c>
      <c r="X165" s="154">
        <f>W165*H165</f>
        <v>0</v>
      </c>
      <c r="Y165" s="18"/>
      <c r="Z165" s="18"/>
      <c r="AA165" s="18"/>
      <c r="AB165" s="18"/>
      <c r="AC165" s="18"/>
      <c r="AD165" s="18"/>
      <c r="AE165" s="18"/>
      <c r="AF165" s="18"/>
      <c r="AG165" s="18"/>
      <c r="AH165" s="18"/>
      <c r="AI165" s="18"/>
      <c r="AJ165" s="18"/>
      <c r="AK165" s="18"/>
      <c r="AL165" s="18"/>
      <c r="AM165" s="18"/>
      <c r="AN165" s="18"/>
      <c r="AO165" s="18"/>
      <c r="AP165" s="18"/>
      <c r="AQ165" s="18"/>
      <c r="AR165" s="155" t="s">
        <v>151</v>
      </c>
      <c r="AS165" s="18"/>
      <c r="AT165" s="155" t="s">
        <v>143</v>
      </c>
      <c r="AU165" s="155" t="s">
        <v>87</v>
      </c>
      <c r="AV165" s="18"/>
      <c r="AW165" s="18"/>
      <c r="AX165" s="18"/>
      <c r="AY165" s="3" t="s">
        <v>142</v>
      </c>
      <c r="AZ165" s="18"/>
      <c r="BA165" s="18"/>
      <c r="BB165" s="18"/>
      <c r="BC165" s="18"/>
      <c r="BD165" s="18"/>
      <c r="BE165" s="156">
        <f>IF(O165="základná",K165,0)</f>
        <v>0</v>
      </c>
      <c r="BF165" s="156">
        <f>IF(O165="znížená",K165,0)</f>
        <v>0</v>
      </c>
      <c r="BG165" s="156">
        <f>IF(O165="zákl. prenesená",K165,0)</f>
        <v>0</v>
      </c>
      <c r="BH165" s="156">
        <f>IF(O165="zníž. prenesená",K165,0)</f>
        <v>0</v>
      </c>
      <c r="BI165" s="156">
        <f>IF(O165="nulová",K165,0)</f>
        <v>0</v>
      </c>
      <c r="BJ165" s="3" t="s">
        <v>87</v>
      </c>
      <c r="BK165" s="156">
        <f>ROUND(P165*H165,2)</f>
        <v>0</v>
      </c>
      <c r="BL165" s="3" t="s">
        <v>147</v>
      </c>
      <c r="BM165" s="155" t="s">
        <v>227</v>
      </c>
    </row>
    <row r="166" spans="1:65" ht="15.75" customHeight="1">
      <c r="A166" s="171"/>
      <c r="B166" s="172"/>
      <c r="C166" s="171"/>
      <c r="D166" s="173" t="s">
        <v>193</v>
      </c>
      <c r="E166" s="174" t="s">
        <v>1</v>
      </c>
      <c r="F166" s="175" t="s">
        <v>228</v>
      </c>
      <c r="G166" s="171"/>
      <c r="H166" s="176">
        <v>10.173999999999999</v>
      </c>
      <c r="I166" s="171"/>
      <c r="J166" s="171"/>
      <c r="K166" s="171"/>
      <c r="L166" s="171"/>
      <c r="M166" s="172"/>
      <c r="N166" s="177"/>
      <c r="O166" s="171"/>
      <c r="P166" s="171"/>
      <c r="Q166" s="171"/>
      <c r="R166" s="171"/>
      <c r="S166" s="171"/>
      <c r="T166" s="171"/>
      <c r="U166" s="171"/>
      <c r="V166" s="171"/>
      <c r="W166" s="171"/>
      <c r="X166" s="178"/>
      <c r="Y166" s="171"/>
      <c r="Z166" s="171"/>
      <c r="AA166" s="171"/>
      <c r="AB166" s="171"/>
      <c r="AC166" s="171"/>
      <c r="AD166" s="171"/>
      <c r="AE166" s="171"/>
      <c r="AF166" s="171"/>
      <c r="AG166" s="171"/>
      <c r="AH166" s="171"/>
      <c r="AI166" s="171"/>
      <c r="AJ166" s="171"/>
      <c r="AK166" s="171"/>
      <c r="AL166" s="171"/>
      <c r="AM166" s="171"/>
      <c r="AN166" s="171"/>
      <c r="AO166" s="171"/>
      <c r="AP166" s="171"/>
      <c r="AQ166" s="171"/>
      <c r="AR166" s="171"/>
      <c r="AS166" s="171"/>
      <c r="AT166" s="174" t="s">
        <v>193</v>
      </c>
      <c r="AU166" s="174" t="s">
        <v>87</v>
      </c>
      <c r="AV166" s="171" t="s">
        <v>87</v>
      </c>
      <c r="AW166" s="171" t="s">
        <v>4</v>
      </c>
      <c r="AX166" s="171" t="s">
        <v>74</v>
      </c>
      <c r="AY166" s="174" t="s">
        <v>142</v>
      </c>
      <c r="AZ166" s="171"/>
      <c r="BA166" s="171"/>
      <c r="BB166" s="171"/>
      <c r="BC166" s="171"/>
      <c r="BD166" s="171"/>
      <c r="BE166" s="171"/>
      <c r="BF166" s="171"/>
      <c r="BG166" s="171"/>
      <c r="BH166" s="171"/>
      <c r="BI166" s="171"/>
      <c r="BJ166" s="171"/>
      <c r="BK166" s="171"/>
      <c r="BL166" s="171"/>
      <c r="BM166" s="171"/>
    </row>
    <row r="167" spans="1:65" ht="15.75" customHeight="1">
      <c r="A167" s="171"/>
      <c r="B167" s="172"/>
      <c r="C167" s="171"/>
      <c r="D167" s="173" t="s">
        <v>193</v>
      </c>
      <c r="E167" s="174" t="s">
        <v>1</v>
      </c>
      <c r="F167" s="175" t="s">
        <v>221</v>
      </c>
      <c r="G167" s="171"/>
      <c r="H167" s="176">
        <v>15.68</v>
      </c>
      <c r="I167" s="171"/>
      <c r="J167" s="171"/>
      <c r="K167" s="171"/>
      <c r="L167" s="171"/>
      <c r="M167" s="172"/>
      <c r="N167" s="177"/>
      <c r="O167" s="171"/>
      <c r="P167" s="171"/>
      <c r="Q167" s="171"/>
      <c r="R167" s="171"/>
      <c r="S167" s="171"/>
      <c r="T167" s="171"/>
      <c r="U167" s="171"/>
      <c r="V167" s="171"/>
      <c r="W167" s="171"/>
      <c r="X167" s="178"/>
      <c r="Y167" s="171"/>
      <c r="Z167" s="171"/>
      <c r="AA167" s="171"/>
      <c r="AB167" s="171"/>
      <c r="AC167" s="171"/>
      <c r="AD167" s="171"/>
      <c r="AE167" s="171"/>
      <c r="AF167" s="171"/>
      <c r="AG167" s="171"/>
      <c r="AH167" s="171"/>
      <c r="AI167" s="171"/>
      <c r="AJ167" s="171"/>
      <c r="AK167" s="171"/>
      <c r="AL167" s="171"/>
      <c r="AM167" s="171"/>
      <c r="AN167" s="171"/>
      <c r="AO167" s="171"/>
      <c r="AP167" s="171"/>
      <c r="AQ167" s="171"/>
      <c r="AR167" s="171"/>
      <c r="AS167" s="171"/>
      <c r="AT167" s="174" t="s">
        <v>193</v>
      </c>
      <c r="AU167" s="174" t="s">
        <v>87</v>
      </c>
      <c r="AV167" s="171" t="s">
        <v>87</v>
      </c>
      <c r="AW167" s="171" t="s">
        <v>4</v>
      </c>
      <c r="AX167" s="171" t="s">
        <v>74</v>
      </c>
      <c r="AY167" s="174" t="s">
        <v>142</v>
      </c>
      <c r="AZ167" s="171"/>
      <c r="BA167" s="171"/>
      <c r="BB167" s="171"/>
      <c r="BC167" s="171"/>
      <c r="BD167" s="171"/>
      <c r="BE167" s="171"/>
      <c r="BF167" s="171"/>
      <c r="BG167" s="171"/>
      <c r="BH167" s="171"/>
      <c r="BI167" s="171"/>
      <c r="BJ167" s="171"/>
      <c r="BK167" s="171"/>
      <c r="BL167" s="171"/>
      <c r="BM167" s="171"/>
    </row>
    <row r="168" spans="1:65" ht="15.75" customHeight="1">
      <c r="A168" s="179"/>
      <c r="B168" s="180"/>
      <c r="C168" s="179"/>
      <c r="D168" s="173" t="s">
        <v>193</v>
      </c>
      <c r="E168" s="181" t="s">
        <v>1</v>
      </c>
      <c r="F168" s="182" t="s">
        <v>196</v>
      </c>
      <c r="G168" s="179"/>
      <c r="H168" s="183">
        <v>25.853999999999999</v>
      </c>
      <c r="I168" s="179"/>
      <c r="J168" s="179"/>
      <c r="K168" s="179"/>
      <c r="L168" s="179"/>
      <c r="M168" s="180"/>
      <c r="N168" s="184"/>
      <c r="O168" s="179"/>
      <c r="P168" s="179"/>
      <c r="Q168" s="179"/>
      <c r="R168" s="179"/>
      <c r="S168" s="179"/>
      <c r="T168" s="179"/>
      <c r="U168" s="179"/>
      <c r="V168" s="179"/>
      <c r="W168" s="179"/>
      <c r="X168" s="185"/>
      <c r="Y168" s="179"/>
      <c r="Z168" s="179"/>
      <c r="AA168" s="179"/>
      <c r="AB168" s="179"/>
      <c r="AC168" s="179"/>
      <c r="AD168" s="179"/>
      <c r="AE168" s="179"/>
      <c r="AF168" s="179"/>
      <c r="AG168" s="179"/>
      <c r="AH168" s="179"/>
      <c r="AI168" s="179"/>
      <c r="AJ168" s="179"/>
      <c r="AK168" s="179"/>
      <c r="AL168" s="179"/>
      <c r="AM168" s="179"/>
      <c r="AN168" s="179"/>
      <c r="AO168" s="179"/>
      <c r="AP168" s="179"/>
      <c r="AQ168" s="179"/>
      <c r="AR168" s="179"/>
      <c r="AS168" s="179"/>
      <c r="AT168" s="181" t="s">
        <v>193</v>
      </c>
      <c r="AU168" s="181" t="s">
        <v>87</v>
      </c>
      <c r="AV168" s="179" t="s">
        <v>94</v>
      </c>
      <c r="AW168" s="179" t="s">
        <v>4</v>
      </c>
      <c r="AX168" s="179" t="s">
        <v>80</v>
      </c>
      <c r="AY168" s="181" t="s">
        <v>142</v>
      </c>
      <c r="AZ168" s="179"/>
      <c r="BA168" s="179"/>
      <c r="BB168" s="179"/>
      <c r="BC168" s="179"/>
      <c r="BD168" s="179"/>
      <c r="BE168" s="179"/>
      <c r="BF168" s="179"/>
      <c r="BG168" s="179"/>
      <c r="BH168" s="179"/>
      <c r="BI168" s="179"/>
      <c r="BJ168" s="179"/>
      <c r="BK168" s="179"/>
      <c r="BL168" s="179"/>
      <c r="BM168" s="179"/>
    </row>
    <row r="169" spans="1:65" ht="24" customHeight="1">
      <c r="A169" s="18"/>
      <c r="B169" s="19"/>
      <c r="C169" s="157" t="s">
        <v>153</v>
      </c>
      <c r="D169" s="157" t="s">
        <v>155</v>
      </c>
      <c r="E169" s="158" t="s">
        <v>229</v>
      </c>
      <c r="F169" s="159" t="s">
        <v>230</v>
      </c>
      <c r="G169" s="160" t="s">
        <v>191</v>
      </c>
      <c r="H169" s="161">
        <v>37.220999999999997</v>
      </c>
      <c r="I169" s="162"/>
      <c r="J169" s="162"/>
      <c r="K169" s="163">
        <f>ROUND(P169*H169,2)</f>
        <v>0</v>
      </c>
      <c r="L169" s="159" t="s">
        <v>161</v>
      </c>
      <c r="M169" s="19"/>
      <c r="N169" s="164" t="s">
        <v>1</v>
      </c>
      <c r="O169" s="151" t="s">
        <v>38</v>
      </c>
      <c r="P169" s="152">
        <f>I169+J169</f>
        <v>0</v>
      </c>
      <c r="Q169" s="152">
        <f>ROUND(I169*H169,2)</f>
        <v>0</v>
      </c>
      <c r="R169" s="152">
        <f>ROUND(J169*H169,2)</f>
        <v>0</v>
      </c>
      <c r="S169" s="18"/>
      <c r="T169" s="153">
        <f>S169*H169</f>
        <v>0</v>
      </c>
      <c r="U169" s="153">
        <v>2.0699999999999998</v>
      </c>
      <c r="V169" s="153">
        <f>U169*H169</f>
        <v>77.04746999999999</v>
      </c>
      <c r="W169" s="153">
        <v>0</v>
      </c>
      <c r="X169" s="154">
        <f>W169*H169</f>
        <v>0</v>
      </c>
      <c r="Y169" s="18"/>
      <c r="Z169" s="18"/>
      <c r="AA169" s="18"/>
      <c r="AB169" s="18"/>
      <c r="AC169" s="18"/>
      <c r="AD169" s="18"/>
      <c r="AE169" s="18"/>
      <c r="AF169" s="18"/>
      <c r="AG169" s="18"/>
      <c r="AH169" s="18"/>
      <c r="AI169" s="18"/>
      <c r="AJ169" s="18"/>
      <c r="AK169" s="18"/>
      <c r="AL169" s="18"/>
      <c r="AM169" s="18"/>
      <c r="AN169" s="18"/>
      <c r="AO169" s="18"/>
      <c r="AP169" s="18"/>
      <c r="AQ169" s="18"/>
      <c r="AR169" s="155" t="s">
        <v>147</v>
      </c>
      <c r="AS169" s="18"/>
      <c r="AT169" s="155" t="s">
        <v>155</v>
      </c>
      <c r="AU169" s="155" t="s">
        <v>87</v>
      </c>
      <c r="AV169" s="18"/>
      <c r="AW169" s="18"/>
      <c r="AX169" s="18"/>
      <c r="AY169" s="3" t="s">
        <v>142</v>
      </c>
      <c r="AZ169" s="18"/>
      <c r="BA169" s="18"/>
      <c r="BB169" s="18"/>
      <c r="BC169" s="18"/>
      <c r="BD169" s="18"/>
      <c r="BE169" s="156">
        <f>IF(O169="základná",K169,0)</f>
        <v>0</v>
      </c>
      <c r="BF169" s="156">
        <f>IF(O169="znížená",K169,0)</f>
        <v>0</v>
      </c>
      <c r="BG169" s="156">
        <f>IF(O169="zákl. prenesená",K169,0)</f>
        <v>0</v>
      </c>
      <c r="BH169" s="156">
        <f>IF(O169="zníž. prenesená",K169,0)</f>
        <v>0</v>
      </c>
      <c r="BI169" s="156">
        <f>IF(O169="nulová",K169,0)</f>
        <v>0</v>
      </c>
      <c r="BJ169" s="3" t="s">
        <v>87</v>
      </c>
      <c r="BK169" s="156">
        <f>ROUND(P169*H169,2)</f>
        <v>0</v>
      </c>
      <c r="BL169" s="3" t="s">
        <v>147</v>
      </c>
      <c r="BM169" s="155" t="s">
        <v>231</v>
      </c>
    </row>
    <row r="170" spans="1:65" ht="15.75" customHeight="1">
      <c r="A170" s="171"/>
      <c r="B170" s="172"/>
      <c r="C170" s="171"/>
      <c r="D170" s="173" t="s">
        <v>193</v>
      </c>
      <c r="E170" s="174" t="s">
        <v>1</v>
      </c>
      <c r="F170" s="175" t="s">
        <v>232</v>
      </c>
      <c r="G170" s="171"/>
      <c r="H170" s="176">
        <v>37.220999999999997</v>
      </c>
      <c r="I170" s="171"/>
      <c r="J170" s="171"/>
      <c r="K170" s="171"/>
      <c r="L170" s="171"/>
      <c r="M170" s="172"/>
      <c r="N170" s="177"/>
      <c r="O170" s="171"/>
      <c r="P170" s="171"/>
      <c r="Q170" s="171"/>
      <c r="R170" s="171"/>
      <c r="S170" s="171"/>
      <c r="T170" s="171"/>
      <c r="U170" s="171"/>
      <c r="V170" s="171"/>
      <c r="W170" s="171"/>
      <c r="X170" s="178"/>
      <c r="Y170" s="171"/>
      <c r="Z170" s="171"/>
      <c r="AA170" s="171"/>
      <c r="AB170" s="171"/>
      <c r="AC170" s="171"/>
      <c r="AD170" s="171"/>
      <c r="AE170" s="171"/>
      <c r="AF170" s="171"/>
      <c r="AG170" s="171"/>
      <c r="AH170" s="171"/>
      <c r="AI170" s="171"/>
      <c r="AJ170" s="171"/>
      <c r="AK170" s="171"/>
      <c r="AL170" s="171"/>
      <c r="AM170" s="171"/>
      <c r="AN170" s="171"/>
      <c r="AO170" s="171"/>
      <c r="AP170" s="171"/>
      <c r="AQ170" s="171"/>
      <c r="AR170" s="171"/>
      <c r="AS170" s="171"/>
      <c r="AT170" s="174" t="s">
        <v>193</v>
      </c>
      <c r="AU170" s="174" t="s">
        <v>87</v>
      </c>
      <c r="AV170" s="171" t="s">
        <v>87</v>
      </c>
      <c r="AW170" s="171" t="s">
        <v>4</v>
      </c>
      <c r="AX170" s="171" t="s">
        <v>80</v>
      </c>
      <c r="AY170" s="174" t="s">
        <v>142</v>
      </c>
      <c r="AZ170" s="171"/>
      <c r="BA170" s="171"/>
      <c r="BB170" s="171"/>
      <c r="BC170" s="171"/>
      <c r="BD170" s="171"/>
      <c r="BE170" s="171"/>
      <c r="BF170" s="171"/>
      <c r="BG170" s="171"/>
      <c r="BH170" s="171"/>
      <c r="BI170" s="171"/>
      <c r="BJ170" s="171"/>
      <c r="BK170" s="171"/>
      <c r="BL170" s="171"/>
      <c r="BM170" s="171"/>
    </row>
    <row r="171" spans="1:65" ht="24" customHeight="1">
      <c r="A171" s="18"/>
      <c r="B171" s="19"/>
      <c r="C171" s="157" t="s">
        <v>154</v>
      </c>
      <c r="D171" s="157" t="s">
        <v>155</v>
      </c>
      <c r="E171" s="158" t="s">
        <v>233</v>
      </c>
      <c r="F171" s="159" t="s">
        <v>234</v>
      </c>
      <c r="G171" s="160" t="s">
        <v>191</v>
      </c>
      <c r="H171" s="161">
        <v>14.888</v>
      </c>
      <c r="I171" s="162"/>
      <c r="J171" s="162"/>
      <c r="K171" s="163">
        <f>ROUND(P171*H171,2)</f>
        <v>0</v>
      </c>
      <c r="L171" s="159" t="s">
        <v>161</v>
      </c>
      <c r="M171" s="19"/>
      <c r="N171" s="164" t="s">
        <v>1</v>
      </c>
      <c r="O171" s="151" t="s">
        <v>38</v>
      </c>
      <c r="P171" s="152">
        <f>I171+J171</f>
        <v>0</v>
      </c>
      <c r="Q171" s="152">
        <f>ROUND(I171*H171,2)</f>
        <v>0</v>
      </c>
      <c r="R171" s="152">
        <f>ROUND(J171*H171,2)</f>
        <v>0</v>
      </c>
      <c r="S171" s="18"/>
      <c r="T171" s="153">
        <f>S171*H171</f>
        <v>0</v>
      </c>
      <c r="U171" s="153">
        <v>2.2589999999999999</v>
      </c>
      <c r="V171" s="153">
        <f>U171*H171</f>
        <v>33.631991999999997</v>
      </c>
      <c r="W171" s="153">
        <v>0</v>
      </c>
      <c r="X171" s="154">
        <f>W171*H171</f>
        <v>0</v>
      </c>
      <c r="Y171" s="18"/>
      <c r="Z171" s="18"/>
      <c r="AA171" s="18"/>
      <c r="AB171" s="18"/>
      <c r="AC171" s="18"/>
      <c r="AD171" s="18"/>
      <c r="AE171" s="18"/>
      <c r="AF171" s="18"/>
      <c r="AG171" s="18"/>
      <c r="AH171" s="18"/>
      <c r="AI171" s="18"/>
      <c r="AJ171" s="18"/>
      <c r="AK171" s="18"/>
      <c r="AL171" s="18"/>
      <c r="AM171" s="18"/>
      <c r="AN171" s="18"/>
      <c r="AO171" s="18"/>
      <c r="AP171" s="18"/>
      <c r="AQ171" s="18"/>
      <c r="AR171" s="155" t="s">
        <v>147</v>
      </c>
      <c r="AS171" s="18"/>
      <c r="AT171" s="155" t="s">
        <v>155</v>
      </c>
      <c r="AU171" s="155" t="s">
        <v>87</v>
      </c>
      <c r="AV171" s="18"/>
      <c r="AW171" s="18"/>
      <c r="AX171" s="18"/>
      <c r="AY171" s="3" t="s">
        <v>142</v>
      </c>
      <c r="AZ171" s="18"/>
      <c r="BA171" s="18"/>
      <c r="BB171" s="18"/>
      <c r="BC171" s="18"/>
      <c r="BD171" s="18"/>
      <c r="BE171" s="156">
        <f>IF(O171="základná",K171,0)</f>
        <v>0</v>
      </c>
      <c r="BF171" s="156">
        <f>IF(O171="znížená",K171,0)</f>
        <v>0</v>
      </c>
      <c r="BG171" s="156">
        <f>IF(O171="zákl. prenesená",K171,0)</f>
        <v>0</v>
      </c>
      <c r="BH171" s="156">
        <f>IF(O171="zníž. prenesená",K171,0)</f>
        <v>0</v>
      </c>
      <c r="BI171" s="156">
        <f>IF(O171="nulová",K171,0)</f>
        <v>0</v>
      </c>
      <c r="BJ171" s="3" t="s">
        <v>87</v>
      </c>
      <c r="BK171" s="156">
        <f>ROUND(P171*H171,2)</f>
        <v>0</v>
      </c>
      <c r="BL171" s="3" t="s">
        <v>147</v>
      </c>
      <c r="BM171" s="155" t="s">
        <v>235</v>
      </c>
    </row>
    <row r="172" spans="1:65" ht="15.75" customHeight="1">
      <c r="A172" s="171"/>
      <c r="B172" s="172"/>
      <c r="C172" s="171"/>
      <c r="D172" s="173" t="s">
        <v>193</v>
      </c>
      <c r="E172" s="174" t="s">
        <v>1</v>
      </c>
      <c r="F172" s="175" t="s">
        <v>236</v>
      </c>
      <c r="G172" s="171"/>
      <c r="H172" s="176">
        <v>14.888</v>
      </c>
      <c r="I172" s="171"/>
      <c r="J172" s="171"/>
      <c r="K172" s="171"/>
      <c r="L172" s="171"/>
      <c r="M172" s="172"/>
      <c r="N172" s="177"/>
      <c r="O172" s="171"/>
      <c r="P172" s="171"/>
      <c r="Q172" s="171"/>
      <c r="R172" s="171"/>
      <c r="S172" s="171"/>
      <c r="T172" s="171"/>
      <c r="U172" s="171"/>
      <c r="V172" s="171"/>
      <c r="W172" s="171"/>
      <c r="X172" s="178"/>
      <c r="Y172" s="171"/>
      <c r="Z172" s="171"/>
      <c r="AA172" s="171"/>
      <c r="AB172" s="171"/>
      <c r="AC172" s="171"/>
      <c r="AD172" s="171"/>
      <c r="AE172" s="171"/>
      <c r="AF172" s="171"/>
      <c r="AG172" s="171"/>
      <c r="AH172" s="171"/>
      <c r="AI172" s="171"/>
      <c r="AJ172" s="171"/>
      <c r="AK172" s="171"/>
      <c r="AL172" s="171"/>
      <c r="AM172" s="171"/>
      <c r="AN172" s="171"/>
      <c r="AO172" s="171"/>
      <c r="AP172" s="171"/>
      <c r="AQ172" s="171"/>
      <c r="AR172" s="171"/>
      <c r="AS172" s="171"/>
      <c r="AT172" s="174" t="s">
        <v>193</v>
      </c>
      <c r="AU172" s="174" t="s">
        <v>87</v>
      </c>
      <c r="AV172" s="171" t="s">
        <v>87</v>
      </c>
      <c r="AW172" s="171" t="s">
        <v>4</v>
      </c>
      <c r="AX172" s="171" t="s">
        <v>80</v>
      </c>
      <c r="AY172" s="174" t="s">
        <v>142</v>
      </c>
      <c r="AZ172" s="171"/>
      <c r="BA172" s="171"/>
      <c r="BB172" s="171"/>
      <c r="BC172" s="171"/>
      <c r="BD172" s="171"/>
      <c r="BE172" s="171"/>
      <c r="BF172" s="171"/>
      <c r="BG172" s="171"/>
      <c r="BH172" s="171"/>
      <c r="BI172" s="171"/>
      <c r="BJ172" s="171"/>
      <c r="BK172" s="171"/>
      <c r="BL172" s="171"/>
      <c r="BM172" s="171"/>
    </row>
    <row r="173" spans="1:65" ht="15.75" customHeight="1">
      <c r="A173" s="18"/>
      <c r="B173" s="19"/>
      <c r="C173" s="157" t="s">
        <v>157</v>
      </c>
      <c r="D173" s="157" t="s">
        <v>155</v>
      </c>
      <c r="E173" s="158" t="s">
        <v>237</v>
      </c>
      <c r="F173" s="159" t="s">
        <v>238</v>
      </c>
      <c r="G173" s="160" t="s">
        <v>239</v>
      </c>
      <c r="H173" s="161">
        <v>7.984</v>
      </c>
      <c r="I173" s="162"/>
      <c r="J173" s="162"/>
      <c r="K173" s="163">
        <f>ROUND(P173*H173,2)</f>
        <v>0</v>
      </c>
      <c r="L173" s="159" t="s">
        <v>161</v>
      </c>
      <c r="M173" s="19"/>
      <c r="N173" s="164" t="s">
        <v>1</v>
      </c>
      <c r="O173" s="151" t="s">
        <v>38</v>
      </c>
      <c r="P173" s="152">
        <f>I173+J173</f>
        <v>0</v>
      </c>
      <c r="Q173" s="152">
        <f>ROUND(I173*H173,2)</f>
        <v>0</v>
      </c>
      <c r="R173" s="152">
        <f>ROUND(J173*H173,2)</f>
        <v>0</v>
      </c>
      <c r="S173" s="18"/>
      <c r="T173" s="153">
        <f>S173*H173</f>
        <v>0</v>
      </c>
      <c r="U173" s="153">
        <v>1.58E-3</v>
      </c>
      <c r="V173" s="153">
        <f>U173*H173</f>
        <v>1.2614719999999999E-2</v>
      </c>
      <c r="W173" s="153">
        <v>0</v>
      </c>
      <c r="X173" s="154">
        <f>W173*H173</f>
        <v>0</v>
      </c>
      <c r="Y173" s="18"/>
      <c r="Z173" s="18"/>
      <c r="AA173" s="18"/>
      <c r="AB173" s="18"/>
      <c r="AC173" s="18"/>
      <c r="AD173" s="18"/>
      <c r="AE173" s="18"/>
      <c r="AF173" s="18"/>
      <c r="AG173" s="18"/>
      <c r="AH173" s="18"/>
      <c r="AI173" s="18"/>
      <c r="AJ173" s="18"/>
      <c r="AK173" s="18"/>
      <c r="AL173" s="18"/>
      <c r="AM173" s="18"/>
      <c r="AN173" s="18"/>
      <c r="AO173" s="18"/>
      <c r="AP173" s="18"/>
      <c r="AQ173" s="18"/>
      <c r="AR173" s="155" t="s">
        <v>147</v>
      </c>
      <c r="AS173" s="18"/>
      <c r="AT173" s="155" t="s">
        <v>155</v>
      </c>
      <c r="AU173" s="155" t="s">
        <v>87</v>
      </c>
      <c r="AV173" s="18"/>
      <c r="AW173" s="18"/>
      <c r="AX173" s="18"/>
      <c r="AY173" s="3" t="s">
        <v>142</v>
      </c>
      <c r="AZ173" s="18"/>
      <c r="BA173" s="18"/>
      <c r="BB173" s="18"/>
      <c r="BC173" s="18"/>
      <c r="BD173" s="18"/>
      <c r="BE173" s="156">
        <f>IF(O173="základná",K173,0)</f>
        <v>0</v>
      </c>
      <c r="BF173" s="156">
        <f>IF(O173="znížená",K173,0)</f>
        <v>0</v>
      </c>
      <c r="BG173" s="156">
        <f>IF(O173="zákl. prenesená",K173,0)</f>
        <v>0</v>
      </c>
      <c r="BH173" s="156">
        <f>IF(O173="zníž. prenesená",K173,0)</f>
        <v>0</v>
      </c>
      <c r="BI173" s="156">
        <f>IF(O173="nulová",K173,0)</f>
        <v>0</v>
      </c>
      <c r="BJ173" s="3" t="s">
        <v>87</v>
      </c>
      <c r="BK173" s="156">
        <f>ROUND(P173*H173,2)</f>
        <v>0</v>
      </c>
      <c r="BL173" s="3" t="s">
        <v>147</v>
      </c>
      <c r="BM173" s="155" t="s">
        <v>240</v>
      </c>
    </row>
    <row r="174" spans="1:65" ht="15.75" customHeight="1">
      <c r="A174" s="171"/>
      <c r="B174" s="172"/>
      <c r="C174" s="171"/>
      <c r="D174" s="173" t="s">
        <v>193</v>
      </c>
      <c r="E174" s="174" t="s">
        <v>1</v>
      </c>
      <c r="F174" s="175" t="s">
        <v>241</v>
      </c>
      <c r="G174" s="171"/>
      <c r="H174" s="176">
        <v>7.984</v>
      </c>
      <c r="I174" s="171"/>
      <c r="J174" s="171"/>
      <c r="K174" s="171"/>
      <c r="L174" s="171"/>
      <c r="M174" s="172"/>
      <c r="N174" s="177"/>
      <c r="O174" s="171"/>
      <c r="P174" s="171"/>
      <c r="Q174" s="171"/>
      <c r="R174" s="171"/>
      <c r="S174" s="171"/>
      <c r="T174" s="171"/>
      <c r="U174" s="171"/>
      <c r="V174" s="171"/>
      <c r="W174" s="171"/>
      <c r="X174" s="178"/>
      <c r="Y174" s="171"/>
      <c r="Z174" s="171"/>
      <c r="AA174" s="171"/>
      <c r="AB174" s="171"/>
      <c r="AC174" s="171"/>
      <c r="AD174" s="171"/>
      <c r="AE174" s="171"/>
      <c r="AF174" s="171"/>
      <c r="AG174" s="171"/>
      <c r="AH174" s="171"/>
      <c r="AI174" s="171"/>
      <c r="AJ174" s="171"/>
      <c r="AK174" s="171"/>
      <c r="AL174" s="171"/>
      <c r="AM174" s="171"/>
      <c r="AN174" s="171"/>
      <c r="AO174" s="171"/>
      <c r="AP174" s="171"/>
      <c r="AQ174" s="171"/>
      <c r="AR174" s="171"/>
      <c r="AS174" s="171"/>
      <c r="AT174" s="174" t="s">
        <v>193</v>
      </c>
      <c r="AU174" s="174" t="s">
        <v>87</v>
      </c>
      <c r="AV174" s="171" t="s">
        <v>87</v>
      </c>
      <c r="AW174" s="171" t="s">
        <v>4</v>
      </c>
      <c r="AX174" s="171" t="s">
        <v>80</v>
      </c>
      <c r="AY174" s="174" t="s">
        <v>142</v>
      </c>
      <c r="AZ174" s="171"/>
      <c r="BA174" s="171"/>
      <c r="BB174" s="171"/>
      <c r="BC174" s="171"/>
      <c r="BD174" s="171"/>
      <c r="BE174" s="171"/>
      <c r="BF174" s="171"/>
      <c r="BG174" s="171"/>
      <c r="BH174" s="171"/>
      <c r="BI174" s="171"/>
      <c r="BJ174" s="171"/>
      <c r="BK174" s="171"/>
      <c r="BL174" s="171"/>
      <c r="BM174" s="171"/>
    </row>
    <row r="175" spans="1:65" ht="15.75" customHeight="1">
      <c r="A175" s="18"/>
      <c r="B175" s="19"/>
      <c r="C175" s="157" t="s">
        <v>242</v>
      </c>
      <c r="D175" s="157" t="s">
        <v>155</v>
      </c>
      <c r="E175" s="158" t="s">
        <v>243</v>
      </c>
      <c r="F175" s="159" t="s">
        <v>244</v>
      </c>
      <c r="G175" s="160" t="s">
        <v>239</v>
      </c>
      <c r="H175" s="161">
        <v>7.984</v>
      </c>
      <c r="I175" s="162"/>
      <c r="J175" s="162"/>
      <c r="K175" s="163">
        <f>ROUND(P175*H175,2)</f>
        <v>0</v>
      </c>
      <c r="L175" s="159" t="s">
        <v>161</v>
      </c>
      <c r="M175" s="19"/>
      <c r="N175" s="164" t="s">
        <v>1</v>
      </c>
      <c r="O175" s="151" t="s">
        <v>38</v>
      </c>
      <c r="P175" s="152">
        <f>I175+J175</f>
        <v>0</v>
      </c>
      <c r="Q175" s="152">
        <f>ROUND(I175*H175,2)</f>
        <v>0</v>
      </c>
      <c r="R175" s="152">
        <f>ROUND(J175*H175,2)</f>
        <v>0</v>
      </c>
      <c r="S175" s="18"/>
      <c r="T175" s="153">
        <f>S175*H175</f>
        <v>0</v>
      </c>
      <c r="U175" s="153">
        <v>0</v>
      </c>
      <c r="V175" s="153">
        <f>U175*H175</f>
        <v>0</v>
      </c>
      <c r="W175" s="153">
        <v>0</v>
      </c>
      <c r="X175" s="154">
        <f>W175*H175</f>
        <v>0</v>
      </c>
      <c r="Y175" s="18"/>
      <c r="Z175" s="18"/>
      <c r="AA175" s="18"/>
      <c r="AB175" s="18"/>
      <c r="AC175" s="18"/>
      <c r="AD175" s="18"/>
      <c r="AE175" s="18"/>
      <c r="AF175" s="18"/>
      <c r="AG175" s="18"/>
      <c r="AH175" s="18"/>
      <c r="AI175" s="18"/>
      <c r="AJ175" s="18"/>
      <c r="AK175" s="18"/>
      <c r="AL175" s="18"/>
      <c r="AM175" s="18"/>
      <c r="AN175" s="18"/>
      <c r="AO175" s="18"/>
      <c r="AP175" s="18"/>
      <c r="AQ175" s="18"/>
      <c r="AR175" s="155" t="s">
        <v>147</v>
      </c>
      <c r="AS175" s="18"/>
      <c r="AT175" s="155" t="s">
        <v>155</v>
      </c>
      <c r="AU175" s="155" t="s">
        <v>87</v>
      </c>
      <c r="AV175" s="18"/>
      <c r="AW175" s="18"/>
      <c r="AX175" s="18"/>
      <c r="AY175" s="3" t="s">
        <v>142</v>
      </c>
      <c r="AZ175" s="18"/>
      <c r="BA175" s="18"/>
      <c r="BB175" s="18"/>
      <c r="BC175" s="18"/>
      <c r="BD175" s="18"/>
      <c r="BE175" s="156">
        <f>IF(O175="základná",K175,0)</f>
        <v>0</v>
      </c>
      <c r="BF175" s="156">
        <f>IF(O175="znížená",K175,0)</f>
        <v>0</v>
      </c>
      <c r="BG175" s="156">
        <f>IF(O175="zákl. prenesená",K175,0)</f>
        <v>0</v>
      </c>
      <c r="BH175" s="156">
        <f>IF(O175="zníž. prenesená",K175,0)</f>
        <v>0</v>
      </c>
      <c r="BI175" s="156">
        <f>IF(O175="nulová",K175,0)</f>
        <v>0</v>
      </c>
      <c r="BJ175" s="3" t="s">
        <v>87</v>
      </c>
      <c r="BK175" s="156">
        <f>ROUND(P175*H175,2)</f>
        <v>0</v>
      </c>
      <c r="BL175" s="3" t="s">
        <v>147</v>
      </c>
      <c r="BM175" s="155" t="s">
        <v>245</v>
      </c>
    </row>
    <row r="176" spans="1:65" ht="15.75" customHeight="1">
      <c r="A176" s="171"/>
      <c r="B176" s="172"/>
      <c r="C176" s="171"/>
      <c r="D176" s="173" t="s">
        <v>193</v>
      </c>
      <c r="E176" s="174" t="s">
        <v>1</v>
      </c>
      <c r="F176" s="175" t="s">
        <v>241</v>
      </c>
      <c r="G176" s="171"/>
      <c r="H176" s="176">
        <v>7.984</v>
      </c>
      <c r="I176" s="171"/>
      <c r="J176" s="171"/>
      <c r="K176" s="171"/>
      <c r="L176" s="171"/>
      <c r="M176" s="172"/>
      <c r="N176" s="177"/>
      <c r="O176" s="171"/>
      <c r="P176" s="171"/>
      <c r="Q176" s="171"/>
      <c r="R176" s="171"/>
      <c r="S176" s="171"/>
      <c r="T176" s="171"/>
      <c r="U176" s="171"/>
      <c r="V176" s="171"/>
      <c r="W176" s="171"/>
      <c r="X176" s="178"/>
      <c r="Y176" s="171"/>
      <c r="Z176" s="171"/>
      <c r="AA176" s="171"/>
      <c r="AB176" s="171"/>
      <c r="AC176" s="171"/>
      <c r="AD176" s="171"/>
      <c r="AE176" s="171"/>
      <c r="AF176" s="171"/>
      <c r="AG176" s="171"/>
      <c r="AH176" s="171"/>
      <c r="AI176" s="171"/>
      <c r="AJ176" s="171"/>
      <c r="AK176" s="171"/>
      <c r="AL176" s="171"/>
      <c r="AM176" s="171"/>
      <c r="AN176" s="171"/>
      <c r="AO176" s="171"/>
      <c r="AP176" s="171"/>
      <c r="AQ176" s="171"/>
      <c r="AR176" s="171"/>
      <c r="AS176" s="171"/>
      <c r="AT176" s="174" t="s">
        <v>193</v>
      </c>
      <c r="AU176" s="174" t="s">
        <v>87</v>
      </c>
      <c r="AV176" s="171" t="s">
        <v>87</v>
      </c>
      <c r="AW176" s="171" t="s">
        <v>4</v>
      </c>
      <c r="AX176" s="171" t="s">
        <v>80</v>
      </c>
      <c r="AY176" s="174" t="s">
        <v>142</v>
      </c>
      <c r="AZ176" s="171"/>
      <c r="BA176" s="171"/>
      <c r="BB176" s="171"/>
      <c r="BC176" s="171"/>
      <c r="BD176" s="171"/>
      <c r="BE176" s="171"/>
      <c r="BF176" s="171"/>
      <c r="BG176" s="171"/>
      <c r="BH176" s="171"/>
      <c r="BI176" s="171"/>
      <c r="BJ176" s="171"/>
      <c r="BK176" s="171"/>
      <c r="BL176" s="171"/>
      <c r="BM176" s="171"/>
    </row>
    <row r="177" spans="1:65" ht="33" customHeight="1">
      <c r="A177" s="18"/>
      <c r="B177" s="19"/>
      <c r="C177" s="157" t="s">
        <v>246</v>
      </c>
      <c r="D177" s="157" t="s">
        <v>155</v>
      </c>
      <c r="E177" s="158" t="s">
        <v>247</v>
      </c>
      <c r="F177" s="159" t="s">
        <v>248</v>
      </c>
      <c r="G177" s="160" t="s">
        <v>239</v>
      </c>
      <c r="H177" s="161">
        <v>74.441999999999993</v>
      </c>
      <c r="I177" s="162"/>
      <c r="J177" s="162"/>
      <c r="K177" s="163">
        <f>ROUND(P177*H177,2)</f>
        <v>0</v>
      </c>
      <c r="L177" s="159" t="s">
        <v>161</v>
      </c>
      <c r="M177" s="19"/>
      <c r="N177" s="164" t="s">
        <v>1</v>
      </c>
      <c r="O177" s="151" t="s">
        <v>38</v>
      </c>
      <c r="P177" s="152">
        <f>I177+J177</f>
        <v>0</v>
      </c>
      <c r="Q177" s="152">
        <f>ROUND(I177*H177,2)</f>
        <v>0</v>
      </c>
      <c r="R177" s="152">
        <f>ROUND(J177*H177,2)</f>
        <v>0</v>
      </c>
      <c r="S177" s="18"/>
      <c r="T177" s="153">
        <f>S177*H177</f>
        <v>0</v>
      </c>
      <c r="U177" s="153">
        <v>6.2700000000000004E-3</v>
      </c>
      <c r="V177" s="153">
        <f>U177*H177</f>
        <v>0.46675133999999996</v>
      </c>
      <c r="W177" s="153">
        <v>0</v>
      </c>
      <c r="X177" s="154">
        <f>W177*H177</f>
        <v>0</v>
      </c>
      <c r="Y177" s="18"/>
      <c r="Z177" s="18"/>
      <c r="AA177" s="18"/>
      <c r="AB177" s="18"/>
      <c r="AC177" s="18"/>
      <c r="AD177" s="18"/>
      <c r="AE177" s="18"/>
      <c r="AF177" s="18"/>
      <c r="AG177" s="18"/>
      <c r="AH177" s="18"/>
      <c r="AI177" s="18"/>
      <c r="AJ177" s="18"/>
      <c r="AK177" s="18"/>
      <c r="AL177" s="18"/>
      <c r="AM177" s="18"/>
      <c r="AN177" s="18"/>
      <c r="AO177" s="18"/>
      <c r="AP177" s="18"/>
      <c r="AQ177" s="18"/>
      <c r="AR177" s="155" t="s">
        <v>147</v>
      </c>
      <c r="AS177" s="18"/>
      <c r="AT177" s="155" t="s">
        <v>155</v>
      </c>
      <c r="AU177" s="155" t="s">
        <v>87</v>
      </c>
      <c r="AV177" s="18"/>
      <c r="AW177" s="18"/>
      <c r="AX177" s="18"/>
      <c r="AY177" s="3" t="s">
        <v>142</v>
      </c>
      <c r="AZ177" s="18"/>
      <c r="BA177" s="18"/>
      <c r="BB177" s="18"/>
      <c r="BC177" s="18"/>
      <c r="BD177" s="18"/>
      <c r="BE177" s="156">
        <f>IF(O177="základná",K177,0)</f>
        <v>0</v>
      </c>
      <c r="BF177" s="156">
        <f>IF(O177="znížená",K177,0)</f>
        <v>0</v>
      </c>
      <c r="BG177" s="156">
        <f>IF(O177="zákl. prenesená",K177,0)</f>
        <v>0</v>
      </c>
      <c r="BH177" s="156">
        <f>IF(O177="zníž. prenesená",K177,0)</f>
        <v>0</v>
      </c>
      <c r="BI177" s="156">
        <f>IF(O177="nulová",K177,0)</f>
        <v>0</v>
      </c>
      <c r="BJ177" s="3" t="s">
        <v>87</v>
      </c>
      <c r="BK177" s="156">
        <f>ROUND(P177*H177,2)</f>
        <v>0</v>
      </c>
      <c r="BL177" s="3" t="s">
        <v>147</v>
      </c>
      <c r="BM177" s="155" t="s">
        <v>249</v>
      </c>
    </row>
    <row r="178" spans="1:65" ht="15.75" customHeight="1">
      <c r="A178" s="171"/>
      <c r="B178" s="172"/>
      <c r="C178" s="171"/>
      <c r="D178" s="173" t="s">
        <v>193</v>
      </c>
      <c r="E178" s="174" t="s">
        <v>1</v>
      </c>
      <c r="F178" s="175" t="s">
        <v>250</v>
      </c>
      <c r="G178" s="171"/>
      <c r="H178" s="176">
        <v>74.441999999999993</v>
      </c>
      <c r="I178" s="171"/>
      <c r="J178" s="171"/>
      <c r="K178" s="171"/>
      <c r="L178" s="171"/>
      <c r="M178" s="172"/>
      <c r="N178" s="177"/>
      <c r="O178" s="171"/>
      <c r="P178" s="171"/>
      <c r="Q178" s="171"/>
      <c r="R178" s="171"/>
      <c r="S178" s="171"/>
      <c r="T178" s="171"/>
      <c r="U178" s="171"/>
      <c r="V178" s="171"/>
      <c r="W178" s="171"/>
      <c r="X178" s="178"/>
      <c r="Y178" s="171"/>
      <c r="Z178" s="171"/>
      <c r="AA178" s="171"/>
      <c r="AB178" s="171"/>
      <c r="AC178" s="171"/>
      <c r="AD178" s="171"/>
      <c r="AE178" s="171"/>
      <c r="AF178" s="171"/>
      <c r="AG178" s="171"/>
      <c r="AH178" s="171"/>
      <c r="AI178" s="171"/>
      <c r="AJ178" s="171"/>
      <c r="AK178" s="171"/>
      <c r="AL178" s="171"/>
      <c r="AM178" s="171"/>
      <c r="AN178" s="171"/>
      <c r="AO178" s="171"/>
      <c r="AP178" s="171"/>
      <c r="AQ178" s="171"/>
      <c r="AR178" s="171"/>
      <c r="AS178" s="171"/>
      <c r="AT178" s="174" t="s">
        <v>193</v>
      </c>
      <c r="AU178" s="174" t="s">
        <v>87</v>
      </c>
      <c r="AV178" s="171" t="s">
        <v>87</v>
      </c>
      <c r="AW178" s="171" t="s">
        <v>4</v>
      </c>
      <c r="AX178" s="171" t="s">
        <v>80</v>
      </c>
      <c r="AY178" s="174" t="s">
        <v>142</v>
      </c>
      <c r="AZ178" s="171"/>
      <c r="BA178" s="171"/>
      <c r="BB178" s="171"/>
      <c r="BC178" s="171"/>
      <c r="BD178" s="171"/>
      <c r="BE178" s="171"/>
      <c r="BF178" s="171"/>
      <c r="BG178" s="171"/>
      <c r="BH178" s="171"/>
      <c r="BI178" s="171"/>
      <c r="BJ178" s="171"/>
      <c r="BK178" s="171"/>
      <c r="BL178" s="171"/>
      <c r="BM178" s="171"/>
    </row>
    <row r="179" spans="1:65" ht="37.5" customHeight="1">
      <c r="A179" s="18"/>
      <c r="B179" s="19"/>
      <c r="C179" s="157" t="s">
        <v>251</v>
      </c>
      <c r="D179" s="157" t="s">
        <v>155</v>
      </c>
      <c r="E179" s="158" t="s">
        <v>252</v>
      </c>
      <c r="F179" s="159" t="s">
        <v>253</v>
      </c>
      <c r="G179" s="160" t="s">
        <v>191</v>
      </c>
      <c r="H179" s="161">
        <v>8.9819999999999993</v>
      </c>
      <c r="I179" s="162"/>
      <c r="J179" s="162"/>
      <c r="K179" s="163">
        <f>ROUND(P179*H179,2)</f>
        <v>0</v>
      </c>
      <c r="L179" s="159" t="s">
        <v>161</v>
      </c>
      <c r="M179" s="19"/>
      <c r="N179" s="164" t="s">
        <v>1</v>
      </c>
      <c r="O179" s="151" t="s">
        <v>38</v>
      </c>
      <c r="P179" s="152">
        <f>I179+J179</f>
        <v>0</v>
      </c>
      <c r="Q179" s="152">
        <f>ROUND(I179*H179,2)</f>
        <v>0</v>
      </c>
      <c r="R179" s="152">
        <f>ROUND(J179*H179,2)</f>
        <v>0</v>
      </c>
      <c r="S179" s="18"/>
      <c r="T179" s="153">
        <f>S179*H179</f>
        <v>0</v>
      </c>
      <c r="U179" s="153">
        <v>2.1261399999999999</v>
      </c>
      <c r="V179" s="153">
        <f>U179*H179</f>
        <v>19.096989479999998</v>
      </c>
      <c r="W179" s="153">
        <v>0</v>
      </c>
      <c r="X179" s="154">
        <f>W179*H179</f>
        <v>0</v>
      </c>
      <c r="Y179" s="18"/>
      <c r="Z179" s="18"/>
      <c r="AA179" s="18"/>
      <c r="AB179" s="18"/>
      <c r="AC179" s="18"/>
      <c r="AD179" s="18"/>
      <c r="AE179" s="18"/>
      <c r="AF179" s="18"/>
      <c r="AG179" s="18"/>
      <c r="AH179" s="18"/>
      <c r="AI179" s="18"/>
      <c r="AJ179" s="18"/>
      <c r="AK179" s="18"/>
      <c r="AL179" s="18"/>
      <c r="AM179" s="18"/>
      <c r="AN179" s="18"/>
      <c r="AO179" s="18"/>
      <c r="AP179" s="18"/>
      <c r="AQ179" s="18"/>
      <c r="AR179" s="155" t="s">
        <v>147</v>
      </c>
      <c r="AS179" s="18"/>
      <c r="AT179" s="155" t="s">
        <v>155</v>
      </c>
      <c r="AU179" s="155" t="s">
        <v>87</v>
      </c>
      <c r="AV179" s="18"/>
      <c r="AW179" s="18"/>
      <c r="AX179" s="18"/>
      <c r="AY179" s="3" t="s">
        <v>142</v>
      </c>
      <c r="AZ179" s="18"/>
      <c r="BA179" s="18"/>
      <c r="BB179" s="18"/>
      <c r="BC179" s="18"/>
      <c r="BD179" s="18"/>
      <c r="BE179" s="156">
        <f>IF(O179="základná",K179,0)</f>
        <v>0</v>
      </c>
      <c r="BF179" s="156">
        <f>IF(O179="znížená",K179,0)</f>
        <v>0</v>
      </c>
      <c r="BG179" s="156">
        <f>IF(O179="zákl. prenesená",K179,0)</f>
        <v>0</v>
      </c>
      <c r="BH179" s="156">
        <f>IF(O179="zníž. prenesená",K179,0)</f>
        <v>0</v>
      </c>
      <c r="BI179" s="156">
        <f>IF(O179="nulová",K179,0)</f>
        <v>0</v>
      </c>
      <c r="BJ179" s="3" t="s">
        <v>87</v>
      </c>
      <c r="BK179" s="156">
        <f>ROUND(P179*H179,2)</f>
        <v>0</v>
      </c>
      <c r="BL179" s="3" t="s">
        <v>147</v>
      </c>
      <c r="BM179" s="155" t="s">
        <v>254</v>
      </c>
    </row>
    <row r="180" spans="1:65" ht="15.75" customHeight="1">
      <c r="A180" s="171"/>
      <c r="B180" s="172"/>
      <c r="C180" s="171"/>
      <c r="D180" s="173" t="s">
        <v>193</v>
      </c>
      <c r="E180" s="174" t="s">
        <v>1</v>
      </c>
      <c r="F180" s="175" t="s">
        <v>255</v>
      </c>
      <c r="G180" s="171"/>
      <c r="H180" s="176">
        <v>8.9819999999999993</v>
      </c>
      <c r="I180" s="171"/>
      <c r="J180" s="171"/>
      <c r="K180" s="171"/>
      <c r="L180" s="171"/>
      <c r="M180" s="172"/>
      <c r="N180" s="177"/>
      <c r="O180" s="171"/>
      <c r="P180" s="171"/>
      <c r="Q180" s="171"/>
      <c r="R180" s="171"/>
      <c r="S180" s="171"/>
      <c r="T180" s="171"/>
      <c r="U180" s="171"/>
      <c r="V180" s="171"/>
      <c r="W180" s="171"/>
      <c r="X180" s="178"/>
      <c r="Y180" s="171"/>
      <c r="Z180" s="171"/>
      <c r="AA180" s="171"/>
      <c r="AB180" s="171"/>
      <c r="AC180" s="171"/>
      <c r="AD180" s="171"/>
      <c r="AE180" s="171"/>
      <c r="AF180" s="171"/>
      <c r="AG180" s="171"/>
      <c r="AH180" s="171"/>
      <c r="AI180" s="171"/>
      <c r="AJ180" s="171"/>
      <c r="AK180" s="171"/>
      <c r="AL180" s="171"/>
      <c r="AM180" s="171"/>
      <c r="AN180" s="171"/>
      <c r="AO180" s="171"/>
      <c r="AP180" s="171"/>
      <c r="AQ180" s="171"/>
      <c r="AR180" s="171"/>
      <c r="AS180" s="171"/>
      <c r="AT180" s="174" t="s">
        <v>193</v>
      </c>
      <c r="AU180" s="174" t="s">
        <v>87</v>
      </c>
      <c r="AV180" s="171" t="s">
        <v>87</v>
      </c>
      <c r="AW180" s="171" t="s">
        <v>4</v>
      </c>
      <c r="AX180" s="171" t="s">
        <v>80</v>
      </c>
      <c r="AY180" s="174" t="s">
        <v>142</v>
      </c>
      <c r="AZ180" s="171"/>
      <c r="BA180" s="171"/>
      <c r="BB180" s="171"/>
      <c r="BC180" s="171"/>
      <c r="BD180" s="171"/>
      <c r="BE180" s="171"/>
      <c r="BF180" s="171"/>
      <c r="BG180" s="171"/>
      <c r="BH180" s="171"/>
      <c r="BI180" s="171"/>
      <c r="BJ180" s="171"/>
      <c r="BK180" s="171"/>
      <c r="BL180" s="171"/>
      <c r="BM180" s="171"/>
    </row>
    <row r="181" spans="1:65" ht="24" customHeight="1">
      <c r="A181" s="18"/>
      <c r="B181" s="19"/>
      <c r="C181" s="157" t="s">
        <v>146</v>
      </c>
      <c r="D181" s="157" t="s">
        <v>155</v>
      </c>
      <c r="E181" s="158" t="s">
        <v>256</v>
      </c>
      <c r="F181" s="159" t="s">
        <v>257</v>
      </c>
      <c r="G181" s="160" t="s">
        <v>191</v>
      </c>
      <c r="H181" s="161">
        <v>11.888999999999999</v>
      </c>
      <c r="I181" s="162"/>
      <c r="J181" s="162"/>
      <c r="K181" s="163">
        <f>ROUND(P181*H181,2)</f>
        <v>0</v>
      </c>
      <c r="L181" s="159" t="s">
        <v>161</v>
      </c>
      <c r="M181" s="19"/>
      <c r="N181" s="164" t="s">
        <v>1</v>
      </c>
      <c r="O181" s="151" t="s">
        <v>38</v>
      </c>
      <c r="P181" s="152">
        <f>I181+J181</f>
        <v>0</v>
      </c>
      <c r="Q181" s="152">
        <f>ROUND(I181*H181,2)</f>
        <v>0</v>
      </c>
      <c r="R181" s="152">
        <f>ROUND(J181*H181,2)</f>
        <v>0</v>
      </c>
      <c r="S181" s="18"/>
      <c r="T181" s="153">
        <f>S181*H181</f>
        <v>0</v>
      </c>
      <c r="U181" s="153">
        <v>2.2589999999999999</v>
      </c>
      <c r="V181" s="153">
        <f>U181*H181</f>
        <v>26.857250999999998</v>
      </c>
      <c r="W181" s="153">
        <v>0</v>
      </c>
      <c r="X181" s="154">
        <f>W181*H181</f>
        <v>0</v>
      </c>
      <c r="Y181" s="18"/>
      <c r="Z181" s="18"/>
      <c r="AA181" s="18"/>
      <c r="AB181" s="18"/>
      <c r="AC181" s="18"/>
      <c r="AD181" s="18"/>
      <c r="AE181" s="18"/>
      <c r="AF181" s="18"/>
      <c r="AG181" s="18"/>
      <c r="AH181" s="18"/>
      <c r="AI181" s="18"/>
      <c r="AJ181" s="18"/>
      <c r="AK181" s="18"/>
      <c r="AL181" s="18"/>
      <c r="AM181" s="18"/>
      <c r="AN181" s="18"/>
      <c r="AO181" s="18"/>
      <c r="AP181" s="18"/>
      <c r="AQ181" s="18"/>
      <c r="AR181" s="155" t="s">
        <v>147</v>
      </c>
      <c r="AS181" s="18"/>
      <c r="AT181" s="155" t="s">
        <v>155</v>
      </c>
      <c r="AU181" s="155" t="s">
        <v>87</v>
      </c>
      <c r="AV181" s="18"/>
      <c r="AW181" s="18"/>
      <c r="AX181" s="18"/>
      <c r="AY181" s="3" t="s">
        <v>142</v>
      </c>
      <c r="AZ181" s="18"/>
      <c r="BA181" s="18"/>
      <c r="BB181" s="18"/>
      <c r="BC181" s="18"/>
      <c r="BD181" s="18"/>
      <c r="BE181" s="156">
        <f>IF(O181="základná",K181,0)</f>
        <v>0</v>
      </c>
      <c r="BF181" s="156">
        <f>IF(O181="znížená",K181,0)</f>
        <v>0</v>
      </c>
      <c r="BG181" s="156">
        <f>IF(O181="zákl. prenesená",K181,0)</f>
        <v>0</v>
      </c>
      <c r="BH181" s="156">
        <f>IF(O181="zníž. prenesená",K181,0)</f>
        <v>0</v>
      </c>
      <c r="BI181" s="156">
        <f>IF(O181="nulová",K181,0)</f>
        <v>0</v>
      </c>
      <c r="BJ181" s="3" t="s">
        <v>87</v>
      </c>
      <c r="BK181" s="156">
        <f>ROUND(P181*H181,2)</f>
        <v>0</v>
      </c>
      <c r="BL181" s="3" t="s">
        <v>147</v>
      </c>
      <c r="BM181" s="155" t="s">
        <v>258</v>
      </c>
    </row>
    <row r="182" spans="1:65" ht="15.75" customHeight="1">
      <c r="A182" s="171"/>
      <c r="B182" s="172"/>
      <c r="C182" s="171"/>
      <c r="D182" s="173" t="s">
        <v>193</v>
      </c>
      <c r="E182" s="174" t="s">
        <v>1</v>
      </c>
      <c r="F182" s="175" t="s">
        <v>194</v>
      </c>
      <c r="G182" s="171"/>
      <c r="H182" s="176">
        <v>11.888999999999999</v>
      </c>
      <c r="I182" s="171"/>
      <c r="J182" s="171"/>
      <c r="K182" s="171"/>
      <c r="L182" s="171"/>
      <c r="M182" s="172"/>
      <c r="N182" s="177"/>
      <c r="O182" s="171"/>
      <c r="P182" s="171"/>
      <c r="Q182" s="171"/>
      <c r="R182" s="171"/>
      <c r="S182" s="171"/>
      <c r="T182" s="171"/>
      <c r="U182" s="171"/>
      <c r="V182" s="171"/>
      <c r="W182" s="171"/>
      <c r="X182" s="178"/>
      <c r="Y182" s="171"/>
      <c r="Z182" s="171"/>
      <c r="AA182" s="171"/>
      <c r="AB182" s="171"/>
      <c r="AC182" s="171"/>
      <c r="AD182" s="171"/>
      <c r="AE182" s="171"/>
      <c r="AF182" s="171"/>
      <c r="AG182" s="171"/>
      <c r="AH182" s="171"/>
      <c r="AI182" s="171"/>
      <c r="AJ182" s="171"/>
      <c r="AK182" s="171"/>
      <c r="AL182" s="171"/>
      <c r="AM182" s="171"/>
      <c r="AN182" s="171"/>
      <c r="AO182" s="171"/>
      <c r="AP182" s="171"/>
      <c r="AQ182" s="171"/>
      <c r="AR182" s="171"/>
      <c r="AS182" s="171"/>
      <c r="AT182" s="174" t="s">
        <v>193</v>
      </c>
      <c r="AU182" s="174" t="s">
        <v>87</v>
      </c>
      <c r="AV182" s="171" t="s">
        <v>87</v>
      </c>
      <c r="AW182" s="171" t="s">
        <v>4</v>
      </c>
      <c r="AX182" s="171" t="s">
        <v>80</v>
      </c>
      <c r="AY182" s="174" t="s">
        <v>142</v>
      </c>
      <c r="AZ182" s="171"/>
      <c r="BA182" s="171"/>
      <c r="BB182" s="171"/>
      <c r="BC182" s="171"/>
      <c r="BD182" s="171"/>
      <c r="BE182" s="171"/>
      <c r="BF182" s="171"/>
      <c r="BG182" s="171"/>
      <c r="BH182" s="171"/>
      <c r="BI182" s="171"/>
      <c r="BJ182" s="171"/>
      <c r="BK182" s="171"/>
      <c r="BL182" s="171"/>
      <c r="BM182" s="171"/>
    </row>
    <row r="183" spans="1:65" ht="24" customHeight="1">
      <c r="A183" s="18"/>
      <c r="B183" s="19"/>
      <c r="C183" s="157" t="s">
        <v>259</v>
      </c>
      <c r="D183" s="157" t="s">
        <v>155</v>
      </c>
      <c r="E183" s="158" t="s">
        <v>260</v>
      </c>
      <c r="F183" s="159" t="s">
        <v>261</v>
      </c>
      <c r="G183" s="160" t="s">
        <v>215</v>
      </c>
      <c r="H183" s="161">
        <v>0.95099999999999996</v>
      </c>
      <c r="I183" s="162"/>
      <c r="J183" s="162"/>
      <c r="K183" s="163">
        <f>ROUND(P183*H183,2)</f>
        <v>0</v>
      </c>
      <c r="L183" s="159" t="s">
        <v>161</v>
      </c>
      <c r="M183" s="19"/>
      <c r="N183" s="164" t="s">
        <v>1</v>
      </c>
      <c r="O183" s="151" t="s">
        <v>38</v>
      </c>
      <c r="P183" s="152">
        <f>I183+J183</f>
        <v>0</v>
      </c>
      <c r="Q183" s="152">
        <f>ROUND(I183*H183,2)</f>
        <v>0</v>
      </c>
      <c r="R183" s="152">
        <f>ROUND(J183*H183,2)</f>
        <v>0</v>
      </c>
      <c r="S183" s="18"/>
      <c r="T183" s="153">
        <f>S183*H183</f>
        <v>0</v>
      </c>
      <c r="U183" s="153">
        <v>1.0189600000000001</v>
      </c>
      <c r="V183" s="153">
        <f>U183*H183</f>
        <v>0.96903096</v>
      </c>
      <c r="W183" s="153">
        <v>0</v>
      </c>
      <c r="X183" s="154">
        <f>W183*H183</f>
        <v>0</v>
      </c>
      <c r="Y183" s="18"/>
      <c r="Z183" s="18"/>
      <c r="AA183" s="18"/>
      <c r="AB183" s="18"/>
      <c r="AC183" s="18"/>
      <c r="AD183" s="18"/>
      <c r="AE183" s="18"/>
      <c r="AF183" s="18"/>
      <c r="AG183" s="18"/>
      <c r="AH183" s="18"/>
      <c r="AI183" s="18"/>
      <c r="AJ183" s="18"/>
      <c r="AK183" s="18"/>
      <c r="AL183" s="18"/>
      <c r="AM183" s="18"/>
      <c r="AN183" s="18"/>
      <c r="AO183" s="18"/>
      <c r="AP183" s="18"/>
      <c r="AQ183" s="18"/>
      <c r="AR183" s="155" t="s">
        <v>147</v>
      </c>
      <c r="AS183" s="18"/>
      <c r="AT183" s="155" t="s">
        <v>155</v>
      </c>
      <c r="AU183" s="155" t="s">
        <v>87</v>
      </c>
      <c r="AV183" s="18"/>
      <c r="AW183" s="18"/>
      <c r="AX183" s="18"/>
      <c r="AY183" s="3" t="s">
        <v>142</v>
      </c>
      <c r="AZ183" s="18"/>
      <c r="BA183" s="18"/>
      <c r="BB183" s="18"/>
      <c r="BC183" s="18"/>
      <c r="BD183" s="18"/>
      <c r="BE183" s="156">
        <f>IF(O183="základná",K183,0)</f>
        <v>0</v>
      </c>
      <c r="BF183" s="156">
        <f>IF(O183="znížená",K183,0)</f>
        <v>0</v>
      </c>
      <c r="BG183" s="156">
        <f>IF(O183="zákl. prenesená",K183,0)</f>
        <v>0</v>
      </c>
      <c r="BH183" s="156">
        <f>IF(O183="zníž. prenesená",K183,0)</f>
        <v>0</v>
      </c>
      <c r="BI183" s="156">
        <f>IF(O183="nulová",K183,0)</f>
        <v>0</v>
      </c>
      <c r="BJ183" s="3" t="s">
        <v>87</v>
      </c>
      <c r="BK183" s="156">
        <f>ROUND(P183*H183,2)</f>
        <v>0</v>
      </c>
      <c r="BL183" s="3" t="s">
        <v>147</v>
      </c>
      <c r="BM183" s="155" t="s">
        <v>262</v>
      </c>
    </row>
    <row r="184" spans="1:65" ht="15.75" customHeight="1">
      <c r="A184" s="171"/>
      <c r="B184" s="172"/>
      <c r="C184" s="171"/>
      <c r="D184" s="173" t="s">
        <v>193</v>
      </c>
      <c r="E184" s="174" t="s">
        <v>1</v>
      </c>
      <c r="F184" s="175" t="s">
        <v>263</v>
      </c>
      <c r="G184" s="171"/>
      <c r="H184" s="176">
        <v>0.95099999999999996</v>
      </c>
      <c r="I184" s="171"/>
      <c r="J184" s="171"/>
      <c r="K184" s="171"/>
      <c r="L184" s="171"/>
      <c r="M184" s="172"/>
      <c r="N184" s="177"/>
      <c r="O184" s="171"/>
      <c r="P184" s="171"/>
      <c r="Q184" s="171"/>
      <c r="R184" s="171"/>
      <c r="S184" s="171"/>
      <c r="T184" s="171"/>
      <c r="U184" s="171"/>
      <c r="V184" s="171"/>
      <c r="W184" s="171"/>
      <c r="X184" s="178"/>
      <c r="Y184" s="171"/>
      <c r="Z184" s="171"/>
      <c r="AA184" s="171"/>
      <c r="AB184" s="171"/>
      <c r="AC184" s="171"/>
      <c r="AD184" s="171"/>
      <c r="AE184" s="171"/>
      <c r="AF184" s="171"/>
      <c r="AG184" s="171"/>
      <c r="AH184" s="171"/>
      <c r="AI184" s="171"/>
      <c r="AJ184" s="171"/>
      <c r="AK184" s="171"/>
      <c r="AL184" s="171"/>
      <c r="AM184" s="171"/>
      <c r="AN184" s="171"/>
      <c r="AO184" s="171"/>
      <c r="AP184" s="171"/>
      <c r="AQ184" s="171"/>
      <c r="AR184" s="171"/>
      <c r="AS184" s="171"/>
      <c r="AT184" s="174" t="s">
        <v>193</v>
      </c>
      <c r="AU184" s="174" t="s">
        <v>87</v>
      </c>
      <c r="AV184" s="171" t="s">
        <v>87</v>
      </c>
      <c r="AW184" s="171" t="s">
        <v>4</v>
      </c>
      <c r="AX184" s="171" t="s">
        <v>80</v>
      </c>
      <c r="AY184" s="174" t="s">
        <v>142</v>
      </c>
      <c r="AZ184" s="171"/>
      <c r="BA184" s="171"/>
      <c r="BB184" s="171"/>
      <c r="BC184" s="171"/>
      <c r="BD184" s="171"/>
      <c r="BE184" s="171"/>
      <c r="BF184" s="171"/>
      <c r="BG184" s="171"/>
      <c r="BH184" s="171"/>
      <c r="BI184" s="171"/>
      <c r="BJ184" s="171"/>
      <c r="BK184" s="171"/>
      <c r="BL184" s="171"/>
      <c r="BM184" s="171"/>
    </row>
    <row r="185" spans="1:65" ht="37.5" customHeight="1">
      <c r="A185" s="18"/>
      <c r="B185" s="19"/>
      <c r="C185" s="157" t="s">
        <v>264</v>
      </c>
      <c r="D185" s="157" t="s">
        <v>155</v>
      </c>
      <c r="E185" s="158" t="s">
        <v>265</v>
      </c>
      <c r="F185" s="159" t="s">
        <v>266</v>
      </c>
      <c r="G185" s="160" t="s">
        <v>215</v>
      </c>
      <c r="H185" s="161">
        <v>0.44900000000000001</v>
      </c>
      <c r="I185" s="162"/>
      <c r="J185" s="162"/>
      <c r="K185" s="163">
        <f>ROUND(P185*H185,2)</f>
        <v>0</v>
      </c>
      <c r="L185" s="159" t="s">
        <v>161</v>
      </c>
      <c r="M185" s="19"/>
      <c r="N185" s="164" t="s">
        <v>1</v>
      </c>
      <c r="O185" s="151" t="s">
        <v>38</v>
      </c>
      <c r="P185" s="152">
        <f>I185+J185</f>
        <v>0</v>
      </c>
      <c r="Q185" s="152">
        <f>ROUND(I185*H185,2)</f>
        <v>0</v>
      </c>
      <c r="R185" s="152">
        <f>ROUND(J185*H185,2)</f>
        <v>0</v>
      </c>
      <c r="S185" s="18"/>
      <c r="T185" s="153">
        <f>S185*H185</f>
        <v>0</v>
      </c>
      <c r="U185" s="153">
        <v>1.002</v>
      </c>
      <c r="V185" s="153">
        <f>U185*H185</f>
        <v>0.44989800000000002</v>
      </c>
      <c r="W185" s="153">
        <v>0</v>
      </c>
      <c r="X185" s="154">
        <f>W185*H185</f>
        <v>0</v>
      </c>
      <c r="Y185" s="18"/>
      <c r="Z185" s="18"/>
      <c r="AA185" s="18"/>
      <c r="AB185" s="18"/>
      <c r="AC185" s="18"/>
      <c r="AD185" s="18"/>
      <c r="AE185" s="18"/>
      <c r="AF185" s="18"/>
      <c r="AG185" s="18"/>
      <c r="AH185" s="18"/>
      <c r="AI185" s="18"/>
      <c r="AJ185" s="18"/>
      <c r="AK185" s="18"/>
      <c r="AL185" s="18"/>
      <c r="AM185" s="18"/>
      <c r="AN185" s="18"/>
      <c r="AO185" s="18"/>
      <c r="AP185" s="18"/>
      <c r="AQ185" s="18"/>
      <c r="AR185" s="155" t="s">
        <v>147</v>
      </c>
      <c r="AS185" s="18"/>
      <c r="AT185" s="155" t="s">
        <v>155</v>
      </c>
      <c r="AU185" s="155" t="s">
        <v>87</v>
      </c>
      <c r="AV185" s="18"/>
      <c r="AW185" s="18"/>
      <c r="AX185" s="18"/>
      <c r="AY185" s="3" t="s">
        <v>142</v>
      </c>
      <c r="AZ185" s="18"/>
      <c r="BA185" s="18"/>
      <c r="BB185" s="18"/>
      <c r="BC185" s="18"/>
      <c r="BD185" s="18"/>
      <c r="BE185" s="156">
        <f>IF(O185="základná",K185,0)</f>
        <v>0</v>
      </c>
      <c r="BF185" s="156">
        <f>IF(O185="znížená",K185,0)</f>
        <v>0</v>
      </c>
      <c r="BG185" s="156">
        <f>IF(O185="zákl. prenesená",K185,0)</f>
        <v>0</v>
      </c>
      <c r="BH185" s="156">
        <f>IF(O185="zníž. prenesená",K185,0)</f>
        <v>0</v>
      </c>
      <c r="BI185" s="156">
        <f>IF(O185="nulová",K185,0)</f>
        <v>0</v>
      </c>
      <c r="BJ185" s="3" t="s">
        <v>87</v>
      </c>
      <c r="BK185" s="156">
        <f>ROUND(P185*H185,2)</f>
        <v>0</v>
      </c>
      <c r="BL185" s="3" t="s">
        <v>147</v>
      </c>
      <c r="BM185" s="155" t="s">
        <v>267</v>
      </c>
    </row>
    <row r="186" spans="1:65" ht="15.75" customHeight="1">
      <c r="A186" s="171"/>
      <c r="B186" s="172"/>
      <c r="C186" s="171"/>
      <c r="D186" s="173" t="s">
        <v>193</v>
      </c>
      <c r="E186" s="174" t="s">
        <v>1</v>
      </c>
      <c r="F186" s="175" t="s">
        <v>268</v>
      </c>
      <c r="G186" s="171"/>
      <c r="H186" s="176">
        <v>0.44900000000000001</v>
      </c>
      <c r="I186" s="171"/>
      <c r="J186" s="171"/>
      <c r="K186" s="171"/>
      <c r="L186" s="171"/>
      <c r="M186" s="172"/>
      <c r="N186" s="177"/>
      <c r="O186" s="171"/>
      <c r="P186" s="171"/>
      <c r="Q186" s="171"/>
      <c r="R186" s="171"/>
      <c r="S186" s="171"/>
      <c r="T186" s="171"/>
      <c r="U186" s="171"/>
      <c r="V186" s="171"/>
      <c r="W186" s="171"/>
      <c r="X186" s="178"/>
      <c r="Y186" s="171"/>
      <c r="Z186" s="171"/>
      <c r="AA186" s="171"/>
      <c r="AB186" s="171"/>
      <c r="AC186" s="171"/>
      <c r="AD186" s="171"/>
      <c r="AE186" s="171"/>
      <c r="AF186" s="171"/>
      <c r="AG186" s="171"/>
      <c r="AH186" s="171"/>
      <c r="AI186" s="171"/>
      <c r="AJ186" s="171"/>
      <c r="AK186" s="171"/>
      <c r="AL186" s="171"/>
      <c r="AM186" s="171"/>
      <c r="AN186" s="171"/>
      <c r="AO186" s="171"/>
      <c r="AP186" s="171"/>
      <c r="AQ186" s="171"/>
      <c r="AR186" s="171"/>
      <c r="AS186" s="171"/>
      <c r="AT186" s="174" t="s">
        <v>193</v>
      </c>
      <c r="AU186" s="174" t="s">
        <v>87</v>
      </c>
      <c r="AV186" s="171" t="s">
        <v>87</v>
      </c>
      <c r="AW186" s="171" t="s">
        <v>4</v>
      </c>
      <c r="AX186" s="171" t="s">
        <v>80</v>
      </c>
      <c r="AY186" s="174" t="s">
        <v>142</v>
      </c>
      <c r="AZ186" s="171"/>
      <c r="BA186" s="171"/>
      <c r="BB186" s="171"/>
      <c r="BC186" s="171"/>
      <c r="BD186" s="171"/>
      <c r="BE186" s="171"/>
      <c r="BF186" s="171"/>
      <c r="BG186" s="171"/>
      <c r="BH186" s="171"/>
      <c r="BI186" s="171"/>
      <c r="BJ186" s="171"/>
      <c r="BK186" s="171"/>
      <c r="BL186" s="171"/>
      <c r="BM186" s="171"/>
    </row>
    <row r="187" spans="1:65" ht="15.75" customHeight="1">
      <c r="A187" s="18"/>
      <c r="B187" s="19"/>
      <c r="C187" s="157" t="s">
        <v>269</v>
      </c>
      <c r="D187" s="157" t="s">
        <v>155</v>
      </c>
      <c r="E187" s="158" t="s">
        <v>270</v>
      </c>
      <c r="F187" s="159" t="s">
        <v>271</v>
      </c>
      <c r="G187" s="160" t="s">
        <v>239</v>
      </c>
      <c r="H187" s="161">
        <v>44.8</v>
      </c>
      <c r="I187" s="162"/>
      <c r="J187" s="162"/>
      <c r="K187" s="163">
        <f>ROUND(P187*H187,2)</f>
        <v>0</v>
      </c>
      <c r="L187" s="159" t="s">
        <v>161</v>
      </c>
      <c r="M187" s="19"/>
      <c r="N187" s="164" t="s">
        <v>1</v>
      </c>
      <c r="O187" s="151" t="s">
        <v>38</v>
      </c>
      <c r="P187" s="152">
        <f>I187+J187</f>
        <v>0</v>
      </c>
      <c r="Q187" s="152">
        <f>ROUND(I187*H187,2)</f>
        <v>0</v>
      </c>
      <c r="R187" s="152">
        <f>ROUND(J187*H187,2)</f>
        <v>0</v>
      </c>
      <c r="S187" s="18"/>
      <c r="T187" s="153">
        <f>S187*H187</f>
        <v>0</v>
      </c>
      <c r="U187" s="153">
        <v>3.7499999999999999E-3</v>
      </c>
      <c r="V187" s="153">
        <f>U187*H187</f>
        <v>0.16799999999999998</v>
      </c>
      <c r="W187" s="153">
        <v>0</v>
      </c>
      <c r="X187" s="154">
        <f>W187*H187</f>
        <v>0</v>
      </c>
      <c r="Y187" s="18"/>
      <c r="Z187" s="18"/>
      <c r="AA187" s="18"/>
      <c r="AB187" s="18"/>
      <c r="AC187" s="18"/>
      <c r="AD187" s="18"/>
      <c r="AE187" s="18"/>
      <c r="AF187" s="18"/>
      <c r="AG187" s="18"/>
      <c r="AH187" s="18"/>
      <c r="AI187" s="18"/>
      <c r="AJ187" s="18"/>
      <c r="AK187" s="18"/>
      <c r="AL187" s="18"/>
      <c r="AM187" s="18"/>
      <c r="AN187" s="18"/>
      <c r="AO187" s="18"/>
      <c r="AP187" s="18"/>
      <c r="AQ187" s="18"/>
      <c r="AR187" s="155" t="s">
        <v>147</v>
      </c>
      <c r="AS187" s="18"/>
      <c r="AT187" s="155" t="s">
        <v>155</v>
      </c>
      <c r="AU187" s="155" t="s">
        <v>87</v>
      </c>
      <c r="AV187" s="18"/>
      <c r="AW187" s="18"/>
      <c r="AX187" s="18"/>
      <c r="AY187" s="3" t="s">
        <v>142</v>
      </c>
      <c r="AZ187" s="18"/>
      <c r="BA187" s="18"/>
      <c r="BB187" s="18"/>
      <c r="BC187" s="18"/>
      <c r="BD187" s="18"/>
      <c r="BE187" s="156">
        <f>IF(O187="základná",K187,0)</f>
        <v>0</v>
      </c>
      <c r="BF187" s="156">
        <f>IF(O187="znížená",K187,0)</f>
        <v>0</v>
      </c>
      <c r="BG187" s="156">
        <f>IF(O187="zákl. prenesená",K187,0)</f>
        <v>0</v>
      </c>
      <c r="BH187" s="156">
        <f>IF(O187="zníž. prenesená",K187,0)</f>
        <v>0</v>
      </c>
      <c r="BI187" s="156">
        <f>IF(O187="nulová",K187,0)</f>
        <v>0</v>
      </c>
      <c r="BJ187" s="3" t="s">
        <v>87</v>
      </c>
      <c r="BK187" s="156">
        <f>ROUND(P187*H187,2)</f>
        <v>0</v>
      </c>
      <c r="BL187" s="3" t="s">
        <v>147</v>
      </c>
      <c r="BM187" s="155" t="s">
        <v>272</v>
      </c>
    </row>
    <row r="188" spans="1:65" ht="15.75" customHeight="1">
      <c r="A188" s="171"/>
      <c r="B188" s="172"/>
      <c r="C188" s="171"/>
      <c r="D188" s="173" t="s">
        <v>193</v>
      </c>
      <c r="E188" s="174" t="s">
        <v>1</v>
      </c>
      <c r="F188" s="175" t="s">
        <v>273</v>
      </c>
      <c r="G188" s="171"/>
      <c r="H188" s="176">
        <v>44.8</v>
      </c>
      <c r="I188" s="171"/>
      <c r="J188" s="171"/>
      <c r="K188" s="171"/>
      <c r="L188" s="171"/>
      <c r="M188" s="172"/>
      <c r="N188" s="177"/>
      <c r="O188" s="171"/>
      <c r="P188" s="171"/>
      <c r="Q188" s="171"/>
      <c r="R188" s="171"/>
      <c r="S188" s="171"/>
      <c r="T188" s="171"/>
      <c r="U188" s="171"/>
      <c r="V188" s="171"/>
      <c r="W188" s="171"/>
      <c r="X188" s="178"/>
      <c r="Y188" s="171"/>
      <c r="Z188" s="171"/>
      <c r="AA188" s="171"/>
      <c r="AB188" s="171"/>
      <c r="AC188" s="171"/>
      <c r="AD188" s="171"/>
      <c r="AE188" s="171"/>
      <c r="AF188" s="171"/>
      <c r="AG188" s="171"/>
      <c r="AH188" s="171"/>
      <c r="AI188" s="171"/>
      <c r="AJ188" s="171"/>
      <c r="AK188" s="171"/>
      <c r="AL188" s="171"/>
      <c r="AM188" s="171"/>
      <c r="AN188" s="171"/>
      <c r="AO188" s="171"/>
      <c r="AP188" s="171"/>
      <c r="AQ188" s="171"/>
      <c r="AR188" s="171"/>
      <c r="AS188" s="171"/>
      <c r="AT188" s="174" t="s">
        <v>193</v>
      </c>
      <c r="AU188" s="174" t="s">
        <v>87</v>
      </c>
      <c r="AV188" s="171" t="s">
        <v>87</v>
      </c>
      <c r="AW188" s="171" t="s">
        <v>4</v>
      </c>
      <c r="AX188" s="171" t="s">
        <v>80</v>
      </c>
      <c r="AY188" s="174" t="s">
        <v>142</v>
      </c>
      <c r="AZ188" s="171"/>
      <c r="BA188" s="171"/>
      <c r="BB188" s="171"/>
      <c r="BC188" s="171"/>
      <c r="BD188" s="171"/>
      <c r="BE188" s="171"/>
      <c r="BF188" s="171"/>
      <c r="BG188" s="171"/>
      <c r="BH188" s="171"/>
      <c r="BI188" s="171"/>
      <c r="BJ188" s="171"/>
      <c r="BK188" s="171"/>
      <c r="BL188" s="171"/>
      <c r="BM188" s="171"/>
    </row>
    <row r="189" spans="1:65" ht="24" customHeight="1">
      <c r="A189" s="18"/>
      <c r="B189" s="19"/>
      <c r="C189" s="157" t="s">
        <v>274</v>
      </c>
      <c r="D189" s="157" t="s">
        <v>155</v>
      </c>
      <c r="E189" s="158" t="s">
        <v>275</v>
      </c>
      <c r="F189" s="159" t="s">
        <v>276</v>
      </c>
      <c r="G189" s="160" t="s">
        <v>239</v>
      </c>
      <c r="H189" s="161">
        <v>44.8</v>
      </c>
      <c r="I189" s="162"/>
      <c r="J189" s="162"/>
      <c r="K189" s="163">
        <f>ROUND(P189*H189,2)</f>
        <v>0</v>
      </c>
      <c r="L189" s="159" t="s">
        <v>161</v>
      </c>
      <c r="M189" s="19"/>
      <c r="N189" s="164" t="s">
        <v>1</v>
      </c>
      <c r="O189" s="151" t="s">
        <v>38</v>
      </c>
      <c r="P189" s="152">
        <f>I189+J189</f>
        <v>0</v>
      </c>
      <c r="Q189" s="152">
        <f>ROUND(I189*H189,2)</f>
        <v>0</v>
      </c>
      <c r="R189" s="152">
        <f>ROUND(J189*H189,2)</f>
        <v>0</v>
      </c>
      <c r="S189" s="18"/>
      <c r="T189" s="153">
        <f>S189*H189</f>
        <v>0</v>
      </c>
      <c r="U189" s="153">
        <v>0</v>
      </c>
      <c r="V189" s="153">
        <f>U189*H189</f>
        <v>0</v>
      </c>
      <c r="W189" s="153">
        <v>0</v>
      </c>
      <c r="X189" s="154">
        <f>W189*H189</f>
        <v>0</v>
      </c>
      <c r="Y189" s="18"/>
      <c r="Z189" s="18"/>
      <c r="AA189" s="18"/>
      <c r="AB189" s="18"/>
      <c r="AC189" s="18"/>
      <c r="AD189" s="18"/>
      <c r="AE189" s="18"/>
      <c r="AF189" s="18"/>
      <c r="AG189" s="18"/>
      <c r="AH189" s="18"/>
      <c r="AI189" s="18"/>
      <c r="AJ189" s="18"/>
      <c r="AK189" s="18"/>
      <c r="AL189" s="18"/>
      <c r="AM189" s="18"/>
      <c r="AN189" s="18"/>
      <c r="AO189" s="18"/>
      <c r="AP189" s="18"/>
      <c r="AQ189" s="18"/>
      <c r="AR189" s="155" t="s">
        <v>147</v>
      </c>
      <c r="AS189" s="18"/>
      <c r="AT189" s="155" t="s">
        <v>155</v>
      </c>
      <c r="AU189" s="155" t="s">
        <v>87</v>
      </c>
      <c r="AV189" s="18"/>
      <c r="AW189" s="18"/>
      <c r="AX189" s="18"/>
      <c r="AY189" s="3" t="s">
        <v>142</v>
      </c>
      <c r="AZ189" s="18"/>
      <c r="BA189" s="18"/>
      <c r="BB189" s="18"/>
      <c r="BC189" s="18"/>
      <c r="BD189" s="18"/>
      <c r="BE189" s="156">
        <f>IF(O189="základná",K189,0)</f>
        <v>0</v>
      </c>
      <c r="BF189" s="156">
        <f>IF(O189="znížená",K189,0)</f>
        <v>0</v>
      </c>
      <c r="BG189" s="156">
        <f>IF(O189="zákl. prenesená",K189,0)</f>
        <v>0</v>
      </c>
      <c r="BH189" s="156">
        <f>IF(O189="zníž. prenesená",K189,0)</f>
        <v>0</v>
      </c>
      <c r="BI189" s="156">
        <f>IF(O189="nulová",K189,0)</f>
        <v>0</v>
      </c>
      <c r="BJ189" s="3" t="s">
        <v>87</v>
      </c>
      <c r="BK189" s="156">
        <f>ROUND(P189*H189,2)</f>
        <v>0</v>
      </c>
      <c r="BL189" s="3" t="s">
        <v>147</v>
      </c>
      <c r="BM189" s="155" t="s">
        <v>277</v>
      </c>
    </row>
    <row r="190" spans="1:65" ht="15.75" customHeight="1">
      <c r="A190" s="171"/>
      <c r="B190" s="172"/>
      <c r="C190" s="171"/>
      <c r="D190" s="173" t="s">
        <v>193</v>
      </c>
      <c r="E190" s="174" t="s">
        <v>1</v>
      </c>
      <c r="F190" s="175" t="s">
        <v>273</v>
      </c>
      <c r="G190" s="171"/>
      <c r="H190" s="176">
        <v>44.8</v>
      </c>
      <c r="I190" s="171"/>
      <c r="J190" s="171"/>
      <c r="K190" s="171"/>
      <c r="L190" s="171"/>
      <c r="M190" s="172"/>
      <c r="N190" s="177"/>
      <c r="O190" s="171"/>
      <c r="P190" s="171"/>
      <c r="Q190" s="171"/>
      <c r="R190" s="171"/>
      <c r="S190" s="171"/>
      <c r="T190" s="171"/>
      <c r="U190" s="171"/>
      <c r="V190" s="171"/>
      <c r="W190" s="171"/>
      <c r="X190" s="178"/>
      <c r="Y190" s="171"/>
      <c r="Z190" s="171"/>
      <c r="AA190" s="171"/>
      <c r="AB190" s="171"/>
      <c r="AC190" s="171"/>
      <c r="AD190" s="171"/>
      <c r="AE190" s="171"/>
      <c r="AF190" s="171"/>
      <c r="AG190" s="171"/>
      <c r="AH190" s="171"/>
      <c r="AI190" s="171"/>
      <c r="AJ190" s="171"/>
      <c r="AK190" s="171"/>
      <c r="AL190" s="171"/>
      <c r="AM190" s="171"/>
      <c r="AN190" s="171"/>
      <c r="AO190" s="171"/>
      <c r="AP190" s="171"/>
      <c r="AQ190" s="171"/>
      <c r="AR190" s="171"/>
      <c r="AS190" s="171"/>
      <c r="AT190" s="174" t="s">
        <v>193</v>
      </c>
      <c r="AU190" s="174" t="s">
        <v>87</v>
      </c>
      <c r="AV190" s="171" t="s">
        <v>87</v>
      </c>
      <c r="AW190" s="171" t="s">
        <v>4</v>
      </c>
      <c r="AX190" s="171" t="s">
        <v>80</v>
      </c>
      <c r="AY190" s="174" t="s">
        <v>142</v>
      </c>
      <c r="AZ190" s="171"/>
      <c r="BA190" s="171"/>
      <c r="BB190" s="171"/>
      <c r="BC190" s="171"/>
      <c r="BD190" s="171"/>
      <c r="BE190" s="171"/>
      <c r="BF190" s="171"/>
      <c r="BG190" s="171"/>
      <c r="BH190" s="171"/>
      <c r="BI190" s="171"/>
      <c r="BJ190" s="171"/>
      <c r="BK190" s="171"/>
      <c r="BL190" s="171"/>
      <c r="BM190" s="171"/>
    </row>
    <row r="191" spans="1:65" ht="22.5" customHeight="1">
      <c r="A191" s="128"/>
      <c r="B191" s="129"/>
      <c r="C191" s="128"/>
      <c r="D191" s="130" t="s">
        <v>73</v>
      </c>
      <c r="E191" s="139" t="s">
        <v>147</v>
      </c>
      <c r="F191" s="139" t="s">
        <v>278</v>
      </c>
      <c r="G191" s="128"/>
      <c r="H191" s="128"/>
      <c r="I191" s="128"/>
      <c r="J191" s="128"/>
      <c r="K191" s="140">
        <f>BK191</f>
        <v>0</v>
      </c>
      <c r="L191" s="128"/>
      <c r="M191" s="129"/>
      <c r="N191" s="133"/>
      <c r="O191" s="128"/>
      <c r="P191" s="128"/>
      <c r="Q191" s="134">
        <f t="shared" ref="Q191:R191" si="30">SUM(Q192:Q197)</f>
        <v>0</v>
      </c>
      <c r="R191" s="134">
        <f t="shared" si="30"/>
        <v>0</v>
      </c>
      <c r="S191" s="128"/>
      <c r="T191" s="135">
        <f>SUM(T192:T197)</f>
        <v>0</v>
      </c>
      <c r="U191" s="128"/>
      <c r="V191" s="135">
        <f>SUM(V192:V197)</f>
        <v>11.738941000000001</v>
      </c>
      <c r="W191" s="128"/>
      <c r="X191" s="136">
        <f>SUM(X192:X197)</f>
        <v>0</v>
      </c>
      <c r="Y191" s="128"/>
      <c r="Z191" s="128"/>
      <c r="AA191" s="128"/>
      <c r="AB191" s="128"/>
      <c r="AC191" s="128"/>
      <c r="AD191" s="128"/>
      <c r="AE191" s="128"/>
      <c r="AF191" s="128"/>
      <c r="AG191" s="128"/>
      <c r="AH191" s="128"/>
      <c r="AI191" s="128"/>
      <c r="AJ191" s="128"/>
      <c r="AK191" s="128"/>
      <c r="AL191" s="128"/>
      <c r="AM191" s="128"/>
      <c r="AN191" s="128"/>
      <c r="AO191" s="128"/>
      <c r="AP191" s="128"/>
      <c r="AQ191" s="128"/>
      <c r="AR191" s="130" t="s">
        <v>80</v>
      </c>
      <c r="AS191" s="128"/>
      <c r="AT191" s="137" t="s">
        <v>73</v>
      </c>
      <c r="AU191" s="137" t="s">
        <v>80</v>
      </c>
      <c r="AV191" s="128"/>
      <c r="AW191" s="128"/>
      <c r="AX191" s="128"/>
      <c r="AY191" s="130" t="s">
        <v>142</v>
      </c>
      <c r="AZ191" s="128"/>
      <c r="BA191" s="128"/>
      <c r="BB191" s="128"/>
      <c r="BC191" s="128"/>
      <c r="BD191" s="128"/>
      <c r="BE191" s="128"/>
      <c r="BF191" s="128"/>
      <c r="BG191" s="128"/>
      <c r="BH191" s="128"/>
      <c r="BI191" s="128"/>
      <c r="BJ191" s="128"/>
      <c r="BK191" s="138">
        <f>SUM(BK192:BK197)</f>
        <v>0</v>
      </c>
      <c r="BL191" s="128"/>
      <c r="BM191" s="128"/>
    </row>
    <row r="192" spans="1:65" ht="24" customHeight="1">
      <c r="A192" s="18"/>
      <c r="B192" s="19"/>
      <c r="C192" s="157" t="s">
        <v>279</v>
      </c>
      <c r="D192" s="157" t="s">
        <v>155</v>
      </c>
      <c r="E192" s="158" t="s">
        <v>280</v>
      </c>
      <c r="F192" s="159" t="s">
        <v>281</v>
      </c>
      <c r="G192" s="160" t="s">
        <v>239</v>
      </c>
      <c r="H192" s="161">
        <v>86.05</v>
      </c>
      <c r="I192" s="162"/>
      <c r="J192" s="162"/>
      <c r="K192" s="163">
        <f>ROUND(P192*H192,2)</f>
        <v>0</v>
      </c>
      <c r="L192" s="159" t="s">
        <v>161</v>
      </c>
      <c r="M192" s="19"/>
      <c r="N192" s="164" t="s">
        <v>1</v>
      </c>
      <c r="O192" s="151" t="s">
        <v>38</v>
      </c>
      <c r="P192" s="152">
        <f>I192+J192</f>
        <v>0</v>
      </c>
      <c r="Q192" s="152">
        <f>ROUND(I192*H192,2)</f>
        <v>0</v>
      </c>
      <c r="R192" s="152">
        <f>ROUND(J192*H192,2)</f>
        <v>0</v>
      </c>
      <c r="S192" s="18"/>
      <c r="T192" s="153">
        <f>S192*H192</f>
        <v>0</v>
      </c>
      <c r="U192" s="153">
        <v>0.1106</v>
      </c>
      <c r="V192" s="153">
        <f>U192*H192</f>
        <v>9.5171299999999999</v>
      </c>
      <c r="W192" s="153">
        <v>0</v>
      </c>
      <c r="X192" s="154">
        <f>W192*H192</f>
        <v>0</v>
      </c>
      <c r="Y192" s="18"/>
      <c r="Z192" s="18"/>
      <c r="AA192" s="18"/>
      <c r="AB192" s="18"/>
      <c r="AC192" s="18"/>
      <c r="AD192" s="18"/>
      <c r="AE192" s="18"/>
      <c r="AF192" s="18"/>
      <c r="AG192" s="18"/>
      <c r="AH192" s="18"/>
      <c r="AI192" s="18"/>
      <c r="AJ192" s="18"/>
      <c r="AK192" s="18"/>
      <c r="AL192" s="18"/>
      <c r="AM192" s="18"/>
      <c r="AN192" s="18"/>
      <c r="AO192" s="18"/>
      <c r="AP192" s="18"/>
      <c r="AQ192" s="18"/>
      <c r="AR192" s="155" t="s">
        <v>147</v>
      </c>
      <c r="AS192" s="18"/>
      <c r="AT192" s="155" t="s">
        <v>155</v>
      </c>
      <c r="AU192" s="155" t="s">
        <v>87</v>
      </c>
      <c r="AV192" s="18"/>
      <c r="AW192" s="18"/>
      <c r="AX192" s="18"/>
      <c r="AY192" s="3" t="s">
        <v>142</v>
      </c>
      <c r="AZ192" s="18"/>
      <c r="BA192" s="18"/>
      <c r="BB192" s="18"/>
      <c r="BC192" s="18"/>
      <c r="BD192" s="18"/>
      <c r="BE192" s="156">
        <f>IF(O192="základná",K192,0)</f>
        <v>0</v>
      </c>
      <c r="BF192" s="156">
        <f>IF(O192="znížená",K192,0)</f>
        <v>0</v>
      </c>
      <c r="BG192" s="156">
        <f>IF(O192="zákl. prenesená",K192,0)</f>
        <v>0</v>
      </c>
      <c r="BH192" s="156">
        <f>IF(O192="zníž. prenesená",K192,0)</f>
        <v>0</v>
      </c>
      <c r="BI192" s="156">
        <f>IF(O192="nulová",K192,0)</f>
        <v>0</v>
      </c>
      <c r="BJ192" s="3" t="s">
        <v>87</v>
      </c>
      <c r="BK192" s="156">
        <f>ROUND(P192*H192,2)</f>
        <v>0</v>
      </c>
      <c r="BL192" s="3" t="s">
        <v>147</v>
      </c>
      <c r="BM192" s="155" t="s">
        <v>282</v>
      </c>
    </row>
    <row r="193" spans="1:65" ht="15.75" customHeight="1">
      <c r="A193" s="171"/>
      <c r="B193" s="172"/>
      <c r="C193" s="171"/>
      <c r="D193" s="173" t="s">
        <v>193</v>
      </c>
      <c r="E193" s="174" t="s">
        <v>1</v>
      </c>
      <c r="F193" s="175" t="s">
        <v>283</v>
      </c>
      <c r="G193" s="171"/>
      <c r="H193" s="176">
        <v>86.05</v>
      </c>
      <c r="I193" s="171"/>
      <c r="J193" s="171"/>
      <c r="K193" s="171"/>
      <c r="L193" s="171"/>
      <c r="M193" s="172"/>
      <c r="N193" s="177"/>
      <c r="O193" s="171"/>
      <c r="P193" s="171"/>
      <c r="Q193" s="171"/>
      <c r="R193" s="171"/>
      <c r="S193" s="171"/>
      <c r="T193" s="171"/>
      <c r="U193" s="171"/>
      <c r="V193" s="171"/>
      <c r="W193" s="171"/>
      <c r="X193" s="178"/>
      <c r="Y193" s="171"/>
      <c r="Z193" s="171"/>
      <c r="AA193" s="171"/>
      <c r="AB193" s="171"/>
      <c r="AC193" s="171"/>
      <c r="AD193" s="171"/>
      <c r="AE193" s="171"/>
      <c r="AF193" s="171"/>
      <c r="AG193" s="171"/>
      <c r="AH193" s="171"/>
      <c r="AI193" s="171"/>
      <c r="AJ193" s="171"/>
      <c r="AK193" s="171"/>
      <c r="AL193" s="171"/>
      <c r="AM193" s="171"/>
      <c r="AN193" s="171"/>
      <c r="AO193" s="171"/>
      <c r="AP193" s="171"/>
      <c r="AQ193" s="171"/>
      <c r="AR193" s="171"/>
      <c r="AS193" s="171"/>
      <c r="AT193" s="174" t="s">
        <v>193</v>
      </c>
      <c r="AU193" s="174" t="s">
        <v>87</v>
      </c>
      <c r="AV193" s="171" t="s">
        <v>87</v>
      </c>
      <c r="AW193" s="171" t="s">
        <v>4</v>
      </c>
      <c r="AX193" s="171" t="s">
        <v>80</v>
      </c>
      <c r="AY193" s="174" t="s">
        <v>142</v>
      </c>
      <c r="AZ193" s="171"/>
      <c r="BA193" s="171"/>
      <c r="BB193" s="171"/>
      <c r="BC193" s="171"/>
      <c r="BD193" s="171"/>
      <c r="BE193" s="171"/>
      <c r="BF193" s="171"/>
      <c r="BG193" s="171"/>
      <c r="BH193" s="171"/>
      <c r="BI193" s="171"/>
      <c r="BJ193" s="171"/>
      <c r="BK193" s="171"/>
      <c r="BL193" s="171"/>
      <c r="BM193" s="171"/>
    </row>
    <row r="194" spans="1:65" ht="33" customHeight="1">
      <c r="A194" s="18"/>
      <c r="B194" s="19"/>
      <c r="C194" s="157" t="s">
        <v>284</v>
      </c>
      <c r="D194" s="157" t="s">
        <v>155</v>
      </c>
      <c r="E194" s="158" t="s">
        <v>285</v>
      </c>
      <c r="F194" s="159" t="s">
        <v>286</v>
      </c>
      <c r="G194" s="160" t="s">
        <v>239</v>
      </c>
      <c r="H194" s="161">
        <v>172.1</v>
      </c>
      <c r="I194" s="162"/>
      <c r="J194" s="162"/>
      <c r="K194" s="163">
        <f>ROUND(P194*H194,2)</f>
        <v>0</v>
      </c>
      <c r="L194" s="159" t="s">
        <v>161</v>
      </c>
      <c r="M194" s="19"/>
      <c r="N194" s="164" t="s">
        <v>1</v>
      </c>
      <c r="O194" s="151" t="s">
        <v>38</v>
      </c>
      <c r="P194" s="152">
        <f>I194+J194</f>
        <v>0</v>
      </c>
      <c r="Q194" s="152">
        <f>ROUND(I194*H194,2)</f>
        <v>0</v>
      </c>
      <c r="R194" s="152">
        <f>ROUND(J194*H194,2)</f>
        <v>0</v>
      </c>
      <c r="S194" s="18"/>
      <c r="T194" s="153">
        <f>S194*H194</f>
        <v>0</v>
      </c>
      <c r="U194" s="153">
        <v>1.291E-2</v>
      </c>
      <c r="V194" s="153">
        <f>U194*H194</f>
        <v>2.2218109999999998</v>
      </c>
      <c r="W194" s="153">
        <v>0</v>
      </c>
      <c r="X194" s="154">
        <f>W194*H194</f>
        <v>0</v>
      </c>
      <c r="Y194" s="18"/>
      <c r="Z194" s="18"/>
      <c r="AA194" s="18"/>
      <c r="AB194" s="18"/>
      <c r="AC194" s="18"/>
      <c r="AD194" s="18"/>
      <c r="AE194" s="18"/>
      <c r="AF194" s="18"/>
      <c r="AG194" s="18"/>
      <c r="AH194" s="18"/>
      <c r="AI194" s="18"/>
      <c r="AJ194" s="18"/>
      <c r="AK194" s="18"/>
      <c r="AL194" s="18"/>
      <c r="AM194" s="18"/>
      <c r="AN194" s="18"/>
      <c r="AO194" s="18"/>
      <c r="AP194" s="18"/>
      <c r="AQ194" s="18"/>
      <c r="AR194" s="155" t="s">
        <v>147</v>
      </c>
      <c r="AS194" s="18"/>
      <c r="AT194" s="155" t="s">
        <v>155</v>
      </c>
      <c r="AU194" s="155" t="s">
        <v>87</v>
      </c>
      <c r="AV194" s="18"/>
      <c r="AW194" s="18"/>
      <c r="AX194" s="18"/>
      <c r="AY194" s="3" t="s">
        <v>142</v>
      </c>
      <c r="AZ194" s="18"/>
      <c r="BA194" s="18"/>
      <c r="BB194" s="18"/>
      <c r="BC194" s="18"/>
      <c r="BD194" s="18"/>
      <c r="BE194" s="156">
        <f>IF(O194="základná",K194,0)</f>
        <v>0</v>
      </c>
      <c r="BF194" s="156">
        <f>IF(O194="znížená",K194,0)</f>
        <v>0</v>
      </c>
      <c r="BG194" s="156">
        <f>IF(O194="zákl. prenesená",K194,0)</f>
        <v>0</v>
      </c>
      <c r="BH194" s="156">
        <f>IF(O194="zníž. prenesená",K194,0)</f>
        <v>0</v>
      </c>
      <c r="BI194" s="156">
        <f>IF(O194="nulová",K194,0)</f>
        <v>0</v>
      </c>
      <c r="BJ194" s="3" t="s">
        <v>87</v>
      </c>
      <c r="BK194" s="156">
        <f>ROUND(P194*H194,2)</f>
        <v>0</v>
      </c>
      <c r="BL194" s="3" t="s">
        <v>147</v>
      </c>
      <c r="BM194" s="155" t="s">
        <v>287</v>
      </c>
    </row>
    <row r="195" spans="1:65" ht="15.75" customHeight="1">
      <c r="A195" s="171"/>
      <c r="B195" s="172"/>
      <c r="C195" s="171"/>
      <c r="D195" s="173" t="s">
        <v>193</v>
      </c>
      <c r="E195" s="174" t="s">
        <v>1</v>
      </c>
      <c r="F195" s="175" t="s">
        <v>283</v>
      </c>
      <c r="G195" s="171"/>
      <c r="H195" s="176">
        <v>86.05</v>
      </c>
      <c r="I195" s="171"/>
      <c r="J195" s="171"/>
      <c r="K195" s="171"/>
      <c r="L195" s="171"/>
      <c r="M195" s="172"/>
      <c r="N195" s="177"/>
      <c r="O195" s="171"/>
      <c r="P195" s="171"/>
      <c r="Q195" s="171"/>
      <c r="R195" s="171"/>
      <c r="S195" s="171"/>
      <c r="T195" s="171"/>
      <c r="U195" s="171"/>
      <c r="V195" s="171"/>
      <c r="W195" s="171"/>
      <c r="X195" s="178"/>
      <c r="Y195" s="171"/>
      <c r="Z195" s="171"/>
      <c r="AA195" s="171"/>
      <c r="AB195" s="171"/>
      <c r="AC195" s="171"/>
      <c r="AD195" s="171"/>
      <c r="AE195" s="171"/>
      <c r="AF195" s="171"/>
      <c r="AG195" s="171"/>
      <c r="AH195" s="171"/>
      <c r="AI195" s="171"/>
      <c r="AJ195" s="171"/>
      <c r="AK195" s="171"/>
      <c r="AL195" s="171"/>
      <c r="AM195" s="171"/>
      <c r="AN195" s="171"/>
      <c r="AO195" s="171"/>
      <c r="AP195" s="171"/>
      <c r="AQ195" s="171"/>
      <c r="AR195" s="171"/>
      <c r="AS195" s="171"/>
      <c r="AT195" s="174" t="s">
        <v>193</v>
      </c>
      <c r="AU195" s="174" t="s">
        <v>87</v>
      </c>
      <c r="AV195" s="171" t="s">
        <v>87</v>
      </c>
      <c r="AW195" s="171" t="s">
        <v>4</v>
      </c>
      <c r="AX195" s="171" t="s">
        <v>74</v>
      </c>
      <c r="AY195" s="174" t="s">
        <v>142</v>
      </c>
      <c r="AZ195" s="171"/>
      <c r="BA195" s="171"/>
      <c r="BB195" s="171"/>
      <c r="BC195" s="171"/>
      <c r="BD195" s="171"/>
      <c r="BE195" s="171"/>
      <c r="BF195" s="171"/>
      <c r="BG195" s="171"/>
      <c r="BH195" s="171"/>
      <c r="BI195" s="171"/>
      <c r="BJ195" s="171"/>
      <c r="BK195" s="171"/>
      <c r="BL195" s="171"/>
      <c r="BM195" s="171"/>
    </row>
    <row r="196" spans="1:65" ht="15.75" customHeight="1">
      <c r="A196" s="171"/>
      <c r="B196" s="172"/>
      <c r="C196" s="171"/>
      <c r="D196" s="173" t="s">
        <v>193</v>
      </c>
      <c r="E196" s="174" t="s">
        <v>1</v>
      </c>
      <c r="F196" s="175" t="s">
        <v>288</v>
      </c>
      <c r="G196" s="171"/>
      <c r="H196" s="176">
        <v>86.05</v>
      </c>
      <c r="I196" s="171"/>
      <c r="J196" s="171"/>
      <c r="K196" s="171"/>
      <c r="L196" s="171"/>
      <c r="M196" s="172"/>
      <c r="N196" s="177"/>
      <c r="O196" s="171"/>
      <c r="P196" s="171"/>
      <c r="Q196" s="171"/>
      <c r="R196" s="171"/>
      <c r="S196" s="171"/>
      <c r="T196" s="171"/>
      <c r="U196" s="171"/>
      <c r="V196" s="171"/>
      <c r="W196" s="171"/>
      <c r="X196" s="178"/>
      <c r="Y196" s="171"/>
      <c r="Z196" s="171"/>
      <c r="AA196" s="171"/>
      <c r="AB196" s="171"/>
      <c r="AC196" s="171"/>
      <c r="AD196" s="171"/>
      <c r="AE196" s="171"/>
      <c r="AF196" s="171"/>
      <c r="AG196" s="171"/>
      <c r="AH196" s="171"/>
      <c r="AI196" s="171"/>
      <c r="AJ196" s="171"/>
      <c r="AK196" s="171"/>
      <c r="AL196" s="171"/>
      <c r="AM196" s="171"/>
      <c r="AN196" s="171"/>
      <c r="AO196" s="171"/>
      <c r="AP196" s="171"/>
      <c r="AQ196" s="171"/>
      <c r="AR196" s="171"/>
      <c r="AS196" s="171"/>
      <c r="AT196" s="174" t="s">
        <v>193</v>
      </c>
      <c r="AU196" s="174" t="s">
        <v>87</v>
      </c>
      <c r="AV196" s="171" t="s">
        <v>87</v>
      </c>
      <c r="AW196" s="171" t="s">
        <v>4</v>
      </c>
      <c r="AX196" s="171" t="s">
        <v>74</v>
      </c>
      <c r="AY196" s="174" t="s">
        <v>142</v>
      </c>
      <c r="AZ196" s="171"/>
      <c r="BA196" s="171"/>
      <c r="BB196" s="171"/>
      <c r="BC196" s="171"/>
      <c r="BD196" s="171"/>
      <c r="BE196" s="171"/>
      <c r="BF196" s="171"/>
      <c r="BG196" s="171"/>
      <c r="BH196" s="171"/>
      <c r="BI196" s="171"/>
      <c r="BJ196" s="171"/>
      <c r="BK196" s="171"/>
      <c r="BL196" s="171"/>
      <c r="BM196" s="171"/>
    </row>
    <row r="197" spans="1:65" ht="15.75" customHeight="1">
      <c r="A197" s="179"/>
      <c r="B197" s="180"/>
      <c r="C197" s="179"/>
      <c r="D197" s="173" t="s">
        <v>193</v>
      </c>
      <c r="E197" s="181" t="s">
        <v>1</v>
      </c>
      <c r="F197" s="182" t="s">
        <v>196</v>
      </c>
      <c r="G197" s="179"/>
      <c r="H197" s="183">
        <v>172.1</v>
      </c>
      <c r="I197" s="179"/>
      <c r="J197" s="179"/>
      <c r="K197" s="179"/>
      <c r="L197" s="179"/>
      <c r="M197" s="180"/>
      <c r="N197" s="184"/>
      <c r="O197" s="179"/>
      <c r="P197" s="179"/>
      <c r="Q197" s="179"/>
      <c r="R197" s="179"/>
      <c r="S197" s="179"/>
      <c r="T197" s="179"/>
      <c r="U197" s="179"/>
      <c r="V197" s="179"/>
      <c r="W197" s="179"/>
      <c r="X197" s="185"/>
      <c r="Y197" s="179"/>
      <c r="Z197" s="179"/>
      <c r="AA197" s="179"/>
      <c r="AB197" s="179"/>
      <c r="AC197" s="179"/>
      <c r="AD197" s="179"/>
      <c r="AE197" s="179"/>
      <c r="AF197" s="179"/>
      <c r="AG197" s="179"/>
      <c r="AH197" s="179"/>
      <c r="AI197" s="179"/>
      <c r="AJ197" s="179"/>
      <c r="AK197" s="179"/>
      <c r="AL197" s="179"/>
      <c r="AM197" s="179"/>
      <c r="AN197" s="179"/>
      <c r="AO197" s="179"/>
      <c r="AP197" s="179"/>
      <c r="AQ197" s="179"/>
      <c r="AR197" s="179"/>
      <c r="AS197" s="179"/>
      <c r="AT197" s="181" t="s">
        <v>193</v>
      </c>
      <c r="AU197" s="181" t="s">
        <v>87</v>
      </c>
      <c r="AV197" s="179" t="s">
        <v>94</v>
      </c>
      <c r="AW197" s="179" t="s">
        <v>4</v>
      </c>
      <c r="AX197" s="179" t="s">
        <v>80</v>
      </c>
      <c r="AY197" s="181" t="s">
        <v>142</v>
      </c>
      <c r="AZ197" s="179"/>
      <c r="BA197" s="179"/>
      <c r="BB197" s="179"/>
      <c r="BC197" s="179"/>
      <c r="BD197" s="179"/>
      <c r="BE197" s="179"/>
      <c r="BF197" s="179"/>
      <c r="BG197" s="179"/>
      <c r="BH197" s="179"/>
      <c r="BI197" s="179"/>
      <c r="BJ197" s="179"/>
      <c r="BK197" s="179"/>
      <c r="BL197" s="179"/>
      <c r="BM197" s="179"/>
    </row>
    <row r="198" spans="1:65" ht="22.5" customHeight="1">
      <c r="A198" s="128"/>
      <c r="B198" s="129"/>
      <c r="C198" s="128"/>
      <c r="D198" s="130" t="s">
        <v>73</v>
      </c>
      <c r="E198" s="139" t="s">
        <v>149</v>
      </c>
      <c r="F198" s="139" t="s">
        <v>289</v>
      </c>
      <c r="G198" s="128"/>
      <c r="H198" s="128"/>
      <c r="I198" s="128"/>
      <c r="J198" s="128"/>
      <c r="K198" s="140">
        <f>BK198</f>
        <v>0</v>
      </c>
      <c r="L198" s="128"/>
      <c r="M198" s="129"/>
      <c r="N198" s="133"/>
      <c r="O198" s="128"/>
      <c r="P198" s="128"/>
      <c r="Q198" s="134">
        <f t="shared" ref="Q198:R198" si="31">SUM(Q199:Q206)</f>
        <v>0</v>
      </c>
      <c r="R198" s="134">
        <f t="shared" si="31"/>
        <v>0</v>
      </c>
      <c r="S198" s="128"/>
      <c r="T198" s="135">
        <f>SUM(T199:T206)</f>
        <v>0</v>
      </c>
      <c r="U198" s="128"/>
      <c r="V198" s="135">
        <f>SUM(V199:V206)</f>
        <v>18.622940999999997</v>
      </c>
      <c r="W198" s="128"/>
      <c r="X198" s="136">
        <f>SUM(X199:X206)</f>
        <v>0</v>
      </c>
      <c r="Y198" s="128"/>
      <c r="Z198" s="128"/>
      <c r="AA198" s="128"/>
      <c r="AB198" s="128"/>
      <c r="AC198" s="128"/>
      <c r="AD198" s="128"/>
      <c r="AE198" s="128"/>
      <c r="AF198" s="128"/>
      <c r="AG198" s="128"/>
      <c r="AH198" s="128"/>
      <c r="AI198" s="128"/>
      <c r="AJ198" s="128"/>
      <c r="AK198" s="128"/>
      <c r="AL198" s="128"/>
      <c r="AM198" s="128"/>
      <c r="AN198" s="128"/>
      <c r="AO198" s="128"/>
      <c r="AP198" s="128"/>
      <c r="AQ198" s="128"/>
      <c r="AR198" s="130" t="s">
        <v>80</v>
      </c>
      <c r="AS198" s="128"/>
      <c r="AT198" s="137" t="s">
        <v>73</v>
      </c>
      <c r="AU198" s="137" t="s">
        <v>80</v>
      </c>
      <c r="AV198" s="128"/>
      <c r="AW198" s="128"/>
      <c r="AX198" s="128"/>
      <c r="AY198" s="130" t="s">
        <v>142</v>
      </c>
      <c r="AZ198" s="128"/>
      <c r="BA198" s="128"/>
      <c r="BB198" s="128"/>
      <c r="BC198" s="128"/>
      <c r="BD198" s="128"/>
      <c r="BE198" s="128"/>
      <c r="BF198" s="128"/>
      <c r="BG198" s="128"/>
      <c r="BH198" s="128"/>
      <c r="BI198" s="128"/>
      <c r="BJ198" s="128"/>
      <c r="BK198" s="138">
        <f>SUM(BK199:BK206)</f>
        <v>0</v>
      </c>
      <c r="BL198" s="128"/>
      <c r="BM198" s="128"/>
    </row>
    <row r="199" spans="1:65" ht="24" customHeight="1">
      <c r="A199" s="18"/>
      <c r="B199" s="19"/>
      <c r="C199" s="157" t="s">
        <v>8</v>
      </c>
      <c r="D199" s="157" t="s">
        <v>155</v>
      </c>
      <c r="E199" s="158" t="s">
        <v>290</v>
      </c>
      <c r="F199" s="159" t="s">
        <v>291</v>
      </c>
      <c r="G199" s="160" t="s">
        <v>239</v>
      </c>
      <c r="H199" s="161">
        <v>172.1</v>
      </c>
      <c r="I199" s="162"/>
      <c r="J199" s="162"/>
      <c r="K199" s="163">
        <f>ROUND(P199*H199,2)</f>
        <v>0</v>
      </c>
      <c r="L199" s="159" t="s">
        <v>161</v>
      </c>
      <c r="M199" s="19"/>
      <c r="N199" s="164" t="s">
        <v>1</v>
      </c>
      <c r="O199" s="151" t="s">
        <v>38</v>
      </c>
      <c r="P199" s="152">
        <f>I199+J199</f>
        <v>0</v>
      </c>
      <c r="Q199" s="152">
        <f>ROUND(I199*H199,2)</f>
        <v>0</v>
      </c>
      <c r="R199" s="152">
        <f>ROUND(J199*H199,2)</f>
        <v>0</v>
      </c>
      <c r="S199" s="18"/>
      <c r="T199" s="153">
        <f>S199*H199</f>
        <v>0</v>
      </c>
      <c r="U199" s="153">
        <v>6.0000000000000002E-5</v>
      </c>
      <c r="V199" s="153">
        <f>U199*H199</f>
        <v>1.0326E-2</v>
      </c>
      <c r="W199" s="153">
        <v>0</v>
      </c>
      <c r="X199" s="154">
        <f>W199*H199</f>
        <v>0</v>
      </c>
      <c r="Y199" s="18"/>
      <c r="Z199" s="18"/>
      <c r="AA199" s="18"/>
      <c r="AB199" s="18"/>
      <c r="AC199" s="18"/>
      <c r="AD199" s="18"/>
      <c r="AE199" s="18"/>
      <c r="AF199" s="18"/>
      <c r="AG199" s="18"/>
      <c r="AH199" s="18"/>
      <c r="AI199" s="18"/>
      <c r="AJ199" s="18"/>
      <c r="AK199" s="18"/>
      <c r="AL199" s="18"/>
      <c r="AM199" s="18"/>
      <c r="AN199" s="18"/>
      <c r="AO199" s="18"/>
      <c r="AP199" s="18"/>
      <c r="AQ199" s="18"/>
      <c r="AR199" s="155" t="s">
        <v>147</v>
      </c>
      <c r="AS199" s="18"/>
      <c r="AT199" s="155" t="s">
        <v>155</v>
      </c>
      <c r="AU199" s="155" t="s">
        <v>87</v>
      </c>
      <c r="AV199" s="18"/>
      <c r="AW199" s="18"/>
      <c r="AX199" s="18"/>
      <c r="AY199" s="3" t="s">
        <v>142</v>
      </c>
      <c r="AZ199" s="18"/>
      <c r="BA199" s="18"/>
      <c r="BB199" s="18"/>
      <c r="BC199" s="18"/>
      <c r="BD199" s="18"/>
      <c r="BE199" s="156">
        <f>IF(O199="základná",K199,0)</f>
        <v>0</v>
      </c>
      <c r="BF199" s="156">
        <f>IF(O199="znížená",K199,0)</f>
        <v>0</v>
      </c>
      <c r="BG199" s="156">
        <f>IF(O199="zákl. prenesená",K199,0)</f>
        <v>0</v>
      </c>
      <c r="BH199" s="156">
        <f>IF(O199="zníž. prenesená",K199,0)</f>
        <v>0</v>
      </c>
      <c r="BI199" s="156">
        <f>IF(O199="nulová",K199,0)</f>
        <v>0</v>
      </c>
      <c r="BJ199" s="3" t="s">
        <v>87</v>
      </c>
      <c r="BK199" s="156">
        <f>ROUND(P199*H199,2)</f>
        <v>0</v>
      </c>
      <c r="BL199" s="3" t="s">
        <v>147</v>
      </c>
      <c r="BM199" s="155" t="s">
        <v>292</v>
      </c>
    </row>
    <row r="200" spans="1:65" ht="15.75" customHeight="1">
      <c r="A200" s="171"/>
      <c r="B200" s="172"/>
      <c r="C200" s="171"/>
      <c r="D200" s="173" t="s">
        <v>193</v>
      </c>
      <c r="E200" s="174" t="s">
        <v>1</v>
      </c>
      <c r="F200" s="175" t="s">
        <v>293</v>
      </c>
      <c r="G200" s="171"/>
      <c r="H200" s="176">
        <v>86.05</v>
      </c>
      <c r="I200" s="171"/>
      <c r="J200" s="171"/>
      <c r="K200" s="171"/>
      <c r="L200" s="171"/>
      <c r="M200" s="172"/>
      <c r="N200" s="177"/>
      <c r="O200" s="171"/>
      <c r="P200" s="171"/>
      <c r="Q200" s="171"/>
      <c r="R200" s="171"/>
      <c r="S200" s="171"/>
      <c r="T200" s="171"/>
      <c r="U200" s="171"/>
      <c r="V200" s="171"/>
      <c r="W200" s="171"/>
      <c r="X200" s="178"/>
      <c r="Y200" s="171"/>
      <c r="Z200" s="171"/>
      <c r="AA200" s="171"/>
      <c r="AB200" s="171"/>
      <c r="AC200" s="171"/>
      <c r="AD200" s="171"/>
      <c r="AE200" s="171"/>
      <c r="AF200" s="171"/>
      <c r="AG200" s="171"/>
      <c r="AH200" s="171"/>
      <c r="AI200" s="171"/>
      <c r="AJ200" s="171"/>
      <c r="AK200" s="171"/>
      <c r="AL200" s="171"/>
      <c r="AM200" s="171"/>
      <c r="AN200" s="171"/>
      <c r="AO200" s="171"/>
      <c r="AP200" s="171"/>
      <c r="AQ200" s="171"/>
      <c r="AR200" s="171"/>
      <c r="AS200" s="171"/>
      <c r="AT200" s="174" t="s">
        <v>193</v>
      </c>
      <c r="AU200" s="174" t="s">
        <v>87</v>
      </c>
      <c r="AV200" s="171" t="s">
        <v>87</v>
      </c>
      <c r="AW200" s="171" t="s">
        <v>4</v>
      </c>
      <c r="AX200" s="171" t="s">
        <v>74</v>
      </c>
      <c r="AY200" s="174" t="s">
        <v>142</v>
      </c>
      <c r="AZ200" s="171"/>
      <c r="BA200" s="171"/>
      <c r="BB200" s="171"/>
      <c r="BC200" s="171"/>
      <c r="BD200" s="171"/>
      <c r="BE200" s="171"/>
      <c r="BF200" s="171"/>
      <c r="BG200" s="171"/>
      <c r="BH200" s="171"/>
      <c r="BI200" s="171"/>
      <c r="BJ200" s="171"/>
      <c r="BK200" s="171"/>
      <c r="BL200" s="171"/>
      <c r="BM200" s="171"/>
    </row>
    <row r="201" spans="1:65" ht="15.75" customHeight="1">
      <c r="A201" s="171"/>
      <c r="B201" s="172"/>
      <c r="C201" s="171"/>
      <c r="D201" s="173" t="s">
        <v>193</v>
      </c>
      <c r="E201" s="174" t="s">
        <v>1</v>
      </c>
      <c r="F201" s="175" t="s">
        <v>283</v>
      </c>
      <c r="G201" s="171"/>
      <c r="H201" s="176">
        <v>86.05</v>
      </c>
      <c r="I201" s="171"/>
      <c r="J201" s="171"/>
      <c r="K201" s="171"/>
      <c r="L201" s="171"/>
      <c r="M201" s="172"/>
      <c r="N201" s="177"/>
      <c r="O201" s="171"/>
      <c r="P201" s="171"/>
      <c r="Q201" s="171"/>
      <c r="R201" s="171"/>
      <c r="S201" s="171"/>
      <c r="T201" s="171"/>
      <c r="U201" s="171"/>
      <c r="V201" s="171"/>
      <c r="W201" s="171"/>
      <c r="X201" s="178"/>
      <c r="Y201" s="171"/>
      <c r="Z201" s="171"/>
      <c r="AA201" s="171"/>
      <c r="AB201" s="171"/>
      <c r="AC201" s="171"/>
      <c r="AD201" s="171"/>
      <c r="AE201" s="171"/>
      <c r="AF201" s="171"/>
      <c r="AG201" s="171"/>
      <c r="AH201" s="171"/>
      <c r="AI201" s="171"/>
      <c r="AJ201" s="171"/>
      <c r="AK201" s="171"/>
      <c r="AL201" s="171"/>
      <c r="AM201" s="171"/>
      <c r="AN201" s="171"/>
      <c r="AO201" s="171"/>
      <c r="AP201" s="171"/>
      <c r="AQ201" s="171"/>
      <c r="AR201" s="171"/>
      <c r="AS201" s="171"/>
      <c r="AT201" s="174" t="s">
        <v>193</v>
      </c>
      <c r="AU201" s="174" t="s">
        <v>87</v>
      </c>
      <c r="AV201" s="171" t="s">
        <v>87</v>
      </c>
      <c r="AW201" s="171" t="s">
        <v>4</v>
      </c>
      <c r="AX201" s="171" t="s">
        <v>74</v>
      </c>
      <c r="AY201" s="174" t="s">
        <v>142</v>
      </c>
      <c r="AZ201" s="171"/>
      <c r="BA201" s="171"/>
      <c r="BB201" s="171"/>
      <c r="BC201" s="171"/>
      <c r="BD201" s="171"/>
      <c r="BE201" s="171"/>
      <c r="BF201" s="171"/>
      <c r="BG201" s="171"/>
      <c r="BH201" s="171"/>
      <c r="BI201" s="171"/>
      <c r="BJ201" s="171"/>
      <c r="BK201" s="171"/>
      <c r="BL201" s="171"/>
      <c r="BM201" s="171"/>
    </row>
    <row r="202" spans="1:65" ht="15.75" customHeight="1">
      <c r="A202" s="179"/>
      <c r="B202" s="180"/>
      <c r="C202" s="179"/>
      <c r="D202" s="173" t="s">
        <v>193</v>
      </c>
      <c r="E202" s="181" t="s">
        <v>1</v>
      </c>
      <c r="F202" s="182" t="s">
        <v>196</v>
      </c>
      <c r="G202" s="179"/>
      <c r="H202" s="183">
        <v>172.1</v>
      </c>
      <c r="I202" s="179"/>
      <c r="J202" s="179"/>
      <c r="K202" s="179"/>
      <c r="L202" s="179"/>
      <c r="M202" s="180"/>
      <c r="N202" s="184"/>
      <c r="O202" s="179"/>
      <c r="P202" s="179"/>
      <c r="Q202" s="179"/>
      <c r="R202" s="179"/>
      <c r="S202" s="179"/>
      <c r="T202" s="179"/>
      <c r="U202" s="179"/>
      <c r="V202" s="179"/>
      <c r="W202" s="179"/>
      <c r="X202" s="185"/>
      <c r="Y202" s="179"/>
      <c r="Z202" s="179"/>
      <c r="AA202" s="179"/>
      <c r="AB202" s="179"/>
      <c r="AC202" s="179"/>
      <c r="AD202" s="179"/>
      <c r="AE202" s="179"/>
      <c r="AF202" s="179"/>
      <c r="AG202" s="179"/>
      <c r="AH202" s="179"/>
      <c r="AI202" s="179"/>
      <c r="AJ202" s="179"/>
      <c r="AK202" s="179"/>
      <c r="AL202" s="179"/>
      <c r="AM202" s="179"/>
      <c r="AN202" s="179"/>
      <c r="AO202" s="179"/>
      <c r="AP202" s="179"/>
      <c r="AQ202" s="179"/>
      <c r="AR202" s="179"/>
      <c r="AS202" s="179"/>
      <c r="AT202" s="181" t="s">
        <v>193</v>
      </c>
      <c r="AU202" s="181" t="s">
        <v>87</v>
      </c>
      <c r="AV202" s="179" t="s">
        <v>94</v>
      </c>
      <c r="AW202" s="179" t="s">
        <v>4</v>
      </c>
      <c r="AX202" s="179" t="s">
        <v>80</v>
      </c>
      <c r="AY202" s="181" t="s">
        <v>142</v>
      </c>
      <c r="AZ202" s="179"/>
      <c r="BA202" s="179"/>
      <c r="BB202" s="179"/>
      <c r="BC202" s="179"/>
      <c r="BD202" s="179"/>
      <c r="BE202" s="179"/>
      <c r="BF202" s="179"/>
      <c r="BG202" s="179"/>
      <c r="BH202" s="179"/>
      <c r="BI202" s="179"/>
      <c r="BJ202" s="179"/>
      <c r="BK202" s="179"/>
      <c r="BL202" s="179"/>
      <c r="BM202" s="179"/>
    </row>
    <row r="203" spans="1:65" ht="24" customHeight="1">
      <c r="A203" s="18"/>
      <c r="B203" s="19"/>
      <c r="C203" s="157" t="s">
        <v>294</v>
      </c>
      <c r="D203" s="157" t="s">
        <v>155</v>
      </c>
      <c r="E203" s="158" t="s">
        <v>295</v>
      </c>
      <c r="F203" s="159" t="s">
        <v>296</v>
      </c>
      <c r="G203" s="160" t="s">
        <v>239</v>
      </c>
      <c r="H203" s="161">
        <v>172.1</v>
      </c>
      <c r="I203" s="162"/>
      <c r="J203" s="162"/>
      <c r="K203" s="163">
        <f>ROUND(P203*H203,2)</f>
        <v>0</v>
      </c>
      <c r="L203" s="159" t="s">
        <v>161</v>
      </c>
      <c r="M203" s="19"/>
      <c r="N203" s="164" t="s">
        <v>1</v>
      </c>
      <c r="O203" s="151" t="s">
        <v>38</v>
      </c>
      <c r="P203" s="152">
        <f>I203+J203</f>
        <v>0</v>
      </c>
      <c r="Q203" s="152">
        <f>ROUND(I203*H203,2)</f>
        <v>0</v>
      </c>
      <c r="R203" s="152">
        <f>ROUND(J203*H203,2)</f>
        <v>0</v>
      </c>
      <c r="S203" s="18"/>
      <c r="T203" s="153">
        <f>S203*H203</f>
        <v>0</v>
      </c>
      <c r="U203" s="153">
        <v>0.10815</v>
      </c>
      <c r="V203" s="153">
        <f>U203*H203</f>
        <v>18.612614999999998</v>
      </c>
      <c r="W203" s="153">
        <v>0</v>
      </c>
      <c r="X203" s="154">
        <f>W203*H203</f>
        <v>0</v>
      </c>
      <c r="Y203" s="18"/>
      <c r="Z203" s="18"/>
      <c r="AA203" s="18"/>
      <c r="AB203" s="18"/>
      <c r="AC203" s="18"/>
      <c r="AD203" s="18"/>
      <c r="AE203" s="18"/>
      <c r="AF203" s="18"/>
      <c r="AG203" s="18"/>
      <c r="AH203" s="18"/>
      <c r="AI203" s="18"/>
      <c r="AJ203" s="18"/>
      <c r="AK203" s="18"/>
      <c r="AL203" s="18"/>
      <c r="AM203" s="18"/>
      <c r="AN203" s="18"/>
      <c r="AO203" s="18"/>
      <c r="AP203" s="18"/>
      <c r="AQ203" s="18"/>
      <c r="AR203" s="155" t="s">
        <v>147</v>
      </c>
      <c r="AS203" s="18"/>
      <c r="AT203" s="155" t="s">
        <v>155</v>
      </c>
      <c r="AU203" s="155" t="s">
        <v>87</v>
      </c>
      <c r="AV203" s="18"/>
      <c r="AW203" s="18"/>
      <c r="AX203" s="18"/>
      <c r="AY203" s="3" t="s">
        <v>142</v>
      </c>
      <c r="AZ203" s="18"/>
      <c r="BA203" s="18"/>
      <c r="BB203" s="18"/>
      <c r="BC203" s="18"/>
      <c r="BD203" s="18"/>
      <c r="BE203" s="156">
        <f>IF(O203="základná",K203,0)</f>
        <v>0</v>
      </c>
      <c r="BF203" s="156">
        <f>IF(O203="znížená",K203,0)</f>
        <v>0</v>
      </c>
      <c r="BG203" s="156">
        <f>IF(O203="zákl. prenesená",K203,0)</f>
        <v>0</v>
      </c>
      <c r="BH203" s="156">
        <f>IF(O203="zníž. prenesená",K203,0)</f>
        <v>0</v>
      </c>
      <c r="BI203" s="156">
        <f>IF(O203="nulová",K203,0)</f>
        <v>0</v>
      </c>
      <c r="BJ203" s="3" t="s">
        <v>87</v>
      </c>
      <c r="BK203" s="156">
        <f>ROUND(P203*H203,2)</f>
        <v>0</v>
      </c>
      <c r="BL203" s="3" t="s">
        <v>147</v>
      </c>
      <c r="BM203" s="155" t="s">
        <v>297</v>
      </c>
    </row>
    <row r="204" spans="1:65" ht="15.75" customHeight="1">
      <c r="A204" s="171"/>
      <c r="B204" s="172"/>
      <c r="C204" s="171"/>
      <c r="D204" s="173" t="s">
        <v>193</v>
      </c>
      <c r="E204" s="174" t="s">
        <v>1</v>
      </c>
      <c r="F204" s="175" t="s">
        <v>293</v>
      </c>
      <c r="G204" s="171"/>
      <c r="H204" s="176">
        <v>86.05</v>
      </c>
      <c r="I204" s="171"/>
      <c r="J204" s="171"/>
      <c r="K204" s="171"/>
      <c r="L204" s="171"/>
      <c r="M204" s="172"/>
      <c r="N204" s="177"/>
      <c r="O204" s="171"/>
      <c r="P204" s="171"/>
      <c r="Q204" s="171"/>
      <c r="R204" s="171"/>
      <c r="S204" s="171"/>
      <c r="T204" s="171"/>
      <c r="U204" s="171"/>
      <c r="V204" s="171"/>
      <c r="W204" s="171"/>
      <c r="X204" s="178"/>
      <c r="Y204" s="171"/>
      <c r="Z204" s="171"/>
      <c r="AA204" s="171"/>
      <c r="AB204" s="171"/>
      <c r="AC204" s="171"/>
      <c r="AD204" s="171"/>
      <c r="AE204" s="171"/>
      <c r="AF204" s="171"/>
      <c r="AG204" s="171"/>
      <c r="AH204" s="171"/>
      <c r="AI204" s="171"/>
      <c r="AJ204" s="171"/>
      <c r="AK204" s="171"/>
      <c r="AL204" s="171"/>
      <c r="AM204" s="171"/>
      <c r="AN204" s="171"/>
      <c r="AO204" s="171"/>
      <c r="AP204" s="171"/>
      <c r="AQ204" s="171"/>
      <c r="AR204" s="171"/>
      <c r="AS204" s="171"/>
      <c r="AT204" s="174" t="s">
        <v>193</v>
      </c>
      <c r="AU204" s="174" t="s">
        <v>87</v>
      </c>
      <c r="AV204" s="171" t="s">
        <v>87</v>
      </c>
      <c r="AW204" s="171" t="s">
        <v>4</v>
      </c>
      <c r="AX204" s="171" t="s">
        <v>74</v>
      </c>
      <c r="AY204" s="174" t="s">
        <v>142</v>
      </c>
      <c r="AZ204" s="171"/>
      <c r="BA204" s="171"/>
      <c r="BB204" s="171"/>
      <c r="BC204" s="171"/>
      <c r="BD204" s="171"/>
      <c r="BE204" s="171"/>
      <c r="BF204" s="171"/>
      <c r="BG204" s="171"/>
      <c r="BH204" s="171"/>
      <c r="BI204" s="171"/>
      <c r="BJ204" s="171"/>
      <c r="BK204" s="171"/>
      <c r="BL204" s="171"/>
      <c r="BM204" s="171"/>
    </row>
    <row r="205" spans="1:65" ht="15.75" customHeight="1">
      <c r="A205" s="171"/>
      <c r="B205" s="172"/>
      <c r="C205" s="171"/>
      <c r="D205" s="173" t="s">
        <v>193</v>
      </c>
      <c r="E205" s="174" t="s">
        <v>1</v>
      </c>
      <c r="F205" s="175" t="s">
        <v>283</v>
      </c>
      <c r="G205" s="171"/>
      <c r="H205" s="176">
        <v>86.05</v>
      </c>
      <c r="I205" s="171"/>
      <c r="J205" s="171"/>
      <c r="K205" s="171"/>
      <c r="L205" s="171"/>
      <c r="M205" s="172"/>
      <c r="N205" s="177"/>
      <c r="O205" s="171"/>
      <c r="P205" s="171"/>
      <c r="Q205" s="171"/>
      <c r="R205" s="171"/>
      <c r="S205" s="171"/>
      <c r="T205" s="171"/>
      <c r="U205" s="171"/>
      <c r="V205" s="171"/>
      <c r="W205" s="171"/>
      <c r="X205" s="178"/>
      <c r="Y205" s="171"/>
      <c r="Z205" s="171"/>
      <c r="AA205" s="171"/>
      <c r="AB205" s="171"/>
      <c r="AC205" s="171"/>
      <c r="AD205" s="171"/>
      <c r="AE205" s="171"/>
      <c r="AF205" s="171"/>
      <c r="AG205" s="171"/>
      <c r="AH205" s="171"/>
      <c r="AI205" s="171"/>
      <c r="AJ205" s="171"/>
      <c r="AK205" s="171"/>
      <c r="AL205" s="171"/>
      <c r="AM205" s="171"/>
      <c r="AN205" s="171"/>
      <c r="AO205" s="171"/>
      <c r="AP205" s="171"/>
      <c r="AQ205" s="171"/>
      <c r="AR205" s="171"/>
      <c r="AS205" s="171"/>
      <c r="AT205" s="174" t="s">
        <v>193</v>
      </c>
      <c r="AU205" s="174" t="s">
        <v>87</v>
      </c>
      <c r="AV205" s="171" t="s">
        <v>87</v>
      </c>
      <c r="AW205" s="171" t="s">
        <v>4</v>
      </c>
      <c r="AX205" s="171" t="s">
        <v>74</v>
      </c>
      <c r="AY205" s="174" t="s">
        <v>142</v>
      </c>
      <c r="AZ205" s="171"/>
      <c r="BA205" s="171"/>
      <c r="BB205" s="171"/>
      <c r="BC205" s="171"/>
      <c r="BD205" s="171"/>
      <c r="BE205" s="171"/>
      <c r="BF205" s="171"/>
      <c r="BG205" s="171"/>
      <c r="BH205" s="171"/>
      <c r="BI205" s="171"/>
      <c r="BJ205" s="171"/>
      <c r="BK205" s="171"/>
      <c r="BL205" s="171"/>
      <c r="BM205" s="171"/>
    </row>
    <row r="206" spans="1:65" ht="15.75" customHeight="1">
      <c r="A206" s="179"/>
      <c r="B206" s="180"/>
      <c r="C206" s="179"/>
      <c r="D206" s="173" t="s">
        <v>193</v>
      </c>
      <c r="E206" s="181" t="s">
        <v>1</v>
      </c>
      <c r="F206" s="182" t="s">
        <v>196</v>
      </c>
      <c r="G206" s="179"/>
      <c r="H206" s="183">
        <v>172.1</v>
      </c>
      <c r="I206" s="179"/>
      <c r="J206" s="179"/>
      <c r="K206" s="179"/>
      <c r="L206" s="179"/>
      <c r="M206" s="180"/>
      <c r="N206" s="184"/>
      <c r="O206" s="179"/>
      <c r="P206" s="179"/>
      <c r="Q206" s="179"/>
      <c r="R206" s="179"/>
      <c r="S206" s="179"/>
      <c r="T206" s="179"/>
      <c r="U206" s="179"/>
      <c r="V206" s="179"/>
      <c r="W206" s="179"/>
      <c r="X206" s="185"/>
      <c r="Y206" s="179"/>
      <c r="Z206" s="179"/>
      <c r="AA206" s="179"/>
      <c r="AB206" s="179"/>
      <c r="AC206" s="179"/>
      <c r="AD206" s="179"/>
      <c r="AE206" s="179"/>
      <c r="AF206" s="179"/>
      <c r="AG206" s="179"/>
      <c r="AH206" s="179"/>
      <c r="AI206" s="179"/>
      <c r="AJ206" s="179"/>
      <c r="AK206" s="179"/>
      <c r="AL206" s="179"/>
      <c r="AM206" s="179"/>
      <c r="AN206" s="179"/>
      <c r="AO206" s="179"/>
      <c r="AP206" s="179"/>
      <c r="AQ206" s="179"/>
      <c r="AR206" s="179"/>
      <c r="AS206" s="179"/>
      <c r="AT206" s="181" t="s">
        <v>193</v>
      </c>
      <c r="AU206" s="181" t="s">
        <v>87</v>
      </c>
      <c r="AV206" s="179" t="s">
        <v>94</v>
      </c>
      <c r="AW206" s="179" t="s">
        <v>4</v>
      </c>
      <c r="AX206" s="179" t="s">
        <v>80</v>
      </c>
      <c r="AY206" s="181" t="s">
        <v>142</v>
      </c>
      <c r="AZ206" s="179"/>
      <c r="BA206" s="179"/>
      <c r="BB206" s="179"/>
      <c r="BC206" s="179"/>
      <c r="BD206" s="179"/>
      <c r="BE206" s="179"/>
      <c r="BF206" s="179"/>
      <c r="BG206" s="179"/>
      <c r="BH206" s="179"/>
      <c r="BI206" s="179"/>
      <c r="BJ206" s="179"/>
      <c r="BK206" s="179"/>
      <c r="BL206" s="179"/>
      <c r="BM206" s="179"/>
    </row>
    <row r="207" spans="1:65" ht="22.5" customHeight="1">
      <c r="A207" s="128"/>
      <c r="B207" s="129"/>
      <c r="C207" s="128"/>
      <c r="D207" s="130" t="s">
        <v>73</v>
      </c>
      <c r="E207" s="139" t="s">
        <v>152</v>
      </c>
      <c r="F207" s="139" t="s">
        <v>298</v>
      </c>
      <c r="G207" s="128"/>
      <c r="H207" s="128"/>
      <c r="I207" s="128"/>
      <c r="J207" s="128"/>
      <c r="K207" s="140">
        <f>BK207</f>
        <v>0</v>
      </c>
      <c r="L207" s="128"/>
      <c r="M207" s="129"/>
      <c r="N207" s="133"/>
      <c r="O207" s="128"/>
      <c r="P207" s="128"/>
      <c r="Q207" s="134">
        <f t="shared" ref="Q207:R207" si="32">SUM(Q208:Q209)</f>
        <v>0</v>
      </c>
      <c r="R207" s="134">
        <f t="shared" si="32"/>
        <v>0</v>
      </c>
      <c r="S207" s="128"/>
      <c r="T207" s="135">
        <f>SUM(T208:T209)</f>
        <v>0</v>
      </c>
      <c r="U207" s="128"/>
      <c r="V207" s="135">
        <f>SUM(V208:V209)</f>
        <v>0</v>
      </c>
      <c r="W207" s="128"/>
      <c r="X207" s="136">
        <f>SUM(X208:X209)</f>
        <v>0</v>
      </c>
      <c r="Y207" s="128"/>
      <c r="Z207" s="128"/>
      <c r="AA207" s="128"/>
      <c r="AB207" s="128"/>
      <c r="AC207" s="128"/>
      <c r="AD207" s="128"/>
      <c r="AE207" s="128"/>
      <c r="AF207" s="128"/>
      <c r="AG207" s="128"/>
      <c r="AH207" s="128"/>
      <c r="AI207" s="128"/>
      <c r="AJ207" s="128"/>
      <c r="AK207" s="128"/>
      <c r="AL207" s="128"/>
      <c r="AM207" s="128"/>
      <c r="AN207" s="128"/>
      <c r="AO207" s="128"/>
      <c r="AP207" s="128"/>
      <c r="AQ207" s="128"/>
      <c r="AR207" s="130" t="s">
        <v>80</v>
      </c>
      <c r="AS207" s="128"/>
      <c r="AT207" s="137" t="s">
        <v>73</v>
      </c>
      <c r="AU207" s="137" t="s">
        <v>80</v>
      </c>
      <c r="AV207" s="128"/>
      <c r="AW207" s="128"/>
      <c r="AX207" s="128"/>
      <c r="AY207" s="130" t="s">
        <v>142</v>
      </c>
      <c r="AZ207" s="128"/>
      <c r="BA207" s="128"/>
      <c r="BB207" s="128"/>
      <c r="BC207" s="128"/>
      <c r="BD207" s="128"/>
      <c r="BE207" s="128"/>
      <c r="BF207" s="128"/>
      <c r="BG207" s="128"/>
      <c r="BH207" s="128"/>
      <c r="BI207" s="128"/>
      <c r="BJ207" s="128"/>
      <c r="BK207" s="138">
        <f>SUM(BK208:BK209)</f>
        <v>0</v>
      </c>
      <c r="BL207" s="128"/>
      <c r="BM207" s="128"/>
    </row>
    <row r="208" spans="1:65" ht="37.5" customHeight="1">
      <c r="A208" s="18"/>
      <c r="B208" s="19"/>
      <c r="C208" s="157" t="s">
        <v>299</v>
      </c>
      <c r="D208" s="157" t="s">
        <v>155</v>
      </c>
      <c r="E208" s="158" t="s">
        <v>300</v>
      </c>
      <c r="F208" s="159" t="s">
        <v>301</v>
      </c>
      <c r="G208" s="160" t="s">
        <v>302</v>
      </c>
      <c r="H208" s="161">
        <v>140</v>
      </c>
      <c r="I208" s="162"/>
      <c r="J208" s="162"/>
      <c r="K208" s="163">
        <f>ROUND(P208*H208,2)</f>
        <v>0</v>
      </c>
      <c r="L208" s="159" t="s">
        <v>161</v>
      </c>
      <c r="M208" s="19"/>
      <c r="N208" s="164" t="s">
        <v>1</v>
      </c>
      <c r="O208" s="151" t="s">
        <v>38</v>
      </c>
      <c r="P208" s="152">
        <f>I208+J208</f>
        <v>0</v>
      </c>
      <c r="Q208" s="152">
        <f>ROUND(I208*H208,2)</f>
        <v>0</v>
      </c>
      <c r="R208" s="152">
        <f>ROUND(J208*H208,2)</f>
        <v>0</v>
      </c>
      <c r="S208" s="18"/>
      <c r="T208" s="153">
        <f>S208*H208</f>
        <v>0</v>
      </c>
      <c r="U208" s="153">
        <v>0</v>
      </c>
      <c r="V208" s="153">
        <f>U208*H208</f>
        <v>0</v>
      </c>
      <c r="W208" s="153">
        <v>0</v>
      </c>
      <c r="X208" s="154">
        <f>W208*H208</f>
        <v>0</v>
      </c>
      <c r="Y208" s="18"/>
      <c r="Z208" s="18"/>
      <c r="AA208" s="18"/>
      <c r="AB208" s="18"/>
      <c r="AC208" s="18"/>
      <c r="AD208" s="18"/>
      <c r="AE208" s="18"/>
      <c r="AF208" s="18"/>
      <c r="AG208" s="18"/>
      <c r="AH208" s="18"/>
      <c r="AI208" s="18"/>
      <c r="AJ208" s="18"/>
      <c r="AK208" s="18"/>
      <c r="AL208" s="18"/>
      <c r="AM208" s="18"/>
      <c r="AN208" s="18"/>
      <c r="AO208" s="18"/>
      <c r="AP208" s="18"/>
      <c r="AQ208" s="18"/>
      <c r="AR208" s="155" t="s">
        <v>147</v>
      </c>
      <c r="AS208" s="18"/>
      <c r="AT208" s="155" t="s">
        <v>155</v>
      </c>
      <c r="AU208" s="155" t="s">
        <v>87</v>
      </c>
      <c r="AV208" s="18"/>
      <c r="AW208" s="18"/>
      <c r="AX208" s="18"/>
      <c r="AY208" s="3" t="s">
        <v>142</v>
      </c>
      <c r="AZ208" s="18"/>
      <c r="BA208" s="18"/>
      <c r="BB208" s="18"/>
      <c r="BC208" s="18"/>
      <c r="BD208" s="18"/>
      <c r="BE208" s="156">
        <f>IF(O208="základná",K208,0)</f>
        <v>0</v>
      </c>
      <c r="BF208" s="156">
        <f>IF(O208="znížená",K208,0)</f>
        <v>0</v>
      </c>
      <c r="BG208" s="156">
        <f>IF(O208="zákl. prenesená",K208,0)</f>
        <v>0</v>
      </c>
      <c r="BH208" s="156">
        <f>IF(O208="zníž. prenesená",K208,0)</f>
        <v>0</v>
      </c>
      <c r="BI208" s="156">
        <f>IF(O208="nulová",K208,0)</f>
        <v>0</v>
      </c>
      <c r="BJ208" s="3" t="s">
        <v>87</v>
      </c>
      <c r="BK208" s="156">
        <f>ROUND(P208*H208,2)</f>
        <v>0</v>
      </c>
      <c r="BL208" s="3" t="s">
        <v>147</v>
      </c>
      <c r="BM208" s="155" t="s">
        <v>303</v>
      </c>
    </row>
    <row r="209" spans="1:65" ht="15.75" customHeight="1">
      <c r="A209" s="171"/>
      <c r="B209" s="172"/>
      <c r="C209" s="171"/>
      <c r="D209" s="173" t="s">
        <v>193</v>
      </c>
      <c r="E209" s="174" t="s">
        <v>1</v>
      </c>
      <c r="F209" s="175" t="s">
        <v>304</v>
      </c>
      <c r="G209" s="171"/>
      <c r="H209" s="176">
        <v>140</v>
      </c>
      <c r="I209" s="171"/>
      <c r="J209" s="171"/>
      <c r="K209" s="171"/>
      <c r="L209" s="171"/>
      <c r="M209" s="172"/>
      <c r="N209" s="177"/>
      <c r="O209" s="171"/>
      <c r="P209" s="171"/>
      <c r="Q209" s="171"/>
      <c r="R209" s="171"/>
      <c r="S209" s="171"/>
      <c r="T209" s="171"/>
      <c r="U209" s="171"/>
      <c r="V209" s="171"/>
      <c r="W209" s="171"/>
      <c r="X209" s="178"/>
      <c r="Y209" s="171"/>
      <c r="Z209" s="171"/>
      <c r="AA209" s="171"/>
      <c r="AB209" s="171"/>
      <c r="AC209" s="171"/>
      <c r="AD209" s="171"/>
      <c r="AE209" s="171"/>
      <c r="AF209" s="171"/>
      <c r="AG209" s="171"/>
      <c r="AH209" s="171"/>
      <c r="AI209" s="171"/>
      <c r="AJ209" s="171"/>
      <c r="AK209" s="171"/>
      <c r="AL209" s="171"/>
      <c r="AM209" s="171"/>
      <c r="AN209" s="171"/>
      <c r="AO209" s="171"/>
      <c r="AP209" s="171"/>
      <c r="AQ209" s="171"/>
      <c r="AR209" s="171"/>
      <c r="AS209" s="171"/>
      <c r="AT209" s="174" t="s">
        <v>193</v>
      </c>
      <c r="AU209" s="174" t="s">
        <v>87</v>
      </c>
      <c r="AV209" s="171" t="s">
        <v>87</v>
      </c>
      <c r="AW209" s="171" t="s">
        <v>4</v>
      </c>
      <c r="AX209" s="171" t="s">
        <v>80</v>
      </c>
      <c r="AY209" s="174" t="s">
        <v>142</v>
      </c>
      <c r="AZ209" s="171"/>
      <c r="BA209" s="171"/>
      <c r="BB209" s="171"/>
      <c r="BC209" s="171"/>
      <c r="BD209" s="171"/>
      <c r="BE209" s="171"/>
      <c r="BF209" s="171"/>
      <c r="BG209" s="171"/>
      <c r="BH209" s="171"/>
      <c r="BI209" s="171"/>
      <c r="BJ209" s="171"/>
      <c r="BK209" s="171"/>
      <c r="BL209" s="171"/>
      <c r="BM209" s="171"/>
    </row>
    <row r="210" spans="1:65" ht="22.5" customHeight="1">
      <c r="A210" s="128"/>
      <c r="B210" s="129"/>
      <c r="C210" s="128"/>
      <c r="D210" s="130" t="s">
        <v>73</v>
      </c>
      <c r="E210" s="139" t="s">
        <v>305</v>
      </c>
      <c r="F210" s="139" t="s">
        <v>306</v>
      </c>
      <c r="G210" s="128"/>
      <c r="H210" s="128"/>
      <c r="I210" s="128"/>
      <c r="J210" s="128"/>
      <c r="K210" s="140">
        <f>BK210</f>
        <v>0</v>
      </c>
      <c r="L210" s="128"/>
      <c r="M210" s="129"/>
      <c r="N210" s="133"/>
      <c r="O210" s="128"/>
      <c r="P210" s="128"/>
      <c r="Q210" s="134">
        <f t="shared" ref="Q210:R210" si="33">Q211</f>
        <v>0</v>
      </c>
      <c r="R210" s="134">
        <f t="shared" si="33"/>
        <v>0</v>
      </c>
      <c r="S210" s="128"/>
      <c r="T210" s="135">
        <f>T211</f>
        <v>0</v>
      </c>
      <c r="U210" s="128"/>
      <c r="V210" s="135">
        <f>V211</f>
        <v>0</v>
      </c>
      <c r="W210" s="128"/>
      <c r="X210" s="136">
        <f>X211</f>
        <v>0</v>
      </c>
      <c r="Y210" s="128"/>
      <c r="Z210" s="128"/>
      <c r="AA210" s="128"/>
      <c r="AB210" s="128"/>
      <c r="AC210" s="128"/>
      <c r="AD210" s="128"/>
      <c r="AE210" s="128"/>
      <c r="AF210" s="128"/>
      <c r="AG210" s="128"/>
      <c r="AH210" s="128"/>
      <c r="AI210" s="128"/>
      <c r="AJ210" s="128"/>
      <c r="AK210" s="128"/>
      <c r="AL210" s="128"/>
      <c r="AM210" s="128"/>
      <c r="AN210" s="128"/>
      <c r="AO210" s="128"/>
      <c r="AP210" s="128"/>
      <c r="AQ210" s="128"/>
      <c r="AR210" s="130" t="s">
        <v>80</v>
      </c>
      <c r="AS210" s="128"/>
      <c r="AT210" s="137" t="s">
        <v>73</v>
      </c>
      <c r="AU210" s="137" t="s">
        <v>80</v>
      </c>
      <c r="AV210" s="128"/>
      <c r="AW210" s="128"/>
      <c r="AX210" s="128"/>
      <c r="AY210" s="130" t="s">
        <v>142</v>
      </c>
      <c r="AZ210" s="128"/>
      <c r="BA210" s="128"/>
      <c r="BB210" s="128"/>
      <c r="BC210" s="128"/>
      <c r="BD210" s="128"/>
      <c r="BE210" s="128"/>
      <c r="BF210" s="128"/>
      <c r="BG210" s="128"/>
      <c r="BH210" s="128"/>
      <c r="BI210" s="128"/>
      <c r="BJ210" s="128"/>
      <c r="BK210" s="138">
        <f>BK211</f>
        <v>0</v>
      </c>
      <c r="BL210" s="128"/>
      <c r="BM210" s="128"/>
    </row>
    <row r="211" spans="1:65" ht="24" customHeight="1">
      <c r="A211" s="18"/>
      <c r="B211" s="19"/>
      <c r="C211" s="157" t="s">
        <v>307</v>
      </c>
      <c r="D211" s="157" t="s">
        <v>155</v>
      </c>
      <c r="E211" s="158" t="s">
        <v>308</v>
      </c>
      <c r="F211" s="159" t="s">
        <v>309</v>
      </c>
      <c r="G211" s="160" t="s">
        <v>215</v>
      </c>
      <c r="H211" s="161">
        <v>259.26600000000002</v>
      </c>
      <c r="I211" s="162"/>
      <c r="J211" s="162"/>
      <c r="K211" s="163">
        <f>ROUND(P211*H211,2)</f>
        <v>0</v>
      </c>
      <c r="L211" s="159" t="s">
        <v>161</v>
      </c>
      <c r="M211" s="19"/>
      <c r="N211" s="164" t="s">
        <v>1</v>
      </c>
      <c r="O211" s="151" t="s">
        <v>38</v>
      </c>
      <c r="P211" s="152">
        <f>I211+J211</f>
        <v>0</v>
      </c>
      <c r="Q211" s="152">
        <f>ROUND(I211*H211,2)</f>
        <v>0</v>
      </c>
      <c r="R211" s="152">
        <f>ROUND(J211*H211,2)</f>
        <v>0</v>
      </c>
      <c r="S211" s="18"/>
      <c r="T211" s="153">
        <f>S211*H211</f>
        <v>0</v>
      </c>
      <c r="U211" s="153">
        <v>0</v>
      </c>
      <c r="V211" s="153">
        <f>U211*H211</f>
        <v>0</v>
      </c>
      <c r="W211" s="153">
        <v>0</v>
      </c>
      <c r="X211" s="154">
        <f>W211*H211</f>
        <v>0</v>
      </c>
      <c r="Y211" s="18"/>
      <c r="Z211" s="18"/>
      <c r="AA211" s="18"/>
      <c r="AB211" s="18"/>
      <c r="AC211" s="18"/>
      <c r="AD211" s="18"/>
      <c r="AE211" s="18"/>
      <c r="AF211" s="18"/>
      <c r="AG211" s="18"/>
      <c r="AH211" s="18"/>
      <c r="AI211" s="18"/>
      <c r="AJ211" s="18"/>
      <c r="AK211" s="18"/>
      <c r="AL211" s="18"/>
      <c r="AM211" s="18"/>
      <c r="AN211" s="18"/>
      <c r="AO211" s="18"/>
      <c r="AP211" s="18"/>
      <c r="AQ211" s="18"/>
      <c r="AR211" s="155" t="s">
        <v>147</v>
      </c>
      <c r="AS211" s="18"/>
      <c r="AT211" s="155" t="s">
        <v>155</v>
      </c>
      <c r="AU211" s="155" t="s">
        <v>87</v>
      </c>
      <c r="AV211" s="18"/>
      <c r="AW211" s="18"/>
      <c r="AX211" s="18"/>
      <c r="AY211" s="3" t="s">
        <v>142</v>
      </c>
      <c r="AZ211" s="18"/>
      <c r="BA211" s="18"/>
      <c r="BB211" s="18"/>
      <c r="BC211" s="18"/>
      <c r="BD211" s="18"/>
      <c r="BE211" s="156">
        <f>IF(O211="základná",K211,0)</f>
        <v>0</v>
      </c>
      <c r="BF211" s="156">
        <f>IF(O211="znížená",K211,0)</f>
        <v>0</v>
      </c>
      <c r="BG211" s="156">
        <f>IF(O211="zákl. prenesená",K211,0)</f>
        <v>0</v>
      </c>
      <c r="BH211" s="156">
        <f>IF(O211="zníž. prenesená",K211,0)</f>
        <v>0</v>
      </c>
      <c r="BI211" s="156">
        <f>IF(O211="nulová",K211,0)</f>
        <v>0</v>
      </c>
      <c r="BJ211" s="3" t="s">
        <v>87</v>
      </c>
      <c r="BK211" s="156">
        <f>ROUND(P211*H211,2)</f>
        <v>0</v>
      </c>
      <c r="BL211" s="3" t="s">
        <v>147</v>
      </c>
      <c r="BM211" s="155" t="s">
        <v>310</v>
      </c>
    </row>
    <row r="212" spans="1:65" ht="25.5" customHeight="1">
      <c r="A212" s="128"/>
      <c r="B212" s="129"/>
      <c r="C212" s="128"/>
      <c r="D212" s="130" t="s">
        <v>73</v>
      </c>
      <c r="E212" s="131" t="s">
        <v>140</v>
      </c>
      <c r="F212" s="131" t="s">
        <v>141</v>
      </c>
      <c r="G212" s="128"/>
      <c r="H212" s="128"/>
      <c r="I212" s="128"/>
      <c r="J212" s="128"/>
      <c r="K212" s="132">
        <f t="shared" ref="K212:K213" si="34">BK212</f>
        <v>0</v>
      </c>
      <c r="L212" s="128"/>
      <c r="M212" s="129"/>
      <c r="N212" s="133"/>
      <c r="O212" s="128"/>
      <c r="P212" s="128"/>
      <c r="Q212" s="134">
        <f t="shared" ref="Q212:R212" si="35">Q213+Q222+Q228+Q258+Q265+Q282+Q292+Q297+Q320+Q338+Q344+Q371+Q403</f>
        <v>0</v>
      </c>
      <c r="R212" s="134">
        <f t="shared" si="35"/>
        <v>0</v>
      </c>
      <c r="S212" s="128"/>
      <c r="T212" s="135">
        <f>T213+T222+T228+T258+T265+T282+T292+T297+T320+T338+T344+T371+T403</f>
        <v>0</v>
      </c>
      <c r="U212" s="128"/>
      <c r="V212" s="135">
        <f>V213+V222+V228+V258+V265+V282+V292+V297+V320+V338+V344+V371+V403</f>
        <v>28.710442710000002</v>
      </c>
      <c r="W212" s="128"/>
      <c r="X212" s="136">
        <f>X213+X222+X228+X258+X265+X282+X292+X297+X320+X338+X344+X371+X403</f>
        <v>0</v>
      </c>
      <c r="Y212" s="128"/>
      <c r="Z212" s="128"/>
      <c r="AA212" s="128"/>
      <c r="AB212" s="128"/>
      <c r="AC212" s="128"/>
      <c r="AD212" s="128"/>
      <c r="AE212" s="128"/>
      <c r="AF212" s="128"/>
      <c r="AG212" s="128"/>
      <c r="AH212" s="128"/>
      <c r="AI212" s="128"/>
      <c r="AJ212" s="128"/>
      <c r="AK212" s="128"/>
      <c r="AL212" s="128"/>
      <c r="AM212" s="128"/>
      <c r="AN212" s="128"/>
      <c r="AO212" s="128"/>
      <c r="AP212" s="128"/>
      <c r="AQ212" s="128"/>
      <c r="AR212" s="130" t="s">
        <v>87</v>
      </c>
      <c r="AS212" s="128"/>
      <c r="AT212" s="137" t="s">
        <v>73</v>
      </c>
      <c r="AU212" s="137" t="s">
        <v>74</v>
      </c>
      <c r="AV212" s="128"/>
      <c r="AW212" s="128"/>
      <c r="AX212" s="128"/>
      <c r="AY212" s="130" t="s">
        <v>142</v>
      </c>
      <c r="AZ212" s="128"/>
      <c r="BA212" s="128"/>
      <c r="BB212" s="128"/>
      <c r="BC212" s="128"/>
      <c r="BD212" s="128"/>
      <c r="BE212" s="128"/>
      <c r="BF212" s="128"/>
      <c r="BG212" s="128"/>
      <c r="BH212" s="128"/>
      <c r="BI212" s="128"/>
      <c r="BJ212" s="128"/>
      <c r="BK212" s="138">
        <f>BK213+BK222+BK228+BK258+BK265+BK282+BK292+BK297+BK320+BK338+BK344+BK371+BK403</f>
        <v>0</v>
      </c>
      <c r="BL212" s="128"/>
      <c r="BM212" s="128"/>
    </row>
    <row r="213" spans="1:65" ht="22.5" customHeight="1">
      <c r="A213" s="128"/>
      <c r="B213" s="129"/>
      <c r="C213" s="128"/>
      <c r="D213" s="130" t="s">
        <v>73</v>
      </c>
      <c r="E213" s="139" t="s">
        <v>311</v>
      </c>
      <c r="F213" s="139" t="s">
        <v>312</v>
      </c>
      <c r="G213" s="128"/>
      <c r="H213" s="128"/>
      <c r="I213" s="128"/>
      <c r="J213" s="128"/>
      <c r="K213" s="140">
        <f t="shared" si="34"/>
        <v>0</v>
      </c>
      <c r="L213" s="128"/>
      <c r="M213" s="129"/>
      <c r="N213" s="133"/>
      <c r="O213" s="128"/>
      <c r="P213" s="128"/>
      <c r="Q213" s="134">
        <f t="shared" ref="Q213:R213" si="36">SUM(Q214:Q221)</f>
        <v>0</v>
      </c>
      <c r="R213" s="134">
        <f t="shared" si="36"/>
        <v>0</v>
      </c>
      <c r="S213" s="128"/>
      <c r="T213" s="135">
        <f>SUM(T214:T221)</f>
        <v>0</v>
      </c>
      <c r="U213" s="128"/>
      <c r="V213" s="135">
        <f>SUM(V214:V221)</f>
        <v>0.49303850000000005</v>
      </c>
      <c r="W213" s="128"/>
      <c r="X213" s="136">
        <f>SUM(X214:X221)</f>
        <v>0</v>
      </c>
      <c r="Y213" s="128"/>
      <c r="Z213" s="128"/>
      <c r="AA213" s="128"/>
      <c r="AB213" s="128"/>
      <c r="AC213" s="128"/>
      <c r="AD213" s="128"/>
      <c r="AE213" s="128"/>
      <c r="AF213" s="128"/>
      <c r="AG213" s="128"/>
      <c r="AH213" s="128"/>
      <c r="AI213" s="128"/>
      <c r="AJ213" s="128"/>
      <c r="AK213" s="128"/>
      <c r="AL213" s="128"/>
      <c r="AM213" s="128"/>
      <c r="AN213" s="128"/>
      <c r="AO213" s="128"/>
      <c r="AP213" s="128"/>
      <c r="AQ213" s="128"/>
      <c r="AR213" s="130" t="s">
        <v>87</v>
      </c>
      <c r="AS213" s="128"/>
      <c r="AT213" s="137" t="s">
        <v>73</v>
      </c>
      <c r="AU213" s="137" t="s">
        <v>80</v>
      </c>
      <c r="AV213" s="128"/>
      <c r="AW213" s="128"/>
      <c r="AX213" s="128"/>
      <c r="AY213" s="130" t="s">
        <v>142</v>
      </c>
      <c r="AZ213" s="128"/>
      <c r="BA213" s="128"/>
      <c r="BB213" s="128"/>
      <c r="BC213" s="128"/>
      <c r="BD213" s="128"/>
      <c r="BE213" s="128"/>
      <c r="BF213" s="128"/>
      <c r="BG213" s="128"/>
      <c r="BH213" s="128"/>
      <c r="BI213" s="128"/>
      <c r="BJ213" s="128"/>
      <c r="BK213" s="138">
        <f>SUM(BK214:BK221)</f>
        <v>0</v>
      </c>
      <c r="BL213" s="128"/>
      <c r="BM213" s="128"/>
    </row>
    <row r="214" spans="1:65" ht="24" customHeight="1">
      <c r="A214" s="18"/>
      <c r="B214" s="19"/>
      <c r="C214" s="157" t="s">
        <v>313</v>
      </c>
      <c r="D214" s="157" t="s">
        <v>155</v>
      </c>
      <c r="E214" s="158" t="s">
        <v>314</v>
      </c>
      <c r="F214" s="159" t="s">
        <v>315</v>
      </c>
      <c r="G214" s="160" t="s">
        <v>239</v>
      </c>
      <c r="H214" s="161">
        <v>86.05</v>
      </c>
      <c r="I214" s="162"/>
      <c r="J214" s="162"/>
      <c r="K214" s="163">
        <f>ROUND(P214*H214,2)</f>
        <v>0</v>
      </c>
      <c r="L214" s="159" t="s">
        <v>161</v>
      </c>
      <c r="M214" s="19"/>
      <c r="N214" s="164" t="s">
        <v>1</v>
      </c>
      <c r="O214" s="151" t="s">
        <v>38</v>
      </c>
      <c r="P214" s="152">
        <f>I214+J214</f>
        <v>0</v>
      </c>
      <c r="Q214" s="152">
        <f>ROUND(I214*H214,2)</f>
        <v>0</v>
      </c>
      <c r="R214" s="152">
        <f>ROUND(J214*H214,2)</f>
        <v>0</v>
      </c>
      <c r="S214" s="18"/>
      <c r="T214" s="153">
        <f>S214*H214</f>
        <v>0</v>
      </c>
      <c r="U214" s="153">
        <v>0</v>
      </c>
      <c r="V214" s="153">
        <f>U214*H214</f>
        <v>0</v>
      </c>
      <c r="W214" s="153">
        <v>0</v>
      </c>
      <c r="X214" s="154">
        <f>W214*H214</f>
        <v>0</v>
      </c>
      <c r="Y214" s="18"/>
      <c r="Z214" s="18"/>
      <c r="AA214" s="18"/>
      <c r="AB214" s="18"/>
      <c r="AC214" s="18"/>
      <c r="AD214" s="18"/>
      <c r="AE214" s="18"/>
      <c r="AF214" s="18"/>
      <c r="AG214" s="18"/>
      <c r="AH214" s="18"/>
      <c r="AI214" s="18"/>
      <c r="AJ214" s="18"/>
      <c r="AK214" s="18"/>
      <c r="AL214" s="18"/>
      <c r="AM214" s="18"/>
      <c r="AN214" s="18"/>
      <c r="AO214" s="18"/>
      <c r="AP214" s="18"/>
      <c r="AQ214" s="18"/>
      <c r="AR214" s="155" t="s">
        <v>146</v>
      </c>
      <c r="AS214" s="18"/>
      <c r="AT214" s="155" t="s">
        <v>155</v>
      </c>
      <c r="AU214" s="155" t="s">
        <v>87</v>
      </c>
      <c r="AV214" s="18"/>
      <c r="AW214" s="18"/>
      <c r="AX214" s="18"/>
      <c r="AY214" s="3" t="s">
        <v>142</v>
      </c>
      <c r="AZ214" s="18"/>
      <c r="BA214" s="18"/>
      <c r="BB214" s="18"/>
      <c r="BC214" s="18"/>
      <c r="BD214" s="18"/>
      <c r="BE214" s="156">
        <f>IF(O214="základná",K214,0)</f>
        <v>0</v>
      </c>
      <c r="BF214" s="156">
        <f>IF(O214="znížená",K214,0)</f>
        <v>0</v>
      </c>
      <c r="BG214" s="156">
        <f>IF(O214="zákl. prenesená",K214,0)</f>
        <v>0</v>
      </c>
      <c r="BH214" s="156">
        <f>IF(O214="zníž. prenesená",K214,0)</f>
        <v>0</v>
      </c>
      <c r="BI214" s="156">
        <f>IF(O214="nulová",K214,0)</f>
        <v>0</v>
      </c>
      <c r="BJ214" s="3" t="s">
        <v>87</v>
      </c>
      <c r="BK214" s="156">
        <f>ROUND(P214*H214,2)</f>
        <v>0</v>
      </c>
      <c r="BL214" s="3" t="s">
        <v>146</v>
      </c>
      <c r="BM214" s="155" t="s">
        <v>316</v>
      </c>
    </row>
    <row r="215" spans="1:65" ht="15.75" customHeight="1">
      <c r="A215" s="171"/>
      <c r="B215" s="172"/>
      <c r="C215" s="171"/>
      <c r="D215" s="173" t="s">
        <v>193</v>
      </c>
      <c r="E215" s="174" t="s">
        <v>1</v>
      </c>
      <c r="F215" s="175" t="s">
        <v>293</v>
      </c>
      <c r="G215" s="171"/>
      <c r="H215" s="176">
        <v>86.05</v>
      </c>
      <c r="I215" s="171"/>
      <c r="J215" s="171"/>
      <c r="K215" s="171"/>
      <c r="L215" s="171"/>
      <c r="M215" s="172"/>
      <c r="N215" s="177"/>
      <c r="O215" s="171"/>
      <c r="P215" s="171"/>
      <c r="Q215" s="171"/>
      <c r="R215" s="171"/>
      <c r="S215" s="171"/>
      <c r="T215" s="171"/>
      <c r="U215" s="171"/>
      <c r="V215" s="171"/>
      <c r="W215" s="171"/>
      <c r="X215" s="178"/>
      <c r="Y215" s="171"/>
      <c r="Z215" s="171"/>
      <c r="AA215" s="171"/>
      <c r="AB215" s="171"/>
      <c r="AC215" s="171"/>
      <c r="AD215" s="171"/>
      <c r="AE215" s="171"/>
      <c r="AF215" s="171"/>
      <c r="AG215" s="171"/>
      <c r="AH215" s="171"/>
      <c r="AI215" s="171"/>
      <c r="AJ215" s="171"/>
      <c r="AK215" s="171"/>
      <c r="AL215" s="171"/>
      <c r="AM215" s="171"/>
      <c r="AN215" s="171"/>
      <c r="AO215" s="171"/>
      <c r="AP215" s="171"/>
      <c r="AQ215" s="171"/>
      <c r="AR215" s="171"/>
      <c r="AS215" s="171"/>
      <c r="AT215" s="174" t="s">
        <v>193</v>
      </c>
      <c r="AU215" s="174" t="s">
        <v>87</v>
      </c>
      <c r="AV215" s="171" t="s">
        <v>87</v>
      </c>
      <c r="AW215" s="171" t="s">
        <v>4</v>
      </c>
      <c r="AX215" s="171" t="s">
        <v>80</v>
      </c>
      <c r="AY215" s="174" t="s">
        <v>142</v>
      </c>
      <c r="AZ215" s="171"/>
      <c r="BA215" s="171"/>
      <c r="BB215" s="171"/>
      <c r="BC215" s="171"/>
      <c r="BD215" s="171"/>
      <c r="BE215" s="171"/>
      <c r="BF215" s="171"/>
      <c r="BG215" s="171"/>
      <c r="BH215" s="171"/>
      <c r="BI215" s="171"/>
      <c r="BJ215" s="171"/>
      <c r="BK215" s="171"/>
      <c r="BL215" s="171"/>
      <c r="BM215" s="171"/>
    </row>
    <row r="216" spans="1:65" ht="24" customHeight="1">
      <c r="A216" s="18"/>
      <c r="B216" s="19"/>
      <c r="C216" s="141" t="s">
        <v>317</v>
      </c>
      <c r="D216" s="141" t="s">
        <v>143</v>
      </c>
      <c r="E216" s="142" t="s">
        <v>318</v>
      </c>
      <c r="F216" s="143" t="s">
        <v>319</v>
      </c>
      <c r="G216" s="144" t="s">
        <v>215</v>
      </c>
      <c r="H216" s="145">
        <v>2.5999999999999999E-2</v>
      </c>
      <c r="I216" s="146"/>
      <c r="J216" s="147"/>
      <c r="K216" s="148">
        <f>ROUND(P216*H216,2)</f>
        <v>0</v>
      </c>
      <c r="L216" s="143" t="s">
        <v>161</v>
      </c>
      <c r="M216" s="149"/>
      <c r="N216" s="150" t="s">
        <v>1</v>
      </c>
      <c r="O216" s="151" t="s">
        <v>38</v>
      </c>
      <c r="P216" s="152">
        <f>I216+J216</f>
        <v>0</v>
      </c>
      <c r="Q216" s="152">
        <f>ROUND(I216*H216,2)</f>
        <v>0</v>
      </c>
      <c r="R216" s="152">
        <f>ROUND(J216*H216,2)</f>
        <v>0</v>
      </c>
      <c r="S216" s="18"/>
      <c r="T216" s="153">
        <f>S216*H216</f>
        <v>0</v>
      </c>
      <c r="U216" s="153">
        <v>1</v>
      </c>
      <c r="V216" s="153">
        <f>U216*H216</f>
        <v>2.5999999999999999E-2</v>
      </c>
      <c r="W216" s="153">
        <v>0</v>
      </c>
      <c r="X216" s="154">
        <f>W216*H216</f>
        <v>0</v>
      </c>
      <c r="Y216" s="18"/>
      <c r="Z216" s="18"/>
      <c r="AA216" s="18"/>
      <c r="AB216" s="18"/>
      <c r="AC216" s="18"/>
      <c r="AD216" s="18"/>
      <c r="AE216" s="18"/>
      <c r="AF216" s="18"/>
      <c r="AG216" s="18"/>
      <c r="AH216" s="18"/>
      <c r="AI216" s="18"/>
      <c r="AJ216" s="18"/>
      <c r="AK216" s="18"/>
      <c r="AL216" s="18"/>
      <c r="AM216" s="18"/>
      <c r="AN216" s="18"/>
      <c r="AO216" s="18"/>
      <c r="AP216" s="18"/>
      <c r="AQ216" s="18"/>
      <c r="AR216" s="155" t="s">
        <v>145</v>
      </c>
      <c r="AS216" s="18"/>
      <c r="AT216" s="155" t="s">
        <v>143</v>
      </c>
      <c r="AU216" s="155" t="s">
        <v>87</v>
      </c>
      <c r="AV216" s="18"/>
      <c r="AW216" s="18"/>
      <c r="AX216" s="18"/>
      <c r="AY216" s="3" t="s">
        <v>142</v>
      </c>
      <c r="AZ216" s="18"/>
      <c r="BA216" s="18"/>
      <c r="BB216" s="18"/>
      <c r="BC216" s="18"/>
      <c r="BD216" s="18"/>
      <c r="BE216" s="156">
        <f>IF(O216="základná",K216,0)</f>
        <v>0</v>
      </c>
      <c r="BF216" s="156">
        <f>IF(O216="znížená",K216,0)</f>
        <v>0</v>
      </c>
      <c r="BG216" s="156">
        <f>IF(O216="zákl. prenesená",K216,0)</f>
        <v>0</v>
      </c>
      <c r="BH216" s="156">
        <f>IF(O216="zníž. prenesená",K216,0)</f>
        <v>0</v>
      </c>
      <c r="BI216" s="156">
        <f>IF(O216="nulová",K216,0)</f>
        <v>0</v>
      </c>
      <c r="BJ216" s="3" t="s">
        <v>87</v>
      </c>
      <c r="BK216" s="156">
        <f>ROUND(P216*H216,2)</f>
        <v>0</v>
      </c>
      <c r="BL216" s="3" t="s">
        <v>146</v>
      </c>
      <c r="BM216" s="155" t="s">
        <v>320</v>
      </c>
    </row>
    <row r="217" spans="1:65" ht="15.75" customHeight="1">
      <c r="A217" s="171"/>
      <c r="B217" s="172"/>
      <c r="C217" s="171"/>
      <c r="D217" s="173" t="s">
        <v>193</v>
      </c>
      <c r="E217" s="171"/>
      <c r="F217" s="175" t="s">
        <v>321</v>
      </c>
      <c r="G217" s="171"/>
      <c r="H217" s="176">
        <v>2.5999999999999999E-2</v>
      </c>
      <c r="I217" s="171"/>
      <c r="J217" s="171"/>
      <c r="K217" s="171"/>
      <c r="L217" s="171"/>
      <c r="M217" s="172"/>
      <c r="N217" s="177"/>
      <c r="O217" s="171"/>
      <c r="P217" s="171"/>
      <c r="Q217" s="171"/>
      <c r="R217" s="171"/>
      <c r="S217" s="171"/>
      <c r="T217" s="171"/>
      <c r="U217" s="171"/>
      <c r="V217" s="171"/>
      <c r="W217" s="171"/>
      <c r="X217" s="178"/>
      <c r="Y217" s="171"/>
      <c r="Z217" s="171"/>
      <c r="AA217" s="171"/>
      <c r="AB217" s="171"/>
      <c r="AC217" s="171"/>
      <c r="AD217" s="171"/>
      <c r="AE217" s="171"/>
      <c r="AF217" s="171"/>
      <c r="AG217" s="171"/>
      <c r="AH217" s="171"/>
      <c r="AI217" s="171"/>
      <c r="AJ217" s="171"/>
      <c r="AK217" s="171"/>
      <c r="AL217" s="171"/>
      <c r="AM217" s="171"/>
      <c r="AN217" s="171"/>
      <c r="AO217" s="171"/>
      <c r="AP217" s="171"/>
      <c r="AQ217" s="171"/>
      <c r="AR217" s="171"/>
      <c r="AS217" s="171"/>
      <c r="AT217" s="174" t="s">
        <v>193</v>
      </c>
      <c r="AU217" s="174" t="s">
        <v>87</v>
      </c>
      <c r="AV217" s="171" t="s">
        <v>87</v>
      </c>
      <c r="AW217" s="171" t="s">
        <v>3</v>
      </c>
      <c r="AX217" s="171" t="s">
        <v>80</v>
      </c>
      <c r="AY217" s="174" t="s">
        <v>142</v>
      </c>
      <c r="AZ217" s="171"/>
      <c r="BA217" s="171"/>
      <c r="BB217" s="171"/>
      <c r="BC217" s="171"/>
      <c r="BD217" s="171"/>
      <c r="BE217" s="171"/>
      <c r="BF217" s="171"/>
      <c r="BG217" s="171"/>
      <c r="BH217" s="171"/>
      <c r="BI217" s="171"/>
      <c r="BJ217" s="171"/>
      <c r="BK217" s="171"/>
      <c r="BL217" s="171"/>
      <c r="BM217" s="171"/>
    </row>
    <row r="218" spans="1:65" ht="24" customHeight="1">
      <c r="A218" s="18"/>
      <c r="B218" s="19"/>
      <c r="C218" s="157" t="s">
        <v>322</v>
      </c>
      <c r="D218" s="157" t="s">
        <v>155</v>
      </c>
      <c r="E218" s="158" t="s">
        <v>323</v>
      </c>
      <c r="F218" s="159" t="s">
        <v>324</v>
      </c>
      <c r="G218" s="160" t="s">
        <v>239</v>
      </c>
      <c r="H218" s="161">
        <v>86.05</v>
      </c>
      <c r="I218" s="162"/>
      <c r="J218" s="162"/>
      <c r="K218" s="163">
        <f>ROUND(P218*H218,2)</f>
        <v>0</v>
      </c>
      <c r="L218" s="159" t="s">
        <v>161</v>
      </c>
      <c r="M218" s="19"/>
      <c r="N218" s="164" t="s">
        <v>1</v>
      </c>
      <c r="O218" s="151" t="s">
        <v>38</v>
      </c>
      <c r="P218" s="152">
        <f>I218+J218</f>
        <v>0</v>
      </c>
      <c r="Q218" s="152">
        <f>ROUND(I218*H218,2)</f>
        <v>0</v>
      </c>
      <c r="R218" s="152">
        <f>ROUND(J218*H218,2)</f>
        <v>0</v>
      </c>
      <c r="S218" s="18"/>
      <c r="T218" s="153">
        <f>S218*H218</f>
        <v>0</v>
      </c>
      <c r="U218" s="153">
        <v>5.4000000000000001E-4</v>
      </c>
      <c r="V218" s="153">
        <f>U218*H218</f>
        <v>4.6467000000000001E-2</v>
      </c>
      <c r="W218" s="153">
        <v>0</v>
      </c>
      <c r="X218" s="154">
        <f>W218*H218</f>
        <v>0</v>
      </c>
      <c r="Y218" s="18"/>
      <c r="Z218" s="18"/>
      <c r="AA218" s="18"/>
      <c r="AB218" s="18"/>
      <c r="AC218" s="18"/>
      <c r="AD218" s="18"/>
      <c r="AE218" s="18"/>
      <c r="AF218" s="18"/>
      <c r="AG218" s="18"/>
      <c r="AH218" s="18"/>
      <c r="AI218" s="18"/>
      <c r="AJ218" s="18"/>
      <c r="AK218" s="18"/>
      <c r="AL218" s="18"/>
      <c r="AM218" s="18"/>
      <c r="AN218" s="18"/>
      <c r="AO218" s="18"/>
      <c r="AP218" s="18"/>
      <c r="AQ218" s="18"/>
      <c r="AR218" s="155" t="s">
        <v>146</v>
      </c>
      <c r="AS218" s="18"/>
      <c r="AT218" s="155" t="s">
        <v>155</v>
      </c>
      <c r="AU218" s="155" t="s">
        <v>87</v>
      </c>
      <c r="AV218" s="18"/>
      <c r="AW218" s="18"/>
      <c r="AX218" s="18"/>
      <c r="AY218" s="3" t="s">
        <v>142</v>
      </c>
      <c r="AZ218" s="18"/>
      <c r="BA218" s="18"/>
      <c r="BB218" s="18"/>
      <c r="BC218" s="18"/>
      <c r="BD218" s="18"/>
      <c r="BE218" s="156">
        <f>IF(O218="základná",K218,0)</f>
        <v>0</v>
      </c>
      <c r="BF218" s="156">
        <f>IF(O218="znížená",K218,0)</f>
        <v>0</v>
      </c>
      <c r="BG218" s="156">
        <f>IF(O218="zákl. prenesená",K218,0)</f>
        <v>0</v>
      </c>
      <c r="BH218" s="156">
        <f>IF(O218="zníž. prenesená",K218,0)</f>
        <v>0</v>
      </c>
      <c r="BI218" s="156">
        <f>IF(O218="nulová",K218,0)</f>
        <v>0</v>
      </c>
      <c r="BJ218" s="3" t="s">
        <v>87</v>
      </c>
      <c r="BK218" s="156">
        <f>ROUND(P218*H218,2)</f>
        <v>0</v>
      </c>
      <c r="BL218" s="3" t="s">
        <v>146</v>
      </c>
      <c r="BM218" s="155" t="s">
        <v>325</v>
      </c>
    </row>
    <row r="219" spans="1:65" ht="15.75" customHeight="1">
      <c r="A219" s="171"/>
      <c r="B219" s="172"/>
      <c r="C219" s="171"/>
      <c r="D219" s="173" t="s">
        <v>193</v>
      </c>
      <c r="E219" s="174" t="s">
        <v>1</v>
      </c>
      <c r="F219" s="175" t="s">
        <v>293</v>
      </c>
      <c r="G219" s="171"/>
      <c r="H219" s="176">
        <v>86.05</v>
      </c>
      <c r="I219" s="171"/>
      <c r="J219" s="171"/>
      <c r="K219" s="171"/>
      <c r="L219" s="171"/>
      <c r="M219" s="172"/>
      <c r="N219" s="177"/>
      <c r="O219" s="171"/>
      <c r="P219" s="171"/>
      <c r="Q219" s="171"/>
      <c r="R219" s="171"/>
      <c r="S219" s="171"/>
      <c r="T219" s="171"/>
      <c r="U219" s="171"/>
      <c r="V219" s="171"/>
      <c r="W219" s="171"/>
      <c r="X219" s="178"/>
      <c r="Y219" s="171"/>
      <c r="Z219" s="171"/>
      <c r="AA219" s="171"/>
      <c r="AB219" s="171"/>
      <c r="AC219" s="171"/>
      <c r="AD219" s="171"/>
      <c r="AE219" s="171"/>
      <c r="AF219" s="171"/>
      <c r="AG219" s="171"/>
      <c r="AH219" s="171"/>
      <c r="AI219" s="171"/>
      <c r="AJ219" s="171"/>
      <c r="AK219" s="171"/>
      <c r="AL219" s="171"/>
      <c r="AM219" s="171"/>
      <c r="AN219" s="171"/>
      <c r="AO219" s="171"/>
      <c r="AP219" s="171"/>
      <c r="AQ219" s="171"/>
      <c r="AR219" s="171"/>
      <c r="AS219" s="171"/>
      <c r="AT219" s="174" t="s">
        <v>193</v>
      </c>
      <c r="AU219" s="174" t="s">
        <v>87</v>
      </c>
      <c r="AV219" s="171" t="s">
        <v>87</v>
      </c>
      <c r="AW219" s="171" t="s">
        <v>4</v>
      </c>
      <c r="AX219" s="171" t="s">
        <v>80</v>
      </c>
      <c r="AY219" s="174" t="s">
        <v>142</v>
      </c>
      <c r="AZ219" s="171"/>
      <c r="BA219" s="171"/>
      <c r="BB219" s="171"/>
      <c r="BC219" s="171"/>
      <c r="BD219" s="171"/>
      <c r="BE219" s="171"/>
      <c r="BF219" s="171"/>
      <c r="BG219" s="171"/>
      <c r="BH219" s="171"/>
      <c r="BI219" s="171"/>
      <c r="BJ219" s="171"/>
      <c r="BK219" s="171"/>
      <c r="BL219" s="171"/>
      <c r="BM219" s="171"/>
    </row>
    <row r="220" spans="1:65" ht="24" customHeight="1">
      <c r="A220" s="18"/>
      <c r="B220" s="19"/>
      <c r="C220" s="141" t="s">
        <v>326</v>
      </c>
      <c r="D220" s="141" t="s">
        <v>143</v>
      </c>
      <c r="E220" s="142" t="s">
        <v>327</v>
      </c>
      <c r="F220" s="143" t="s">
        <v>328</v>
      </c>
      <c r="G220" s="144" t="s">
        <v>239</v>
      </c>
      <c r="H220" s="145">
        <v>98.957999999999998</v>
      </c>
      <c r="I220" s="146"/>
      <c r="J220" s="147"/>
      <c r="K220" s="148">
        <f>ROUND(P220*H220,2)</f>
        <v>0</v>
      </c>
      <c r="L220" s="143" t="s">
        <v>161</v>
      </c>
      <c r="M220" s="149"/>
      <c r="N220" s="150" t="s">
        <v>1</v>
      </c>
      <c r="O220" s="151" t="s">
        <v>38</v>
      </c>
      <c r="P220" s="152">
        <f>I220+J220</f>
        <v>0</v>
      </c>
      <c r="Q220" s="152">
        <f>ROUND(I220*H220,2)</f>
        <v>0</v>
      </c>
      <c r="R220" s="152">
        <f>ROUND(J220*H220,2)</f>
        <v>0</v>
      </c>
      <c r="S220" s="18"/>
      <c r="T220" s="153">
        <f>S220*H220</f>
        <v>0</v>
      </c>
      <c r="U220" s="153">
        <v>4.2500000000000003E-3</v>
      </c>
      <c r="V220" s="153">
        <f>U220*H220</f>
        <v>0.42057150000000004</v>
      </c>
      <c r="W220" s="153">
        <v>0</v>
      </c>
      <c r="X220" s="154">
        <f>W220*H220</f>
        <v>0</v>
      </c>
      <c r="Y220" s="18"/>
      <c r="Z220" s="18"/>
      <c r="AA220" s="18"/>
      <c r="AB220" s="18"/>
      <c r="AC220" s="18"/>
      <c r="AD220" s="18"/>
      <c r="AE220" s="18"/>
      <c r="AF220" s="18"/>
      <c r="AG220" s="18"/>
      <c r="AH220" s="18"/>
      <c r="AI220" s="18"/>
      <c r="AJ220" s="18"/>
      <c r="AK220" s="18"/>
      <c r="AL220" s="18"/>
      <c r="AM220" s="18"/>
      <c r="AN220" s="18"/>
      <c r="AO220" s="18"/>
      <c r="AP220" s="18"/>
      <c r="AQ220" s="18"/>
      <c r="AR220" s="155" t="s">
        <v>145</v>
      </c>
      <c r="AS220" s="18"/>
      <c r="AT220" s="155" t="s">
        <v>143</v>
      </c>
      <c r="AU220" s="155" t="s">
        <v>87</v>
      </c>
      <c r="AV220" s="18"/>
      <c r="AW220" s="18"/>
      <c r="AX220" s="18"/>
      <c r="AY220" s="3" t="s">
        <v>142</v>
      </c>
      <c r="AZ220" s="18"/>
      <c r="BA220" s="18"/>
      <c r="BB220" s="18"/>
      <c r="BC220" s="18"/>
      <c r="BD220" s="18"/>
      <c r="BE220" s="156">
        <f>IF(O220="základná",K220,0)</f>
        <v>0</v>
      </c>
      <c r="BF220" s="156">
        <f>IF(O220="znížená",K220,0)</f>
        <v>0</v>
      </c>
      <c r="BG220" s="156">
        <f>IF(O220="zákl. prenesená",K220,0)</f>
        <v>0</v>
      </c>
      <c r="BH220" s="156">
        <f>IF(O220="zníž. prenesená",K220,0)</f>
        <v>0</v>
      </c>
      <c r="BI220" s="156">
        <f>IF(O220="nulová",K220,0)</f>
        <v>0</v>
      </c>
      <c r="BJ220" s="3" t="s">
        <v>87</v>
      </c>
      <c r="BK220" s="156">
        <f>ROUND(P220*H220,2)</f>
        <v>0</v>
      </c>
      <c r="BL220" s="3" t="s">
        <v>146</v>
      </c>
      <c r="BM220" s="155" t="s">
        <v>329</v>
      </c>
    </row>
    <row r="221" spans="1:65" ht="15.75" customHeight="1">
      <c r="A221" s="171"/>
      <c r="B221" s="172"/>
      <c r="C221" s="171"/>
      <c r="D221" s="173" t="s">
        <v>193</v>
      </c>
      <c r="E221" s="171"/>
      <c r="F221" s="175" t="s">
        <v>330</v>
      </c>
      <c r="G221" s="171"/>
      <c r="H221" s="176">
        <v>98.957999999999998</v>
      </c>
      <c r="I221" s="171"/>
      <c r="J221" s="171"/>
      <c r="K221" s="171"/>
      <c r="L221" s="171"/>
      <c r="M221" s="172"/>
      <c r="N221" s="177"/>
      <c r="O221" s="171"/>
      <c r="P221" s="171"/>
      <c r="Q221" s="171"/>
      <c r="R221" s="171"/>
      <c r="S221" s="171"/>
      <c r="T221" s="171"/>
      <c r="U221" s="171"/>
      <c r="V221" s="171"/>
      <c r="W221" s="171"/>
      <c r="X221" s="178"/>
      <c r="Y221" s="171"/>
      <c r="Z221" s="171"/>
      <c r="AA221" s="171"/>
      <c r="AB221" s="171"/>
      <c r="AC221" s="171"/>
      <c r="AD221" s="171"/>
      <c r="AE221" s="171"/>
      <c r="AF221" s="171"/>
      <c r="AG221" s="171"/>
      <c r="AH221" s="171"/>
      <c r="AI221" s="171"/>
      <c r="AJ221" s="171"/>
      <c r="AK221" s="171"/>
      <c r="AL221" s="171"/>
      <c r="AM221" s="171"/>
      <c r="AN221" s="171"/>
      <c r="AO221" s="171"/>
      <c r="AP221" s="171"/>
      <c r="AQ221" s="171"/>
      <c r="AR221" s="171"/>
      <c r="AS221" s="171"/>
      <c r="AT221" s="174" t="s">
        <v>193</v>
      </c>
      <c r="AU221" s="174" t="s">
        <v>87</v>
      </c>
      <c r="AV221" s="171" t="s">
        <v>87</v>
      </c>
      <c r="AW221" s="171" t="s">
        <v>3</v>
      </c>
      <c r="AX221" s="171" t="s">
        <v>80</v>
      </c>
      <c r="AY221" s="174" t="s">
        <v>142</v>
      </c>
      <c r="AZ221" s="171"/>
      <c r="BA221" s="171"/>
      <c r="BB221" s="171"/>
      <c r="BC221" s="171"/>
      <c r="BD221" s="171"/>
      <c r="BE221" s="171"/>
      <c r="BF221" s="171"/>
      <c r="BG221" s="171"/>
      <c r="BH221" s="171"/>
      <c r="BI221" s="171"/>
      <c r="BJ221" s="171"/>
      <c r="BK221" s="171"/>
      <c r="BL221" s="171"/>
      <c r="BM221" s="171"/>
    </row>
    <row r="222" spans="1:65" ht="22.5" customHeight="1">
      <c r="A222" s="128"/>
      <c r="B222" s="129"/>
      <c r="C222" s="128"/>
      <c r="D222" s="130" t="s">
        <v>73</v>
      </c>
      <c r="E222" s="139" t="s">
        <v>331</v>
      </c>
      <c r="F222" s="139" t="s">
        <v>332</v>
      </c>
      <c r="G222" s="128"/>
      <c r="H222" s="128"/>
      <c r="I222" s="128"/>
      <c r="J222" s="128"/>
      <c r="K222" s="140">
        <f>BK222</f>
        <v>0</v>
      </c>
      <c r="L222" s="128"/>
      <c r="M222" s="129"/>
      <c r="N222" s="133"/>
      <c r="O222" s="128"/>
      <c r="P222" s="128"/>
      <c r="Q222" s="134">
        <f t="shared" ref="Q222:R222" si="37">SUM(Q223:Q227)</f>
        <v>0</v>
      </c>
      <c r="R222" s="134">
        <f t="shared" si="37"/>
        <v>0</v>
      </c>
      <c r="S222" s="128"/>
      <c r="T222" s="135">
        <f>SUM(T223:T227)</f>
        <v>0</v>
      </c>
      <c r="U222" s="128"/>
      <c r="V222" s="135">
        <f>SUM(V223:V227)</f>
        <v>0.10381950000000001</v>
      </c>
      <c r="W222" s="128"/>
      <c r="X222" s="136">
        <f>SUM(X223:X227)</f>
        <v>0</v>
      </c>
      <c r="Y222" s="128"/>
      <c r="Z222" s="128"/>
      <c r="AA222" s="128"/>
      <c r="AB222" s="128"/>
      <c r="AC222" s="128"/>
      <c r="AD222" s="128"/>
      <c r="AE222" s="128"/>
      <c r="AF222" s="128"/>
      <c r="AG222" s="128"/>
      <c r="AH222" s="128"/>
      <c r="AI222" s="128"/>
      <c r="AJ222" s="128"/>
      <c r="AK222" s="128"/>
      <c r="AL222" s="128"/>
      <c r="AM222" s="128"/>
      <c r="AN222" s="128"/>
      <c r="AO222" s="128"/>
      <c r="AP222" s="128"/>
      <c r="AQ222" s="128"/>
      <c r="AR222" s="130" t="s">
        <v>87</v>
      </c>
      <c r="AS222" s="128"/>
      <c r="AT222" s="137" t="s">
        <v>73</v>
      </c>
      <c r="AU222" s="137" t="s">
        <v>80</v>
      </c>
      <c r="AV222" s="128"/>
      <c r="AW222" s="128"/>
      <c r="AX222" s="128"/>
      <c r="AY222" s="130" t="s">
        <v>142</v>
      </c>
      <c r="AZ222" s="128"/>
      <c r="BA222" s="128"/>
      <c r="BB222" s="128"/>
      <c r="BC222" s="128"/>
      <c r="BD222" s="128"/>
      <c r="BE222" s="128"/>
      <c r="BF222" s="128"/>
      <c r="BG222" s="128"/>
      <c r="BH222" s="128"/>
      <c r="BI222" s="128"/>
      <c r="BJ222" s="128"/>
      <c r="BK222" s="138">
        <f>SUM(BK223:BK227)</f>
        <v>0</v>
      </c>
      <c r="BL222" s="128"/>
      <c r="BM222" s="128"/>
    </row>
    <row r="223" spans="1:65" ht="24" customHeight="1">
      <c r="A223" s="18"/>
      <c r="B223" s="19"/>
      <c r="C223" s="157" t="s">
        <v>333</v>
      </c>
      <c r="D223" s="157" t="s">
        <v>155</v>
      </c>
      <c r="E223" s="158" t="s">
        <v>334</v>
      </c>
      <c r="F223" s="159" t="s">
        <v>335</v>
      </c>
      <c r="G223" s="160" t="s">
        <v>239</v>
      </c>
      <c r="H223" s="161">
        <v>86.05</v>
      </c>
      <c r="I223" s="162"/>
      <c r="J223" s="162"/>
      <c r="K223" s="163">
        <f>ROUND(P223*H223,2)</f>
        <v>0</v>
      </c>
      <c r="L223" s="159" t="s">
        <v>161</v>
      </c>
      <c r="M223" s="19"/>
      <c r="N223" s="164" t="s">
        <v>1</v>
      </c>
      <c r="O223" s="151" t="s">
        <v>38</v>
      </c>
      <c r="P223" s="152">
        <f>I223+J223</f>
        <v>0</v>
      </c>
      <c r="Q223" s="152">
        <f>ROUND(I223*H223,2)</f>
        <v>0</v>
      </c>
      <c r="R223" s="152">
        <f>ROUND(J223*H223,2)</f>
        <v>0</v>
      </c>
      <c r="S223" s="18"/>
      <c r="T223" s="153">
        <f>S223*H223</f>
        <v>0</v>
      </c>
      <c r="U223" s="153">
        <v>4.8999999999999998E-4</v>
      </c>
      <c r="V223" s="153">
        <f>U223*H223</f>
        <v>4.2164500000000001E-2</v>
      </c>
      <c r="W223" s="153">
        <v>0</v>
      </c>
      <c r="X223" s="154">
        <f>W223*H223</f>
        <v>0</v>
      </c>
      <c r="Y223" s="18"/>
      <c r="Z223" s="18"/>
      <c r="AA223" s="18"/>
      <c r="AB223" s="18"/>
      <c r="AC223" s="18"/>
      <c r="AD223" s="18"/>
      <c r="AE223" s="18"/>
      <c r="AF223" s="18"/>
      <c r="AG223" s="18"/>
      <c r="AH223" s="18"/>
      <c r="AI223" s="18"/>
      <c r="AJ223" s="18"/>
      <c r="AK223" s="18"/>
      <c r="AL223" s="18"/>
      <c r="AM223" s="18"/>
      <c r="AN223" s="18"/>
      <c r="AO223" s="18"/>
      <c r="AP223" s="18"/>
      <c r="AQ223" s="18"/>
      <c r="AR223" s="155" t="s">
        <v>146</v>
      </c>
      <c r="AS223" s="18"/>
      <c r="AT223" s="155" t="s">
        <v>155</v>
      </c>
      <c r="AU223" s="155" t="s">
        <v>87</v>
      </c>
      <c r="AV223" s="18"/>
      <c r="AW223" s="18"/>
      <c r="AX223" s="18"/>
      <c r="AY223" s="3" t="s">
        <v>142</v>
      </c>
      <c r="AZ223" s="18"/>
      <c r="BA223" s="18"/>
      <c r="BB223" s="18"/>
      <c r="BC223" s="18"/>
      <c r="BD223" s="18"/>
      <c r="BE223" s="156">
        <f>IF(O223="základná",K223,0)</f>
        <v>0</v>
      </c>
      <c r="BF223" s="156">
        <f>IF(O223="znížená",K223,0)</f>
        <v>0</v>
      </c>
      <c r="BG223" s="156">
        <f>IF(O223="zákl. prenesená",K223,0)</f>
        <v>0</v>
      </c>
      <c r="BH223" s="156">
        <f>IF(O223="zníž. prenesená",K223,0)</f>
        <v>0</v>
      </c>
      <c r="BI223" s="156">
        <f>IF(O223="nulová",K223,0)</f>
        <v>0</v>
      </c>
      <c r="BJ223" s="3" t="s">
        <v>87</v>
      </c>
      <c r="BK223" s="156">
        <f>ROUND(P223*H223,2)</f>
        <v>0</v>
      </c>
      <c r="BL223" s="3" t="s">
        <v>146</v>
      </c>
      <c r="BM223" s="155" t="s">
        <v>336</v>
      </c>
    </row>
    <row r="224" spans="1:65" ht="15.75" customHeight="1">
      <c r="A224" s="171"/>
      <c r="B224" s="172"/>
      <c r="C224" s="171"/>
      <c r="D224" s="173" t="s">
        <v>193</v>
      </c>
      <c r="E224" s="174" t="s">
        <v>1</v>
      </c>
      <c r="F224" s="175" t="s">
        <v>288</v>
      </c>
      <c r="G224" s="171"/>
      <c r="H224" s="176">
        <v>86.05</v>
      </c>
      <c r="I224" s="171"/>
      <c r="J224" s="171"/>
      <c r="K224" s="171"/>
      <c r="L224" s="171"/>
      <c r="M224" s="172"/>
      <c r="N224" s="177"/>
      <c r="O224" s="171"/>
      <c r="P224" s="171"/>
      <c r="Q224" s="171"/>
      <c r="R224" s="171"/>
      <c r="S224" s="171"/>
      <c r="T224" s="171"/>
      <c r="U224" s="171"/>
      <c r="V224" s="171"/>
      <c r="W224" s="171"/>
      <c r="X224" s="178"/>
      <c r="Y224" s="171"/>
      <c r="Z224" s="171"/>
      <c r="AA224" s="171"/>
      <c r="AB224" s="171"/>
      <c r="AC224" s="171"/>
      <c r="AD224" s="171"/>
      <c r="AE224" s="171"/>
      <c r="AF224" s="171"/>
      <c r="AG224" s="171"/>
      <c r="AH224" s="171"/>
      <c r="AI224" s="171"/>
      <c r="AJ224" s="171"/>
      <c r="AK224" s="171"/>
      <c r="AL224" s="171"/>
      <c r="AM224" s="171"/>
      <c r="AN224" s="171"/>
      <c r="AO224" s="171"/>
      <c r="AP224" s="171"/>
      <c r="AQ224" s="171"/>
      <c r="AR224" s="171"/>
      <c r="AS224" s="171"/>
      <c r="AT224" s="174" t="s">
        <v>193</v>
      </c>
      <c r="AU224" s="174" t="s">
        <v>87</v>
      </c>
      <c r="AV224" s="171" t="s">
        <v>87</v>
      </c>
      <c r="AW224" s="171" t="s">
        <v>4</v>
      </c>
      <c r="AX224" s="171" t="s">
        <v>80</v>
      </c>
      <c r="AY224" s="174" t="s">
        <v>142</v>
      </c>
      <c r="AZ224" s="171"/>
      <c r="BA224" s="171"/>
      <c r="BB224" s="171"/>
      <c r="BC224" s="171"/>
      <c r="BD224" s="171"/>
      <c r="BE224" s="171"/>
      <c r="BF224" s="171"/>
      <c r="BG224" s="171"/>
      <c r="BH224" s="171"/>
      <c r="BI224" s="171"/>
      <c r="BJ224" s="171"/>
      <c r="BK224" s="171"/>
      <c r="BL224" s="171"/>
      <c r="BM224" s="171"/>
    </row>
    <row r="225" spans="1:65" ht="24" customHeight="1">
      <c r="A225" s="18"/>
      <c r="B225" s="19"/>
      <c r="C225" s="141" t="s">
        <v>145</v>
      </c>
      <c r="D225" s="141" t="s">
        <v>143</v>
      </c>
      <c r="E225" s="142" t="s">
        <v>337</v>
      </c>
      <c r="F225" s="143" t="s">
        <v>338</v>
      </c>
      <c r="G225" s="144" t="s">
        <v>239</v>
      </c>
      <c r="H225" s="145">
        <v>98.957999999999998</v>
      </c>
      <c r="I225" s="146"/>
      <c r="J225" s="147"/>
      <c r="K225" s="148">
        <f t="shared" ref="K225:K227" si="38">ROUND(P225*H225,2)</f>
        <v>0</v>
      </c>
      <c r="L225" s="143" t="s">
        <v>161</v>
      </c>
      <c r="M225" s="149"/>
      <c r="N225" s="150" t="s">
        <v>1</v>
      </c>
      <c r="O225" s="151" t="s">
        <v>38</v>
      </c>
      <c r="P225" s="152">
        <f t="shared" ref="P225:P227" si="39">I225+J225</f>
        <v>0</v>
      </c>
      <c r="Q225" s="152">
        <f t="shared" ref="Q225:Q227" si="40">ROUND(I225*H225,2)</f>
        <v>0</v>
      </c>
      <c r="R225" s="152">
        <f t="shared" ref="R225:R227" si="41">ROUND(J225*H225,2)</f>
        <v>0</v>
      </c>
      <c r="S225" s="18"/>
      <c r="T225" s="153">
        <f t="shared" ref="T225:T227" si="42">S225*H225</f>
        <v>0</v>
      </c>
      <c r="U225" s="153">
        <v>3.5E-4</v>
      </c>
      <c r="V225" s="153">
        <f t="shared" ref="V225:V227" si="43">U225*H225</f>
        <v>3.4635300000000001E-2</v>
      </c>
      <c r="W225" s="153">
        <v>0</v>
      </c>
      <c r="X225" s="154">
        <f t="shared" ref="X225:X227" si="44">W225*H225</f>
        <v>0</v>
      </c>
      <c r="Y225" s="18"/>
      <c r="Z225" s="18"/>
      <c r="AA225" s="18"/>
      <c r="AB225" s="18"/>
      <c r="AC225" s="18"/>
      <c r="AD225" s="18"/>
      <c r="AE225" s="18"/>
      <c r="AF225" s="18"/>
      <c r="AG225" s="18"/>
      <c r="AH225" s="18"/>
      <c r="AI225" s="18"/>
      <c r="AJ225" s="18"/>
      <c r="AK225" s="18"/>
      <c r="AL225" s="18"/>
      <c r="AM225" s="18"/>
      <c r="AN225" s="18"/>
      <c r="AO225" s="18"/>
      <c r="AP225" s="18"/>
      <c r="AQ225" s="18"/>
      <c r="AR225" s="155" t="s">
        <v>145</v>
      </c>
      <c r="AS225" s="18"/>
      <c r="AT225" s="155" t="s">
        <v>143</v>
      </c>
      <c r="AU225" s="155" t="s">
        <v>87</v>
      </c>
      <c r="AV225" s="18"/>
      <c r="AW225" s="18"/>
      <c r="AX225" s="18"/>
      <c r="AY225" s="3" t="s">
        <v>142</v>
      </c>
      <c r="AZ225" s="18"/>
      <c r="BA225" s="18"/>
      <c r="BB225" s="18"/>
      <c r="BC225" s="18"/>
      <c r="BD225" s="18"/>
      <c r="BE225" s="156">
        <f t="shared" ref="BE225:BE227" si="45">IF(O225="základná",K225,0)</f>
        <v>0</v>
      </c>
      <c r="BF225" s="156">
        <f t="shared" ref="BF225:BF227" si="46">IF(O225="znížená",K225,0)</f>
        <v>0</v>
      </c>
      <c r="BG225" s="156">
        <f t="shared" ref="BG225:BG227" si="47">IF(O225="zákl. prenesená",K225,0)</f>
        <v>0</v>
      </c>
      <c r="BH225" s="156">
        <f t="shared" ref="BH225:BH227" si="48">IF(O225="zníž. prenesená",K225,0)</f>
        <v>0</v>
      </c>
      <c r="BI225" s="156">
        <f t="shared" ref="BI225:BI227" si="49">IF(O225="nulová",K225,0)</f>
        <v>0</v>
      </c>
      <c r="BJ225" s="3" t="s">
        <v>87</v>
      </c>
      <c r="BK225" s="156">
        <f t="shared" ref="BK225:BK227" si="50">ROUND(P225*H225,2)</f>
        <v>0</v>
      </c>
      <c r="BL225" s="3" t="s">
        <v>146</v>
      </c>
      <c r="BM225" s="155" t="s">
        <v>339</v>
      </c>
    </row>
    <row r="226" spans="1:65" ht="24" customHeight="1">
      <c r="A226" s="18"/>
      <c r="B226" s="19"/>
      <c r="C226" s="141" t="s">
        <v>340</v>
      </c>
      <c r="D226" s="141" t="s">
        <v>143</v>
      </c>
      <c r="E226" s="142" t="s">
        <v>341</v>
      </c>
      <c r="F226" s="143" t="s">
        <v>342</v>
      </c>
      <c r="G226" s="144" t="s">
        <v>144</v>
      </c>
      <c r="H226" s="145">
        <v>270.197</v>
      </c>
      <c r="I226" s="146"/>
      <c r="J226" s="147"/>
      <c r="K226" s="148">
        <f t="shared" si="38"/>
        <v>0</v>
      </c>
      <c r="L226" s="143" t="s">
        <v>161</v>
      </c>
      <c r="M226" s="149"/>
      <c r="N226" s="150" t="s">
        <v>1</v>
      </c>
      <c r="O226" s="151" t="s">
        <v>38</v>
      </c>
      <c r="P226" s="152">
        <f t="shared" si="39"/>
        <v>0</v>
      </c>
      <c r="Q226" s="152">
        <f t="shared" si="40"/>
        <v>0</v>
      </c>
      <c r="R226" s="152">
        <f t="shared" si="41"/>
        <v>0</v>
      </c>
      <c r="S226" s="18"/>
      <c r="T226" s="153">
        <f t="shared" si="42"/>
        <v>0</v>
      </c>
      <c r="U226" s="153">
        <v>1E-4</v>
      </c>
      <c r="V226" s="153">
        <f t="shared" si="43"/>
        <v>2.7019700000000001E-2</v>
      </c>
      <c r="W226" s="153">
        <v>0</v>
      </c>
      <c r="X226" s="154">
        <f t="shared" si="44"/>
        <v>0</v>
      </c>
      <c r="Y226" s="18"/>
      <c r="Z226" s="18"/>
      <c r="AA226" s="18"/>
      <c r="AB226" s="18"/>
      <c r="AC226" s="18"/>
      <c r="AD226" s="18"/>
      <c r="AE226" s="18"/>
      <c r="AF226" s="18"/>
      <c r="AG226" s="18"/>
      <c r="AH226" s="18"/>
      <c r="AI226" s="18"/>
      <c r="AJ226" s="18"/>
      <c r="AK226" s="18"/>
      <c r="AL226" s="18"/>
      <c r="AM226" s="18"/>
      <c r="AN226" s="18"/>
      <c r="AO226" s="18"/>
      <c r="AP226" s="18"/>
      <c r="AQ226" s="18"/>
      <c r="AR226" s="155" t="s">
        <v>145</v>
      </c>
      <c r="AS226" s="18"/>
      <c r="AT226" s="155" t="s">
        <v>143</v>
      </c>
      <c r="AU226" s="155" t="s">
        <v>87</v>
      </c>
      <c r="AV226" s="18"/>
      <c r="AW226" s="18"/>
      <c r="AX226" s="18"/>
      <c r="AY226" s="3" t="s">
        <v>142</v>
      </c>
      <c r="AZ226" s="18"/>
      <c r="BA226" s="18"/>
      <c r="BB226" s="18"/>
      <c r="BC226" s="18"/>
      <c r="BD226" s="18"/>
      <c r="BE226" s="156">
        <f t="shared" si="45"/>
        <v>0</v>
      </c>
      <c r="BF226" s="156">
        <f t="shared" si="46"/>
        <v>0</v>
      </c>
      <c r="BG226" s="156">
        <f t="shared" si="47"/>
        <v>0</v>
      </c>
      <c r="BH226" s="156">
        <f t="shared" si="48"/>
        <v>0</v>
      </c>
      <c r="BI226" s="156">
        <f t="shared" si="49"/>
        <v>0</v>
      </c>
      <c r="BJ226" s="3" t="s">
        <v>87</v>
      </c>
      <c r="BK226" s="156">
        <f t="shared" si="50"/>
        <v>0</v>
      </c>
      <c r="BL226" s="3" t="s">
        <v>146</v>
      </c>
      <c r="BM226" s="155" t="s">
        <v>343</v>
      </c>
    </row>
    <row r="227" spans="1:65" ht="24" customHeight="1">
      <c r="A227" s="18"/>
      <c r="B227" s="19"/>
      <c r="C227" s="157" t="s">
        <v>344</v>
      </c>
      <c r="D227" s="157" t="s">
        <v>155</v>
      </c>
      <c r="E227" s="158" t="s">
        <v>345</v>
      </c>
      <c r="F227" s="159" t="s">
        <v>346</v>
      </c>
      <c r="G227" s="160" t="s">
        <v>347</v>
      </c>
      <c r="H227" s="186"/>
      <c r="I227" s="162"/>
      <c r="J227" s="162"/>
      <c r="K227" s="163">
        <f t="shared" si="38"/>
        <v>0</v>
      </c>
      <c r="L227" s="159" t="s">
        <v>161</v>
      </c>
      <c r="M227" s="19"/>
      <c r="N227" s="164" t="s">
        <v>1</v>
      </c>
      <c r="O227" s="151" t="s">
        <v>38</v>
      </c>
      <c r="P227" s="152">
        <f t="shared" si="39"/>
        <v>0</v>
      </c>
      <c r="Q227" s="152">
        <f t="shared" si="40"/>
        <v>0</v>
      </c>
      <c r="R227" s="152">
        <f t="shared" si="41"/>
        <v>0</v>
      </c>
      <c r="S227" s="18"/>
      <c r="T227" s="153">
        <f t="shared" si="42"/>
        <v>0</v>
      </c>
      <c r="U227" s="153">
        <v>0</v>
      </c>
      <c r="V227" s="153">
        <f t="shared" si="43"/>
        <v>0</v>
      </c>
      <c r="W227" s="153">
        <v>0</v>
      </c>
      <c r="X227" s="154">
        <f t="shared" si="44"/>
        <v>0</v>
      </c>
      <c r="Y227" s="18"/>
      <c r="Z227" s="18"/>
      <c r="AA227" s="18"/>
      <c r="AB227" s="18"/>
      <c r="AC227" s="18"/>
      <c r="AD227" s="18"/>
      <c r="AE227" s="18"/>
      <c r="AF227" s="18"/>
      <c r="AG227" s="18"/>
      <c r="AH227" s="18"/>
      <c r="AI227" s="18"/>
      <c r="AJ227" s="18"/>
      <c r="AK227" s="18"/>
      <c r="AL227" s="18"/>
      <c r="AM227" s="18"/>
      <c r="AN227" s="18"/>
      <c r="AO227" s="18"/>
      <c r="AP227" s="18"/>
      <c r="AQ227" s="18"/>
      <c r="AR227" s="155" t="s">
        <v>146</v>
      </c>
      <c r="AS227" s="18"/>
      <c r="AT227" s="155" t="s">
        <v>155</v>
      </c>
      <c r="AU227" s="155" t="s">
        <v>87</v>
      </c>
      <c r="AV227" s="18"/>
      <c r="AW227" s="18"/>
      <c r="AX227" s="18"/>
      <c r="AY227" s="3" t="s">
        <v>142</v>
      </c>
      <c r="AZ227" s="18"/>
      <c r="BA227" s="18"/>
      <c r="BB227" s="18"/>
      <c r="BC227" s="18"/>
      <c r="BD227" s="18"/>
      <c r="BE227" s="156">
        <f t="shared" si="45"/>
        <v>0</v>
      </c>
      <c r="BF227" s="156">
        <f t="shared" si="46"/>
        <v>0</v>
      </c>
      <c r="BG227" s="156">
        <f t="shared" si="47"/>
        <v>0</v>
      </c>
      <c r="BH227" s="156">
        <f t="shared" si="48"/>
        <v>0</v>
      </c>
      <c r="BI227" s="156">
        <f t="shared" si="49"/>
        <v>0</v>
      </c>
      <c r="BJ227" s="3" t="s">
        <v>87</v>
      </c>
      <c r="BK227" s="156">
        <f t="shared" si="50"/>
        <v>0</v>
      </c>
      <c r="BL227" s="3" t="s">
        <v>146</v>
      </c>
      <c r="BM227" s="155" t="s">
        <v>348</v>
      </c>
    </row>
    <row r="228" spans="1:65" ht="22.5" customHeight="1">
      <c r="A228" s="128"/>
      <c r="B228" s="129"/>
      <c r="C228" s="128"/>
      <c r="D228" s="130" t="s">
        <v>73</v>
      </c>
      <c r="E228" s="139" t="s">
        <v>349</v>
      </c>
      <c r="F228" s="139" t="s">
        <v>350</v>
      </c>
      <c r="G228" s="128"/>
      <c r="H228" s="128"/>
      <c r="I228" s="128"/>
      <c r="J228" s="128"/>
      <c r="K228" s="140">
        <f>BK228</f>
        <v>0</v>
      </c>
      <c r="L228" s="128"/>
      <c r="M228" s="129"/>
      <c r="N228" s="133"/>
      <c r="O228" s="128"/>
      <c r="P228" s="128"/>
      <c r="Q228" s="134">
        <f t="shared" ref="Q228:R228" si="51">SUM(Q229:Q257)</f>
        <v>0</v>
      </c>
      <c r="R228" s="134">
        <f t="shared" si="51"/>
        <v>0</v>
      </c>
      <c r="S228" s="128"/>
      <c r="T228" s="135">
        <f>SUM(T229:T257)</f>
        <v>0</v>
      </c>
      <c r="U228" s="128"/>
      <c r="V228" s="135">
        <f>SUM(V229:V257)</f>
        <v>0.62272474</v>
      </c>
      <c r="W228" s="128"/>
      <c r="X228" s="136">
        <f>SUM(X229:X257)</f>
        <v>0</v>
      </c>
      <c r="Y228" s="128"/>
      <c r="Z228" s="128"/>
      <c r="AA228" s="128"/>
      <c r="AB228" s="128"/>
      <c r="AC228" s="128"/>
      <c r="AD228" s="128"/>
      <c r="AE228" s="128"/>
      <c r="AF228" s="128"/>
      <c r="AG228" s="128"/>
      <c r="AH228" s="128"/>
      <c r="AI228" s="128"/>
      <c r="AJ228" s="128"/>
      <c r="AK228" s="128"/>
      <c r="AL228" s="128"/>
      <c r="AM228" s="128"/>
      <c r="AN228" s="128"/>
      <c r="AO228" s="128"/>
      <c r="AP228" s="128"/>
      <c r="AQ228" s="128"/>
      <c r="AR228" s="130" t="s">
        <v>87</v>
      </c>
      <c r="AS228" s="128"/>
      <c r="AT228" s="137" t="s">
        <v>73</v>
      </c>
      <c r="AU228" s="137" t="s">
        <v>80</v>
      </c>
      <c r="AV228" s="128"/>
      <c r="AW228" s="128"/>
      <c r="AX228" s="128"/>
      <c r="AY228" s="130" t="s">
        <v>142</v>
      </c>
      <c r="AZ228" s="128"/>
      <c r="BA228" s="128"/>
      <c r="BB228" s="128"/>
      <c r="BC228" s="128"/>
      <c r="BD228" s="128"/>
      <c r="BE228" s="128"/>
      <c r="BF228" s="128"/>
      <c r="BG228" s="128"/>
      <c r="BH228" s="128"/>
      <c r="BI228" s="128"/>
      <c r="BJ228" s="128"/>
      <c r="BK228" s="138">
        <f>SUM(BK229:BK257)</f>
        <v>0</v>
      </c>
      <c r="BL228" s="128"/>
      <c r="BM228" s="128"/>
    </row>
    <row r="229" spans="1:65" ht="24" customHeight="1">
      <c r="A229" s="18"/>
      <c r="B229" s="19"/>
      <c r="C229" s="157" t="s">
        <v>351</v>
      </c>
      <c r="D229" s="157" t="s">
        <v>155</v>
      </c>
      <c r="E229" s="158" t="s">
        <v>352</v>
      </c>
      <c r="F229" s="159" t="s">
        <v>353</v>
      </c>
      <c r="G229" s="160" t="s">
        <v>239</v>
      </c>
      <c r="H229" s="161">
        <v>172.1</v>
      </c>
      <c r="I229" s="162"/>
      <c r="J229" s="162"/>
      <c r="K229" s="163">
        <f>ROUND(P229*H229,2)</f>
        <v>0</v>
      </c>
      <c r="L229" s="159" t="s">
        <v>161</v>
      </c>
      <c r="M229" s="19"/>
      <c r="N229" s="164" t="s">
        <v>1</v>
      </c>
      <c r="O229" s="151" t="s">
        <v>38</v>
      </c>
      <c r="P229" s="152">
        <f>I229+J229</f>
        <v>0</v>
      </c>
      <c r="Q229" s="152">
        <f>ROUND(I229*H229,2)</f>
        <v>0</v>
      </c>
      <c r="R229" s="152">
        <f>ROUND(J229*H229,2)</f>
        <v>0</v>
      </c>
      <c r="S229" s="18"/>
      <c r="T229" s="153">
        <f>S229*H229</f>
        <v>0</v>
      </c>
      <c r="U229" s="153">
        <v>0</v>
      </c>
      <c r="V229" s="153">
        <f>U229*H229</f>
        <v>0</v>
      </c>
      <c r="W229" s="153">
        <v>0</v>
      </c>
      <c r="X229" s="154">
        <f>W229*H229</f>
        <v>0</v>
      </c>
      <c r="Y229" s="18"/>
      <c r="Z229" s="18"/>
      <c r="AA229" s="18"/>
      <c r="AB229" s="18"/>
      <c r="AC229" s="18"/>
      <c r="AD229" s="18"/>
      <c r="AE229" s="18"/>
      <c r="AF229" s="18"/>
      <c r="AG229" s="18"/>
      <c r="AH229" s="18"/>
      <c r="AI229" s="18"/>
      <c r="AJ229" s="18"/>
      <c r="AK229" s="18"/>
      <c r="AL229" s="18"/>
      <c r="AM229" s="18"/>
      <c r="AN229" s="18"/>
      <c r="AO229" s="18"/>
      <c r="AP229" s="18"/>
      <c r="AQ229" s="18"/>
      <c r="AR229" s="155" t="s">
        <v>146</v>
      </c>
      <c r="AS229" s="18"/>
      <c r="AT229" s="155" t="s">
        <v>155</v>
      </c>
      <c r="AU229" s="155" t="s">
        <v>87</v>
      </c>
      <c r="AV229" s="18"/>
      <c r="AW229" s="18"/>
      <c r="AX229" s="18"/>
      <c r="AY229" s="3" t="s">
        <v>142</v>
      </c>
      <c r="AZ229" s="18"/>
      <c r="BA229" s="18"/>
      <c r="BB229" s="18"/>
      <c r="BC229" s="18"/>
      <c r="BD229" s="18"/>
      <c r="BE229" s="156">
        <f>IF(O229="základná",K229,0)</f>
        <v>0</v>
      </c>
      <c r="BF229" s="156">
        <f>IF(O229="znížená",K229,0)</f>
        <v>0</v>
      </c>
      <c r="BG229" s="156">
        <f>IF(O229="zákl. prenesená",K229,0)</f>
        <v>0</v>
      </c>
      <c r="BH229" s="156">
        <f>IF(O229="zníž. prenesená",K229,0)</f>
        <v>0</v>
      </c>
      <c r="BI229" s="156">
        <f>IF(O229="nulová",K229,0)</f>
        <v>0</v>
      </c>
      <c r="BJ229" s="3" t="s">
        <v>87</v>
      </c>
      <c r="BK229" s="156">
        <f>ROUND(P229*H229,2)</f>
        <v>0</v>
      </c>
      <c r="BL229" s="3" t="s">
        <v>146</v>
      </c>
      <c r="BM229" s="155" t="s">
        <v>354</v>
      </c>
    </row>
    <row r="230" spans="1:65" ht="15.75" customHeight="1">
      <c r="A230" s="171"/>
      <c r="B230" s="172"/>
      <c r="C230" s="171"/>
      <c r="D230" s="173" t="s">
        <v>193</v>
      </c>
      <c r="E230" s="174" t="s">
        <v>1</v>
      </c>
      <c r="F230" s="175" t="s">
        <v>293</v>
      </c>
      <c r="G230" s="171"/>
      <c r="H230" s="176">
        <v>86.05</v>
      </c>
      <c r="I230" s="171"/>
      <c r="J230" s="171"/>
      <c r="K230" s="171"/>
      <c r="L230" s="171"/>
      <c r="M230" s="172"/>
      <c r="N230" s="177"/>
      <c r="O230" s="171"/>
      <c r="P230" s="171"/>
      <c r="Q230" s="171"/>
      <c r="R230" s="171"/>
      <c r="S230" s="171"/>
      <c r="T230" s="171"/>
      <c r="U230" s="171"/>
      <c r="V230" s="171"/>
      <c r="W230" s="171"/>
      <c r="X230" s="178"/>
      <c r="Y230" s="171"/>
      <c r="Z230" s="171"/>
      <c r="AA230" s="171"/>
      <c r="AB230" s="171"/>
      <c r="AC230" s="171"/>
      <c r="AD230" s="171"/>
      <c r="AE230" s="171"/>
      <c r="AF230" s="171"/>
      <c r="AG230" s="171"/>
      <c r="AH230" s="171"/>
      <c r="AI230" s="171"/>
      <c r="AJ230" s="171"/>
      <c r="AK230" s="171"/>
      <c r="AL230" s="171"/>
      <c r="AM230" s="171"/>
      <c r="AN230" s="171"/>
      <c r="AO230" s="171"/>
      <c r="AP230" s="171"/>
      <c r="AQ230" s="171"/>
      <c r="AR230" s="171"/>
      <c r="AS230" s="171"/>
      <c r="AT230" s="174" t="s">
        <v>193</v>
      </c>
      <c r="AU230" s="174" t="s">
        <v>87</v>
      </c>
      <c r="AV230" s="171" t="s">
        <v>87</v>
      </c>
      <c r="AW230" s="171" t="s">
        <v>4</v>
      </c>
      <c r="AX230" s="171" t="s">
        <v>74</v>
      </c>
      <c r="AY230" s="174" t="s">
        <v>142</v>
      </c>
      <c r="AZ230" s="171"/>
      <c r="BA230" s="171"/>
      <c r="BB230" s="171"/>
      <c r="BC230" s="171"/>
      <c r="BD230" s="171"/>
      <c r="BE230" s="171"/>
      <c r="BF230" s="171"/>
      <c r="BG230" s="171"/>
      <c r="BH230" s="171"/>
      <c r="BI230" s="171"/>
      <c r="BJ230" s="171"/>
      <c r="BK230" s="171"/>
      <c r="BL230" s="171"/>
      <c r="BM230" s="171"/>
    </row>
    <row r="231" spans="1:65" ht="15.75" customHeight="1">
      <c r="A231" s="171"/>
      <c r="B231" s="172"/>
      <c r="C231" s="171"/>
      <c r="D231" s="173" t="s">
        <v>193</v>
      </c>
      <c r="E231" s="174" t="s">
        <v>1</v>
      </c>
      <c r="F231" s="175" t="s">
        <v>288</v>
      </c>
      <c r="G231" s="171"/>
      <c r="H231" s="176">
        <v>86.05</v>
      </c>
      <c r="I231" s="171"/>
      <c r="J231" s="171"/>
      <c r="K231" s="171"/>
      <c r="L231" s="171"/>
      <c r="M231" s="172"/>
      <c r="N231" s="177"/>
      <c r="O231" s="171"/>
      <c r="P231" s="171"/>
      <c r="Q231" s="171"/>
      <c r="R231" s="171"/>
      <c r="S231" s="171"/>
      <c r="T231" s="171"/>
      <c r="U231" s="171"/>
      <c r="V231" s="171"/>
      <c r="W231" s="171"/>
      <c r="X231" s="178"/>
      <c r="Y231" s="171"/>
      <c r="Z231" s="171"/>
      <c r="AA231" s="171"/>
      <c r="AB231" s="171"/>
      <c r="AC231" s="171"/>
      <c r="AD231" s="171"/>
      <c r="AE231" s="171"/>
      <c r="AF231" s="171"/>
      <c r="AG231" s="171"/>
      <c r="AH231" s="171"/>
      <c r="AI231" s="171"/>
      <c r="AJ231" s="171"/>
      <c r="AK231" s="171"/>
      <c r="AL231" s="171"/>
      <c r="AM231" s="171"/>
      <c r="AN231" s="171"/>
      <c r="AO231" s="171"/>
      <c r="AP231" s="171"/>
      <c r="AQ231" s="171"/>
      <c r="AR231" s="171"/>
      <c r="AS231" s="171"/>
      <c r="AT231" s="174" t="s">
        <v>193</v>
      </c>
      <c r="AU231" s="174" t="s">
        <v>87</v>
      </c>
      <c r="AV231" s="171" t="s">
        <v>87</v>
      </c>
      <c r="AW231" s="171" t="s">
        <v>4</v>
      </c>
      <c r="AX231" s="171" t="s">
        <v>74</v>
      </c>
      <c r="AY231" s="174" t="s">
        <v>142</v>
      </c>
      <c r="AZ231" s="171"/>
      <c r="BA231" s="171"/>
      <c r="BB231" s="171"/>
      <c r="BC231" s="171"/>
      <c r="BD231" s="171"/>
      <c r="BE231" s="171"/>
      <c r="BF231" s="171"/>
      <c r="BG231" s="171"/>
      <c r="BH231" s="171"/>
      <c r="BI231" s="171"/>
      <c r="BJ231" s="171"/>
      <c r="BK231" s="171"/>
      <c r="BL231" s="171"/>
      <c r="BM231" s="171"/>
    </row>
    <row r="232" spans="1:65" ht="15.75" customHeight="1">
      <c r="A232" s="179"/>
      <c r="B232" s="180"/>
      <c r="C232" s="179"/>
      <c r="D232" s="173" t="s">
        <v>193</v>
      </c>
      <c r="E232" s="181" t="s">
        <v>1</v>
      </c>
      <c r="F232" s="182" t="s">
        <v>196</v>
      </c>
      <c r="G232" s="179"/>
      <c r="H232" s="183">
        <v>172.1</v>
      </c>
      <c r="I232" s="179"/>
      <c r="J232" s="179"/>
      <c r="K232" s="179"/>
      <c r="L232" s="179"/>
      <c r="M232" s="180"/>
      <c r="N232" s="184"/>
      <c r="O232" s="179"/>
      <c r="P232" s="179"/>
      <c r="Q232" s="179"/>
      <c r="R232" s="179"/>
      <c r="S232" s="179"/>
      <c r="T232" s="179"/>
      <c r="U232" s="179"/>
      <c r="V232" s="179"/>
      <c r="W232" s="179"/>
      <c r="X232" s="185"/>
      <c r="Y232" s="179"/>
      <c r="Z232" s="179"/>
      <c r="AA232" s="179"/>
      <c r="AB232" s="179"/>
      <c r="AC232" s="179"/>
      <c r="AD232" s="179"/>
      <c r="AE232" s="179"/>
      <c r="AF232" s="179"/>
      <c r="AG232" s="179"/>
      <c r="AH232" s="179"/>
      <c r="AI232" s="179"/>
      <c r="AJ232" s="179"/>
      <c r="AK232" s="179"/>
      <c r="AL232" s="179"/>
      <c r="AM232" s="179"/>
      <c r="AN232" s="179"/>
      <c r="AO232" s="179"/>
      <c r="AP232" s="179"/>
      <c r="AQ232" s="179"/>
      <c r="AR232" s="179"/>
      <c r="AS232" s="179"/>
      <c r="AT232" s="181" t="s">
        <v>193</v>
      </c>
      <c r="AU232" s="181" t="s">
        <v>87</v>
      </c>
      <c r="AV232" s="179" t="s">
        <v>94</v>
      </c>
      <c r="AW232" s="179" t="s">
        <v>4</v>
      </c>
      <c r="AX232" s="179" t="s">
        <v>80</v>
      </c>
      <c r="AY232" s="181" t="s">
        <v>142</v>
      </c>
      <c r="AZ232" s="179"/>
      <c r="BA232" s="179"/>
      <c r="BB232" s="179"/>
      <c r="BC232" s="179"/>
      <c r="BD232" s="179"/>
      <c r="BE232" s="179"/>
      <c r="BF232" s="179"/>
      <c r="BG232" s="179"/>
      <c r="BH232" s="179"/>
      <c r="BI232" s="179"/>
      <c r="BJ232" s="179"/>
      <c r="BK232" s="179"/>
      <c r="BL232" s="179"/>
      <c r="BM232" s="179"/>
    </row>
    <row r="233" spans="1:65" ht="24" customHeight="1">
      <c r="A233" s="18"/>
      <c r="B233" s="19"/>
      <c r="C233" s="141" t="s">
        <v>355</v>
      </c>
      <c r="D233" s="141" t="s">
        <v>143</v>
      </c>
      <c r="E233" s="142" t="s">
        <v>356</v>
      </c>
      <c r="F233" s="143" t="s">
        <v>357</v>
      </c>
      <c r="G233" s="144" t="s">
        <v>239</v>
      </c>
      <c r="H233" s="145">
        <v>197.91499999999999</v>
      </c>
      <c r="I233" s="146"/>
      <c r="J233" s="147"/>
      <c r="K233" s="148">
        <f>ROUND(P233*H233,2)</f>
        <v>0</v>
      </c>
      <c r="L233" s="143" t="s">
        <v>161</v>
      </c>
      <c r="M233" s="149"/>
      <c r="N233" s="150" t="s">
        <v>1</v>
      </c>
      <c r="O233" s="151" t="s">
        <v>38</v>
      </c>
      <c r="P233" s="152">
        <f>I233+J233</f>
        <v>0</v>
      </c>
      <c r="Q233" s="152">
        <f>ROUND(I233*H233,2)</f>
        <v>0</v>
      </c>
      <c r="R233" s="152">
        <f>ROUND(J233*H233,2)</f>
        <v>0</v>
      </c>
      <c r="S233" s="18"/>
      <c r="T233" s="153">
        <f>S233*H233</f>
        <v>0</v>
      </c>
      <c r="U233" s="153">
        <v>1E-4</v>
      </c>
      <c r="V233" s="153">
        <f>U233*H233</f>
        <v>1.97915E-2</v>
      </c>
      <c r="W233" s="153">
        <v>0</v>
      </c>
      <c r="X233" s="154">
        <f>W233*H233</f>
        <v>0</v>
      </c>
      <c r="Y233" s="18"/>
      <c r="Z233" s="18"/>
      <c r="AA233" s="18"/>
      <c r="AB233" s="18"/>
      <c r="AC233" s="18"/>
      <c r="AD233" s="18"/>
      <c r="AE233" s="18"/>
      <c r="AF233" s="18"/>
      <c r="AG233" s="18"/>
      <c r="AH233" s="18"/>
      <c r="AI233" s="18"/>
      <c r="AJ233" s="18"/>
      <c r="AK233" s="18"/>
      <c r="AL233" s="18"/>
      <c r="AM233" s="18"/>
      <c r="AN233" s="18"/>
      <c r="AO233" s="18"/>
      <c r="AP233" s="18"/>
      <c r="AQ233" s="18"/>
      <c r="AR233" s="155" t="s">
        <v>145</v>
      </c>
      <c r="AS233" s="18"/>
      <c r="AT233" s="155" t="s">
        <v>143</v>
      </c>
      <c r="AU233" s="155" t="s">
        <v>87</v>
      </c>
      <c r="AV233" s="18"/>
      <c r="AW233" s="18"/>
      <c r="AX233" s="18"/>
      <c r="AY233" s="3" t="s">
        <v>142</v>
      </c>
      <c r="AZ233" s="18"/>
      <c r="BA233" s="18"/>
      <c r="BB233" s="18"/>
      <c r="BC233" s="18"/>
      <c r="BD233" s="18"/>
      <c r="BE233" s="156">
        <f>IF(O233="základná",K233,0)</f>
        <v>0</v>
      </c>
      <c r="BF233" s="156">
        <f>IF(O233="znížená",K233,0)</f>
        <v>0</v>
      </c>
      <c r="BG233" s="156">
        <f>IF(O233="zákl. prenesená",K233,0)</f>
        <v>0</v>
      </c>
      <c r="BH233" s="156">
        <f>IF(O233="zníž. prenesená",K233,0)</f>
        <v>0</v>
      </c>
      <c r="BI233" s="156">
        <f>IF(O233="nulová",K233,0)</f>
        <v>0</v>
      </c>
      <c r="BJ233" s="3" t="s">
        <v>87</v>
      </c>
      <c r="BK233" s="156">
        <f>ROUND(P233*H233,2)</f>
        <v>0</v>
      </c>
      <c r="BL233" s="3" t="s">
        <v>146</v>
      </c>
      <c r="BM233" s="155" t="s">
        <v>358</v>
      </c>
    </row>
    <row r="234" spans="1:65" ht="15.75" customHeight="1">
      <c r="A234" s="171"/>
      <c r="B234" s="172"/>
      <c r="C234" s="171"/>
      <c r="D234" s="173" t="s">
        <v>193</v>
      </c>
      <c r="E234" s="174" t="s">
        <v>1</v>
      </c>
      <c r="F234" s="175" t="s">
        <v>293</v>
      </c>
      <c r="G234" s="171"/>
      <c r="H234" s="176">
        <v>86.05</v>
      </c>
      <c r="I234" s="171"/>
      <c r="J234" s="171"/>
      <c r="K234" s="171"/>
      <c r="L234" s="171"/>
      <c r="M234" s="172"/>
      <c r="N234" s="177"/>
      <c r="O234" s="171"/>
      <c r="P234" s="171"/>
      <c r="Q234" s="171"/>
      <c r="R234" s="171"/>
      <c r="S234" s="171"/>
      <c r="T234" s="171"/>
      <c r="U234" s="171"/>
      <c r="V234" s="171"/>
      <c r="W234" s="171"/>
      <c r="X234" s="178"/>
      <c r="Y234" s="171"/>
      <c r="Z234" s="171"/>
      <c r="AA234" s="171"/>
      <c r="AB234" s="171"/>
      <c r="AC234" s="171"/>
      <c r="AD234" s="171"/>
      <c r="AE234" s="171"/>
      <c r="AF234" s="171"/>
      <c r="AG234" s="171"/>
      <c r="AH234" s="171"/>
      <c r="AI234" s="171"/>
      <c r="AJ234" s="171"/>
      <c r="AK234" s="171"/>
      <c r="AL234" s="171"/>
      <c r="AM234" s="171"/>
      <c r="AN234" s="171"/>
      <c r="AO234" s="171"/>
      <c r="AP234" s="171"/>
      <c r="AQ234" s="171"/>
      <c r="AR234" s="171"/>
      <c r="AS234" s="171"/>
      <c r="AT234" s="174" t="s">
        <v>193</v>
      </c>
      <c r="AU234" s="174" t="s">
        <v>87</v>
      </c>
      <c r="AV234" s="171" t="s">
        <v>87</v>
      </c>
      <c r="AW234" s="171" t="s">
        <v>4</v>
      </c>
      <c r="AX234" s="171" t="s">
        <v>74</v>
      </c>
      <c r="AY234" s="174" t="s">
        <v>142</v>
      </c>
      <c r="AZ234" s="171"/>
      <c r="BA234" s="171"/>
      <c r="BB234" s="171"/>
      <c r="BC234" s="171"/>
      <c r="BD234" s="171"/>
      <c r="BE234" s="171"/>
      <c r="BF234" s="171"/>
      <c r="BG234" s="171"/>
      <c r="BH234" s="171"/>
      <c r="BI234" s="171"/>
      <c r="BJ234" s="171"/>
      <c r="BK234" s="171"/>
      <c r="BL234" s="171"/>
      <c r="BM234" s="171"/>
    </row>
    <row r="235" spans="1:65" ht="15.75" customHeight="1">
      <c r="A235" s="171"/>
      <c r="B235" s="172"/>
      <c r="C235" s="171"/>
      <c r="D235" s="173" t="s">
        <v>193</v>
      </c>
      <c r="E235" s="174" t="s">
        <v>1</v>
      </c>
      <c r="F235" s="175" t="s">
        <v>288</v>
      </c>
      <c r="G235" s="171"/>
      <c r="H235" s="176">
        <v>86.05</v>
      </c>
      <c r="I235" s="171"/>
      <c r="J235" s="171"/>
      <c r="K235" s="171"/>
      <c r="L235" s="171"/>
      <c r="M235" s="172"/>
      <c r="N235" s="177"/>
      <c r="O235" s="171"/>
      <c r="P235" s="171"/>
      <c r="Q235" s="171"/>
      <c r="R235" s="171"/>
      <c r="S235" s="171"/>
      <c r="T235" s="171"/>
      <c r="U235" s="171"/>
      <c r="V235" s="171"/>
      <c r="W235" s="171"/>
      <c r="X235" s="178"/>
      <c r="Y235" s="171"/>
      <c r="Z235" s="171"/>
      <c r="AA235" s="171"/>
      <c r="AB235" s="171"/>
      <c r="AC235" s="171"/>
      <c r="AD235" s="171"/>
      <c r="AE235" s="171"/>
      <c r="AF235" s="171"/>
      <c r="AG235" s="171"/>
      <c r="AH235" s="171"/>
      <c r="AI235" s="171"/>
      <c r="AJ235" s="171"/>
      <c r="AK235" s="171"/>
      <c r="AL235" s="171"/>
      <c r="AM235" s="171"/>
      <c r="AN235" s="171"/>
      <c r="AO235" s="171"/>
      <c r="AP235" s="171"/>
      <c r="AQ235" s="171"/>
      <c r="AR235" s="171"/>
      <c r="AS235" s="171"/>
      <c r="AT235" s="174" t="s">
        <v>193</v>
      </c>
      <c r="AU235" s="174" t="s">
        <v>87</v>
      </c>
      <c r="AV235" s="171" t="s">
        <v>87</v>
      </c>
      <c r="AW235" s="171" t="s">
        <v>4</v>
      </c>
      <c r="AX235" s="171" t="s">
        <v>74</v>
      </c>
      <c r="AY235" s="174" t="s">
        <v>142</v>
      </c>
      <c r="AZ235" s="171"/>
      <c r="BA235" s="171"/>
      <c r="BB235" s="171"/>
      <c r="BC235" s="171"/>
      <c r="BD235" s="171"/>
      <c r="BE235" s="171"/>
      <c r="BF235" s="171"/>
      <c r="BG235" s="171"/>
      <c r="BH235" s="171"/>
      <c r="BI235" s="171"/>
      <c r="BJ235" s="171"/>
      <c r="BK235" s="171"/>
      <c r="BL235" s="171"/>
      <c r="BM235" s="171"/>
    </row>
    <row r="236" spans="1:65" ht="15.75" customHeight="1">
      <c r="A236" s="179"/>
      <c r="B236" s="180"/>
      <c r="C236" s="179"/>
      <c r="D236" s="173" t="s">
        <v>193</v>
      </c>
      <c r="E236" s="181" t="s">
        <v>1</v>
      </c>
      <c r="F236" s="182" t="s">
        <v>196</v>
      </c>
      <c r="G236" s="179"/>
      <c r="H236" s="183">
        <v>172.1</v>
      </c>
      <c r="I236" s="179"/>
      <c r="J236" s="179"/>
      <c r="K236" s="179"/>
      <c r="L236" s="179"/>
      <c r="M236" s="180"/>
      <c r="N236" s="184"/>
      <c r="O236" s="179"/>
      <c r="P236" s="179"/>
      <c r="Q236" s="179"/>
      <c r="R236" s="179"/>
      <c r="S236" s="179"/>
      <c r="T236" s="179"/>
      <c r="U236" s="179"/>
      <c r="V236" s="179"/>
      <c r="W236" s="179"/>
      <c r="X236" s="185"/>
      <c r="Y236" s="179"/>
      <c r="Z236" s="179"/>
      <c r="AA236" s="179"/>
      <c r="AB236" s="179"/>
      <c r="AC236" s="179"/>
      <c r="AD236" s="179"/>
      <c r="AE236" s="179"/>
      <c r="AF236" s="179"/>
      <c r="AG236" s="179"/>
      <c r="AH236" s="179"/>
      <c r="AI236" s="179"/>
      <c r="AJ236" s="179"/>
      <c r="AK236" s="179"/>
      <c r="AL236" s="179"/>
      <c r="AM236" s="179"/>
      <c r="AN236" s="179"/>
      <c r="AO236" s="179"/>
      <c r="AP236" s="179"/>
      <c r="AQ236" s="179"/>
      <c r="AR236" s="179"/>
      <c r="AS236" s="179"/>
      <c r="AT236" s="181" t="s">
        <v>193</v>
      </c>
      <c r="AU236" s="181" t="s">
        <v>87</v>
      </c>
      <c r="AV236" s="179" t="s">
        <v>94</v>
      </c>
      <c r="AW236" s="179" t="s">
        <v>4</v>
      </c>
      <c r="AX236" s="179" t="s">
        <v>80</v>
      </c>
      <c r="AY236" s="181" t="s">
        <v>142</v>
      </c>
      <c r="AZ236" s="179"/>
      <c r="BA236" s="179"/>
      <c r="BB236" s="179"/>
      <c r="BC236" s="179"/>
      <c r="BD236" s="179"/>
      <c r="BE236" s="179"/>
      <c r="BF236" s="179"/>
      <c r="BG236" s="179"/>
      <c r="BH236" s="179"/>
      <c r="BI236" s="179"/>
      <c r="BJ236" s="179"/>
      <c r="BK236" s="179"/>
      <c r="BL236" s="179"/>
      <c r="BM236" s="179"/>
    </row>
    <row r="237" spans="1:65" ht="15.75" customHeight="1">
      <c r="A237" s="171"/>
      <c r="B237" s="172"/>
      <c r="C237" s="171"/>
      <c r="D237" s="173" t="s">
        <v>193</v>
      </c>
      <c r="E237" s="171"/>
      <c r="F237" s="175" t="s">
        <v>359</v>
      </c>
      <c r="G237" s="171"/>
      <c r="H237" s="176">
        <v>197.91499999999999</v>
      </c>
      <c r="I237" s="171"/>
      <c r="J237" s="171"/>
      <c r="K237" s="171"/>
      <c r="L237" s="171"/>
      <c r="M237" s="172"/>
      <c r="N237" s="177"/>
      <c r="O237" s="171"/>
      <c r="P237" s="171"/>
      <c r="Q237" s="171"/>
      <c r="R237" s="171"/>
      <c r="S237" s="171"/>
      <c r="T237" s="171"/>
      <c r="U237" s="171"/>
      <c r="V237" s="171"/>
      <c r="W237" s="171"/>
      <c r="X237" s="178"/>
      <c r="Y237" s="171"/>
      <c r="Z237" s="171"/>
      <c r="AA237" s="171"/>
      <c r="AB237" s="171"/>
      <c r="AC237" s="171"/>
      <c r="AD237" s="171"/>
      <c r="AE237" s="171"/>
      <c r="AF237" s="171"/>
      <c r="AG237" s="171"/>
      <c r="AH237" s="171"/>
      <c r="AI237" s="171"/>
      <c r="AJ237" s="171"/>
      <c r="AK237" s="171"/>
      <c r="AL237" s="171"/>
      <c r="AM237" s="171"/>
      <c r="AN237" s="171"/>
      <c r="AO237" s="171"/>
      <c r="AP237" s="171"/>
      <c r="AQ237" s="171"/>
      <c r="AR237" s="171"/>
      <c r="AS237" s="171"/>
      <c r="AT237" s="174" t="s">
        <v>193</v>
      </c>
      <c r="AU237" s="174" t="s">
        <v>87</v>
      </c>
      <c r="AV237" s="171" t="s">
        <v>87</v>
      </c>
      <c r="AW237" s="171" t="s">
        <v>3</v>
      </c>
      <c r="AX237" s="171" t="s">
        <v>80</v>
      </c>
      <c r="AY237" s="174" t="s">
        <v>142</v>
      </c>
      <c r="AZ237" s="171"/>
      <c r="BA237" s="171"/>
      <c r="BB237" s="171"/>
      <c r="BC237" s="171"/>
      <c r="BD237" s="171"/>
      <c r="BE237" s="171"/>
      <c r="BF237" s="171"/>
      <c r="BG237" s="171"/>
      <c r="BH237" s="171"/>
      <c r="BI237" s="171"/>
      <c r="BJ237" s="171"/>
      <c r="BK237" s="171"/>
      <c r="BL237" s="171"/>
      <c r="BM237" s="171"/>
    </row>
    <row r="238" spans="1:65" ht="24" customHeight="1">
      <c r="A238" s="18"/>
      <c r="B238" s="19"/>
      <c r="C238" s="157" t="s">
        <v>360</v>
      </c>
      <c r="D238" s="157" t="s">
        <v>155</v>
      </c>
      <c r="E238" s="158" t="s">
        <v>361</v>
      </c>
      <c r="F238" s="159" t="s">
        <v>362</v>
      </c>
      <c r="G238" s="160" t="s">
        <v>239</v>
      </c>
      <c r="H238" s="161">
        <v>86.05</v>
      </c>
      <c r="I238" s="162"/>
      <c r="J238" s="162"/>
      <c r="K238" s="163">
        <f>ROUND(P238*H238,2)</f>
        <v>0</v>
      </c>
      <c r="L238" s="159" t="s">
        <v>161</v>
      </c>
      <c r="M238" s="19"/>
      <c r="N238" s="164" t="s">
        <v>1</v>
      </c>
      <c r="O238" s="151" t="s">
        <v>38</v>
      </c>
      <c r="P238" s="152">
        <f>I238+J238</f>
        <v>0</v>
      </c>
      <c r="Q238" s="152">
        <f>ROUND(I238*H238,2)</f>
        <v>0</v>
      </c>
      <c r="R238" s="152">
        <f>ROUND(J238*H238,2)</f>
        <v>0</v>
      </c>
      <c r="S238" s="18"/>
      <c r="T238" s="153">
        <f>S238*H238</f>
        <v>0</v>
      </c>
      <c r="U238" s="153">
        <v>0</v>
      </c>
      <c r="V238" s="153">
        <f>U238*H238</f>
        <v>0</v>
      </c>
      <c r="W238" s="153">
        <v>0</v>
      </c>
      <c r="X238" s="154">
        <f>W238*H238</f>
        <v>0</v>
      </c>
      <c r="Y238" s="18"/>
      <c r="Z238" s="18"/>
      <c r="AA238" s="18"/>
      <c r="AB238" s="18"/>
      <c r="AC238" s="18"/>
      <c r="AD238" s="18"/>
      <c r="AE238" s="18"/>
      <c r="AF238" s="18"/>
      <c r="AG238" s="18"/>
      <c r="AH238" s="18"/>
      <c r="AI238" s="18"/>
      <c r="AJ238" s="18"/>
      <c r="AK238" s="18"/>
      <c r="AL238" s="18"/>
      <c r="AM238" s="18"/>
      <c r="AN238" s="18"/>
      <c r="AO238" s="18"/>
      <c r="AP238" s="18"/>
      <c r="AQ238" s="18"/>
      <c r="AR238" s="155" t="s">
        <v>146</v>
      </c>
      <c r="AS238" s="18"/>
      <c r="AT238" s="155" t="s">
        <v>155</v>
      </c>
      <c r="AU238" s="155" t="s">
        <v>87</v>
      </c>
      <c r="AV238" s="18"/>
      <c r="AW238" s="18"/>
      <c r="AX238" s="18"/>
      <c r="AY238" s="3" t="s">
        <v>142</v>
      </c>
      <c r="AZ238" s="18"/>
      <c r="BA238" s="18"/>
      <c r="BB238" s="18"/>
      <c r="BC238" s="18"/>
      <c r="BD238" s="18"/>
      <c r="BE238" s="156">
        <f>IF(O238="základná",K238,0)</f>
        <v>0</v>
      </c>
      <c r="BF238" s="156">
        <f>IF(O238="znížená",K238,0)</f>
        <v>0</v>
      </c>
      <c r="BG238" s="156">
        <f>IF(O238="zákl. prenesená",K238,0)</f>
        <v>0</v>
      </c>
      <c r="BH238" s="156">
        <f>IF(O238="zníž. prenesená",K238,0)</f>
        <v>0</v>
      </c>
      <c r="BI238" s="156">
        <f>IF(O238="nulová",K238,0)</f>
        <v>0</v>
      </c>
      <c r="BJ238" s="3" t="s">
        <v>87</v>
      </c>
      <c r="BK238" s="156">
        <f>ROUND(P238*H238,2)</f>
        <v>0</v>
      </c>
      <c r="BL238" s="3" t="s">
        <v>146</v>
      </c>
      <c r="BM238" s="155" t="s">
        <v>363</v>
      </c>
    </row>
    <row r="239" spans="1:65" ht="15.75" customHeight="1">
      <c r="A239" s="171"/>
      <c r="B239" s="172"/>
      <c r="C239" s="171"/>
      <c r="D239" s="173" t="s">
        <v>193</v>
      </c>
      <c r="E239" s="174" t="s">
        <v>1</v>
      </c>
      <c r="F239" s="175" t="s">
        <v>293</v>
      </c>
      <c r="G239" s="171"/>
      <c r="H239" s="176">
        <v>86.05</v>
      </c>
      <c r="I239" s="171"/>
      <c r="J239" s="171"/>
      <c r="K239" s="171"/>
      <c r="L239" s="171"/>
      <c r="M239" s="172"/>
      <c r="N239" s="177"/>
      <c r="O239" s="171"/>
      <c r="P239" s="171"/>
      <c r="Q239" s="171"/>
      <c r="R239" s="171"/>
      <c r="S239" s="171"/>
      <c r="T239" s="171"/>
      <c r="U239" s="171"/>
      <c r="V239" s="171"/>
      <c r="W239" s="171"/>
      <c r="X239" s="178"/>
      <c r="Y239" s="171"/>
      <c r="Z239" s="171"/>
      <c r="AA239" s="171"/>
      <c r="AB239" s="171"/>
      <c r="AC239" s="171"/>
      <c r="AD239" s="171"/>
      <c r="AE239" s="171"/>
      <c r="AF239" s="171"/>
      <c r="AG239" s="171"/>
      <c r="AH239" s="171"/>
      <c r="AI239" s="171"/>
      <c r="AJ239" s="171"/>
      <c r="AK239" s="171"/>
      <c r="AL239" s="171"/>
      <c r="AM239" s="171"/>
      <c r="AN239" s="171"/>
      <c r="AO239" s="171"/>
      <c r="AP239" s="171"/>
      <c r="AQ239" s="171"/>
      <c r="AR239" s="171"/>
      <c r="AS239" s="171"/>
      <c r="AT239" s="174" t="s">
        <v>193</v>
      </c>
      <c r="AU239" s="174" t="s">
        <v>87</v>
      </c>
      <c r="AV239" s="171" t="s">
        <v>87</v>
      </c>
      <c r="AW239" s="171" t="s">
        <v>4</v>
      </c>
      <c r="AX239" s="171" t="s">
        <v>80</v>
      </c>
      <c r="AY239" s="174" t="s">
        <v>142</v>
      </c>
      <c r="AZ239" s="171"/>
      <c r="BA239" s="171"/>
      <c r="BB239" s="171"/>
      <c r="BC239" s="171"/>
      <c r="BD239" s="171"/>
      <c r="BE239" s="171"/>
      <c r="BF239" s="171"/>
      <c r="BG239" s="171"/>
      <c r="BH239" s="171"/>
      <c r="BI239" s="171"/>
      <c r="BJ239" s="171"/>
      <c r="BK239" s="171"/>
      <c r="BL239" s="171"/>
      <c r="BM239" s="171"/>
    </row>
    <row r="240" spans="1:65" ht="24" customHeight="1">
      <c r="A240" s="18"/>
      <c r="B240" s="19"/>
      <c r="C240" s="141" t="s">
        <v>364</v>
      </c>
      <c r="D240" s="141" t="s">
        <v>143</v>
      </c>
      <c r="E240" s="142" t="s">
        <v>365</v>
      </c>
      <c r="F240" s="143" t="s">
        <v>366</v>
      </c>
      <c r="G240" s="144" t="s">
        <v>239</v>
      </c>
      <c r="H240" s="145">
        <v>87.771000000000001</v>
      </c>
      <c r="I240" s="146"/>
      <c r="J240" s="147"/>
      <c r="K240" s="148">
        <f>ROUND(P240*H240,2)</f>
        <v>0</v>
      </c>
      <c r="L240" s="143" t="s">
        <v>161</v>
      </c>
      <c r="M240" s="149"/>
      <c r="N240" s="150" t="s">
        <v>1</v>
      </c>
      <c r="O240" s="151" t="s">
        <v>38</v>
      </c>
      <c r="P240" s="152">
        <f>I240+J240</f>
        <v>0</v>
      </c>
      <c r="Q240" s="152">
        <f>ROUND(I240*H240,2)</f>
        <v>0</v>
      </c>
      <c r="R240" s="152">
        <f>ROUND(J240*H240,2)</f>
        <v>0</v>
      </c>
      <c r="S240" s="18"/>
      <c r="T240" s="153">
        <f>S240*H240</f>
        <v>0</v>
      </c>
      <c r="U240" s="153">
        <v>1.06E-3</v>
      </c>
      <c r="V240" s="153">
        <f>U240*H240</f>
        <v>9.3037259999999997E-2</v>
      </c>
      <c r="W240" s="153">
        <v>0</v>
      </c>
      <c r="X240" s="154">
        <f>W240*H240</f>
        <v>0</v>
      </c>
      <c r="Y240" s="18"/>
      <c r="Z240" s="18"/>
      <c r="AA240" s="18"/>
      <c r="AB240" s="18"/>
      <c r="AC240" s="18"/>
      <c r="AD240" s="18"/>
      <c r="AE240" s="18"/>
      <c r="AF240" s="18"/>
      <c r="AG240" s="18"/>
      <c r="AH240" s="18"/>
      <c r="AI240" s="18"/>
      <c r="AJ240" s="18"/>
      <c r="AK240" s="18"/>
      <c r="AL240" s="18"/>
      <c r="AM240" s="18"/>
      <c r="AN240" s="18"/>
      <c r="AO240" s="18"/>
      <c r="AP240" s="18"/>
      <c r="AQ240" s="18"/>
      <c r="AR240" s="155" t="s">
        <v>145</v>
      </c>
      <c r="AS240" s="18"/>
      <c r="AT240" s="155" t="s">
        <v>143</v>
      </c>
      <c r="AU240" s="155" t="s">
        <v>87</v>
      </c>
      <c r="AV240" s="18"/>
      <c r="AW240" s="18"/>
      <c r="AX240" s="18"/>
      <c r="AY240" s="3" t="s">
        <v>142</v>
      </c>
      <c r="AZ240" s="18"/>
      <c r="BA240" s="18"/>
      <c r="BB240" s="18"/>
      <c r="BC240" s="18"/>
      <c r="BD240" s="18"/>
      <c r="BE240" s="156">
        <f>IF(O240="základná",K240,0)</f>
        <v>0</v>
      </c>
      <c r="BF240" s="156">
        <f>IF(O240="znížená",K240,0)</f>
        <v>0</v>
      </c>
      <c r="BG240" s="156">
        <f>IF(O240="zákl. prenesená",K240,0)</f>
        <v>0</v>
      </c>
      <c r="BH240" s="156">
        <f>IF(O240="zníž. prenesená",K240,0)</f>
        <v>0</v>
      </c>
      <c r="BI240" s="156">
        <f>IF(O240="nulová",K240,0)</f>
        <v>0</v>
      </c>
      <c r="BJ240" s="3" t="s">
        <v>87</v>
      </c>
      <c r="BK240" s="156">
        <f>ROUND(P240*H240,2)</f>
        <v>0</v>
      </c>
      <c r="BL240" s="3" t="s">
        <v>146</v>
      </c>
      <c r="BM240" s="155" t="s">
        <v>367</v>
      </c>
    </row>
    <row r="241" spans="1:65" ht="15.75" customHeight="1">
      <c r="A241" s="171"/>
      <c r="B241" s="172"/>
      <c r="C241" s="171"/>
      <c r="D241" s="173" t="s">
        <v>193</v>
      </c>
      <c r="E241" s="174" t="s">
        <v>1</v>
      </c>
      <c r="F241" s="175" t="s">
        <v>293</v>
      </c>
      <c r="G241" s="171"/>
      <c r="H241" s="176">
        <v>86.05</v>
      </c>
      <c r="I241" s="171"/>
      <c r="J241" s="171"/>
      <c r="K241" s="171"/>
      <c r="L241" s="171"/>
      <c r="M241" s="172"/>
      <c r="N241" s="177"/>
      <c r="O241" s="171"/>
      <c r="P241" s="171"/>
      <c r="Q241" s="171"/>
      <c r="R241" s="171"/>
      <c r="S241" s="171"/>
      <c r="T241" s="171"/>
      <c r="U241" s="171"/>
      <c r="V241" s="171"/>
      <c r="W241" s="171"/>
      <c r="X241" s="178"/>
      <c r="Y241" s="171"/>
      <c r="Z241" s="171"/>
      <c r="AA241" s="171"/>
      <c r="AB241" s="171"/>
      <c r="AC241" s="171"/>
      <c r="AD241" s="171"/>
      <c r="AE241" s="171"/>
      <c r="AF241" s="171"/>
      <c r="AG241" s="171"/>
      <c r="AH241" s="171"/>
      <c r="AI241" s="171"/>
      <c r="AJ241" s="171"/>
      <c r="AK241" s="171"/>
      <c r="AL241" s="171"/>
      <c r="AM241" s="171"/>
      <c r="AN241" s="171"/>
      <c r="AO241" s="171"/>
      <c r="AP241" s="171"/>
      <c r="AQ241" s="171"/>
      <c r="AR241" s="171"/>
      <c r="AS241" s="171"/>
      <c r="AT241" s="174" t="s">
        <v>193</v>
      </c>
      <c r="AU241" s="174" t="s">
        <v>87</v>
      </c>
      <c r="AV241" s="171" t="s">
        <v>87</v>
      </c>
      <c r="AW241" s="171" t="s">
        <v>4</v>
      </c>
      <c r="AX241" s="171" t="s">
        <v>80</v>
      </c>
      <c r="AY241" s="174" t="s">
        <v>142</v>
      </c>
      <c r="AZ241" s="171"/>
      <c r="BA241" s="171"/>
      <c r="BB241" s="171"/>
      <c r="BC241" s="171"/>
      <c r="BD241" s="171"/>
      <c r="BE241" s="171"/>
      <c r="BF241" s="171"/>
      <c r="BG241" s="171"/>
      <c r="BH241" s="171"/>
      <c r="BI241" s="171"/>
      <c r="BJ241" s="171"/>
      <c r="BK241" s="171"/>
      <c r="BL241" s="171"/>
      <c r="BM241" s="171"/>
    </row>
    <row r="242" spans="1:65" ht="15.75" customHeight="1">
      <c r="A242" s="171"/>
      <c r="B242" s="172"/>
      <c r="C242" s="171"/>
      <c r="D242" s="173" t="s">
        <v>193</v>
      </c>
      <c r="E242" s="171"/>
      <c r="F242" s="175" t="s">
        <v>368</v>
      </c>
      <c r="G242" s="171"/>
      <c r="H242" s="176">
        <v>87.771000000000001</v>
      </c>
      <c r="I242" s="171"/>
      <c r="J242" s="171"/>
      <c r="K242" s="171"/>
      <c r="L242" s="171"/>
      <c r="M242" s="172"/>
      <c r="N242" s="177"/>
      <c r="O242" s="171"/>
      <c r="P242" s="171"/>
      <c r="Q242" s="171"/>
      <c r="R242" s="171"/>
      <c r="S242" s="171"/>
      <c r="T242" s="171"/>
      <c r="U242" s="171"/>
      <c r="V242" s="171"/>
      <c r="W242" s="171"/>
      <c r="X242" s="178"/>
      <c r="Y242" s="171"/>
      <c r="Z242" s="171"/>
      <c r="AA242" s="171"/>
      <c r="AB242" s="171"/>
      <c r="AC242" s="171"/>
      <c r="AD242" s="171"/>
      <c r="AE242" s="171"/>
      <c r="AF242" s="171"/>
      <c r="AG242" s="171"/>
      <c r="AH242" s="171"/>
      <c r="AI242" s="171"/>
      <c r="AJ242" s="171"/>
      <c r="AK242" s="171"/>
      <c r="AL242" s="171"/>
      <c r="AM242" s="171"/>
      <c r="AN242" s="171"/>
      <c r="AO242" s="171"/>
      <c r="AP242" s="171"/>
      <c r="AQ242" s="171"/>
      <c r="AR242" s="171"/>
      <c r="AS242" s="171"/>
      <c r="AT242" s="174" t="s">
        <v>193</v>
      </c>
      <c r="AU242" s="174" t="s">
        <v>87</v>
      </c>
      <c r="AV242" s="171" t="s">
        <v>87</v>
      </c>
      <c r="AW242" s="171" t="s">
        <v>3</v>
      </c>
      <c r="AX242" s="171" t="s">
        <v>80</v>
      </c>
      <c r="AY242" s="174" t="s">
        <v>142</v>
      </c>
      <c r="AZ242" s="171"/>
      <c r="BA242" s="171"/>
      <c r="BB242" s="171"/>
      <c r="BC242" s="171"/>
      <c r="BD242" s="171"/>
      <c r="BE242" s="171"/>
      <c r="BF242" s="171"/>
      <c r="BG242" s="171"/>
      <c r="BH242" s="171"/>
      <c r="BI242" s="171"/>
      <c r="BJ242" s="171"/>
      <c r="BK242" s="171"/>
      <c r="BL242" s="171"/>
      <c r="BM242" s="171"/>
    </row>
    <row r="243" spans="1:65" ht="33" customHeight="1">
      <c r="A243" s="18"/>
      <c r="B243" s="19"/>
      <c r="C243" s="157" t="s">
        <v>369</v>
      </c>
      <c r="D243" s="157" t="s">
        <v>155</v>
      </c>
      <c r="E243" s="158" t="s">
        <v>370</v>
      </c>
      <c r="F243" s="159" t="s">
        <v>371</v>
      </c>
      <c r="G243" s="160" t="s">
        <v>239</v>
      </c>
      <c r="H243" s="161">
        <v>86.05</v>
      </c>
      <c r="I243" s="162"/>
      <c r="J243" s="162"/>
      <c r="K243" s="163">
        <f>ROUND(P243*H243,2)</f>
        <v>0</v>
      </c>
      <c r="L243" s="159" t="s">
        <v>161</v>
      </c>
      <c r="M243" s="19"/>
      <c r="N243" s="164" t="s">
        <v>1</v>
      </c>
      <c r="O243" s="151" t="s">
        <v>38</v>
      </c>
      <c r="P243" s="152">
        <f>I243+J243</f>
        <v>0</v>
      </c>
      <c r="Q243" s="152">
        <f>ROUND(I243*H243,2)</f>
        <v>0</v>
      </c>
      <c r="R243" s="152">
        <f>ROUND(J243*H243,2)</f>
        <v>0</v>
      </c>
      <c r="S243" s="18"/>
      <c r="T243" s="153">
        <f>S243*H243</f>
        <v>0</v>
      </c>
      <c r="U243" s="153">
        <v>0</v>
      </c>
      <c r="V243" s="153">
        <f>U243*H243</f>
        <v>0</v>
      </c>
      <c r="W243" s="153">
        <v>0</v>
      </c>
      <c r="X243" s="154">
        <f>W243*H243</f>
        <v>0</v>
      </c>
      <c r="Y243" s="18"/>
      <c r="Z243" s="18"/>
      <c r="AA243" s="18"/>
      <c r="AB243" s="18"/>
      <c r="AC243" s="18"/>
      <c r="AD243" s="18"/>
      <c r="AE243" s="18"/>
      <c r="AF243" s="18"/>
      <c r="AG243" s="18"/>
      <c r="AH243" s="18"/>
      <c r="AI243" s="18"/>
      <c r="AJ243" s="18"/>
      <c r="AK243" s="18"/>
      <c r="AL243" s="18"/>
      <c r="AM243" s="18"/>
      <c r="AN243" s="18"/>
      <c r="AO243" s="18"/>
      <c r="AP243" s="18"/>
      <c r="AQ243" s="18"/>
      <c r="AR243" s="155" t="s">
        <v>146</v>
      </c>
      <c r="AS243" s="18"/>
      <c r="AT243" s="155" t="s">
        <v>155</v>
      </c>
      <c r="AU243" s="155" t="s">
        <v>87</v>
      </c>
      <c r="AV243" s="18"/>
      <c r="AW243" s="18"/>
      <c r="AX243" s="18"/>
      <c r="AY243" s="3" t="s">
        <v>142</v>
      </c>
      <c r="AZ243" s="18"/>
      <c r="BA243" s="18"/>
      <c r="BB243" s="18"/>
      <c r="BC243" s="18"/>
      <c r="BD243" s="18"/>
      <c r="BE243" s="156">
        <f>IF(O243="základná",K243,0)</f>
        <v>0</v>
      </c>
      <c r="BF243" s="156">
        <f>IF(O243="znížená",K243,0)</f>
        <v>0</v>
      </c>
      <c r="BG243" s="156">
        <f>IF(O243="zákl. prenesená",K243,0)</f>
        <v>0</v>
      </c>
      <c r="BH243" s="156">
        <f>IF(O243="zníž. prenesená",K243,0)</f>
        <v>0</v>
      </c>
      <c r="BI243" s="156">
        <f>IF(O243="nulová",K243,0)</f>
        <v>0</v>
      </c>
      <c r="BJ243" s="3" t="s">
        <v>87</v>
      </c>
      <c r="BK243" s="156">
        <f>ROUND(P243*H243,2)</f>
        <v>0</v>
      </c>
      <c r="BL243" s="3" t="s">
        <v>146</v>
      </c>
      <c r="BM243" s="155" t="s">
        <v>372</v>
      </c>
    </row>
    <row r="244" spans="1:65" ht="15.75" customHeight="1">
      <c r="A244" s="171"/>
      <c r="B244" s="172"/>
      <c r="C244" s="171"/>
      <c r="D244" s="173" t="s">
        <v>193</v>
      </c>
      <c r="E244" s="174" t="s">
        <v>1</v>
      </c>
      <c r="F244" s="175" t="s">
        <v>288</v>
      </c>
      <c r="G244" s="171"/>
      <c r="H244" s="176">
        <v>86.05</v>
      </c>
      <c r="I244" s="171"/>
      <c r="J244" s="171"/>
      <c r="K244" s="171"/>
      <c r="L244" s="171"/>
      <c r="M244" s="172"/>
      <c r="N244" s="177"/>
      <c r="O244" s="171"/>
      <c r="P244" s="171"/>
      <c r="Q244" s="171"/>
      <c r="R244" s="171"/>
      <c r="S244" s="171"/>
      <c r="T244" s="171"/>
      <c r="U244" s="171"/>
      <c r="V244" s="171"/>
      <c r="W244" s="171"/>
      <c r="X244" s="178"/>
      <c r="Y244" s="171"/>
      <c r="Z244" s="171"/>
      <c r="AA244" s="171"/>
      <c r="AB244" s="171"/>
      <c r="AC244" s="171"/>
      <c r="AD244" s="171"/>
      <c r="AE244" s="171"/>
      <c r="AF244" s="171"/>
      <c r="AG244" s="171"/>
      <c r="AH244" s="171"/>
      <c r="AI244" s="171"/>
      <c r="AJ244" s="171"/>
      <c r="AK244" s="171"/>
      <c r="AL244" s="171"/>
      <c r="AM244" s="171"/>
      <c r="AN244" s="171"/>
      <c r="AO244" s="171"/>
      <c r="AP244" s="171"/>
      <c r="AQ244" s="171"/>
      <c r="AR244" s="171"/>
      <c r="AS244" s="171"/>
      <c r="AT244" s="174" t="s">
        <v>193</v>
      </c>
      <c r="AU244" s="174" t="s">
        <v>87</v>
      </c>
      <c r="AV244" s="171" t="s">
        <v>87</v>
      </c>
      <c r="AW244" s="171" t="s">
        <v>4</v>
      </c>
      <c r="AX244" s="171" t="s">
        <v>80</v>
      </c>
      <c r="AY244" s="174" t="s">
        <v>142</v>
      </c>
      <c r="AZ244" s="171"/>
      <c r="BA244" s="171"/>
      <c r="BB244" s="171"/>
      <c r="BC244" s="171"/>
      <c r="BD244" s="171"/>
      <c r="BE244" s="171"/>
      <c r="BF244" s="171"/>
      <c r="BG244" s="171"/>
      <c r="BH244" s="171"/>
      <c r="BI244" s="171"/>
      <c r="BJ244" s="171"/>
      <c r="BK244" s="171"/>
      <c r="BL244" s="171"/>
      <c r="BM244" s="171"/>
    </row>
    <row r="245" spans="1:65" ht="33" customHeight="1">
      <c r="A245" s="18"/>
      <c r="B245" s="19"/>
      <c r="C245" s="141" t="s">
        <v>373</v>
      </c>
      <c r="D245" s="141" t="s">
        <v>143</v>
      </c>
      <c r="E245" s="142" t="s">
        <v>374</v>
      </c>
      <c r="F245" s="143" t="s">
        <v>375</v>
      </c>
      <c r="G245" s="144" t="s">
        <v>191</v>
      </c>
      <c r="H245" s="145">
        <v>8.7769999999999992</v>
      </c>
      <c r="I245" s="146"/>
      <c r="J245" s="147"/>
      <c r="K245" s="148">
        <f>ROUND(P245*H245,2)</f>
        <v>0</v>
      </c>
      <c r="L245" s="143" t="s">
        <v>161</v>
      </c>
      <c r="M245" s="149"/>
      <c r="N245" s="150" t="s">
        <v>1</v>
      </c>
      <c r="O245" s="151" t="s">
        <v>38</v>
      </c>
      <c r="P245" s="152">
        <f>I245+J245</f>
        <v>0</v>
      </c>
      <c r="Q245" s="152">
        <f>ROUND(I245*H245,2)</f>
        <v>0</v>
      </c>
      <c r="R245" s="152">
        <f>ROUND(J245*H245,2)</f>
        <v>0</v>
      </c>
      <c r="S245" s="18"/>
      <c r="T245" s="153">
        <f>S245*H245</f>
        <v>0</v>
      </c>
      <c r="U245" s="153">
        <v>1.9E-2</v>
      </c>
      <c r="V245" s="153">
        <f>U245*H245</f>
        <v>0.16676299999999999</v>
      </c>
      <c r="W245" s="153">
        <v>0</v>
      </c>
      <c r="X245" s="154">
        <f>W245*H245</f>
        <v>0</v>
      </c>
      <c r="Y245" s="18"/>
      <c r="Z245" s="18"/>
      <c r="AA245" s="18"/>
      <c r="AB245" s="18"/>
      <c r="AC245" s="18"/>
      <c r="AD245" s="18"/>
      <c r="AE245" s="18"/>
      <c r="AF245" s="18"/>
      <c r="AG245" s="18"/>
      <c r="AH245" s="18"/>
      <c r="AI245" s="18"/>
      <c r="AJ245" s="18"/>
      <c r="AK245" s="18"/>
      <c r="AL245" s="18"/>
      <c r="AM245" s="18"/>
      <c r="AN245" s="18"/>
      <c r="AO245" s="18"/>
      <c r="AP245" s="18"/>
      <c r="AQ245" s="18"/>
      <c r="AR245" s="155" t="s">
        <v>145</v>
      </c>
      <c r="AS245" s="18"/>
      <c r="AT245" s="155" t="s">
        <v>143</v>
      </c>
      <c r="AU245" s="155" t="s">
        <v>87</v>
      </c>
      <c r="AV245" s="18"/>
      <c r="AW245" s="18"/>
      <c r="AX245" s="18"/>
      <c r="AY245" s="3" t="s">
        <v>142</v>
      </c>
      <c r="AZ245" s="18"/>
      <c r="BA245" s="18"/>
      <c r="BB245" s="18"/>
      <c r="BC245" s="18"/>
      <c r="BD245" s="18"/>
      <c r="BE245" s="156">
        <f>IF(O245="základná",K245,0)</f>
        <v>0</v>
      </c>
      <c r="BF245" s="156">
        <f>IF(O245="znížená",K245,0)</f>
        <v>0</v>
      </c>
      <c r="BG245" s="156">
        <f>IF(O245="zákl. prenesená",K245,0)</f>
        <v>0</v>
      </c>
      <c r="BH245" s="156">
        <f>IF(O245="zníž. prenesená",K245,0)</f>
        <v>0</v>
      </c>
      <c r="BI245" s="156">
        <f>IF(O245="nulová",K245,0)</f>
        <v>0</v>
      </c>
      <c r="BJ245" s="3" t="s">
        <v>87</v>
      </c>
      <c r="BK245" s="156">
        <f>ROUND(P245*H245,2)</f>
        <v>0</v>
      </c>
      <c r="BL245" s="3" t="s">
        <v>146</v>
      </c>
      <c r="BM245" s="155" t="s">
        <v>376</v>
      </c>
    </row>
    <row r="246" spans="1:65" ht="15.75" customHeight="1">
      <c r="A246" s="171"/>
      <c r="B246" s="172"/>
      <c r="C246" s="171"/>
      <c r="D246" s="173" t="s">
        <v>193</v>
      </c>
      <c r="E246" s="174" t="s">
        <v>1</v>
      </c>
      <c r="F246" s="175" t="s">
        <v>288</v>
      </c>
      <c r="G246" s="171"/>
      <c r="H246" s="176">
        <v>86.05</v>
      </c>
      <c r="I246" s="171"/>
      <c r="J246" s="171"/>
      <c r="K246" s="171"/>
      <c r="L246" s="171"/>
      <c r="M246" s="172"/>
      <c r="N246" s="177"/>
      <c r="O246" s="171"/>
      <c r="P246" s="171"/>
      <c r="Q246" s="171"/>
      <c r="R246" s="171"/>
      <c r="S246" s="171"/>
      <c r="T246" s="171"/>
      <c r="U246" s="171"/>
      <c r="V246" s="171"/>
      <c r="W246" s="171"/>
      <c r="X246" s="178"/>
      <c r="Y246" s="171"/>
      <c r="Z246" s="171"/>
      <c r="AA246" s="171"/>
      <c r="AB246" s="171"/>
      <c r="AC246" s="171"/>
      <c r="AD246" s="171"/>
      <c r="AE246" s="171"/>
      <c r="AF246" s="171"/>
      <c r="AG246" s="171"/>
      <c r="AH246" s="171"/>
      <c r="AI246" s="171"/>
      <c r="AJ246" s="171"/>
      <c r="AK246" s="171"/>
      <c r="AL246" s="171"/>
      <c r="AM246" s="171"/>
      <c r="AN246" s="171"/>
      <c r="AO246" s="171"/>
      <c r="AP246" s="171"/>
      <c r="AQ246" s="171"/>
      <c r="AR246" s="171"/>
      <c r="AS246" s="171"/>
      <c r="AT246" s="174" t="s">
        <v>193</v>
      </c>
      <c r="AU246" s="174" t="s">
        <v>87</v>
      </c>
      <c r="AV246" s="171" t="s">
        <v>87</v>
      </c>
      <c r="AW246" s="171" t="s">
        <v>4</v>
      </c>
      <c r="AX246" s="171" t="s">
        <v>80</v>
      </c>
      <c r="AY246" s="174" t="s">
        <v>142</v>
      </c>
      <c r="AZ246" s="171"/>
      <c r="BA246" s="171"/>
      <c r="BB246" s="171"/>
      <c r="BC246" s="171"/>
      <c r="BD246" s="171"/>
      <c r="BE246" s="171"/>
      <c r="BF246" s="171"/>
      <c r="BG246" s="171"/>
      <c r="BH246" s="171"/>
      <c r="BI246" s="171"/>
      <c r="BJ246" s="171"/>
      <c r="BK246" s="171"/>
      <c r="BL246" s="171"/>
      <c r="BM246" s="171"/>
    </row>
    <row r="247" spans="1:65" ht="15.75" customHeight="1">
      <c r="A247" s="171"/>
      <c r="B247" s="172"/>
      <c r="C247" s="171"/>
      <c r="D247" s="173" t="s">
        <v>193</v>
      </c>
      <c r="E247" s="171"/>
      <c r="F247" s="175" t="s">
        <v>377</v>
      </c>
      <c r="G247" s="171"/>
      <c r="H247" s="176">
        <v>8.7769999999999992</v>
      </c>
      <c r="I247" s="171"/>
      <c r="J247" s="171"/>
      <c r="K247" s="171"/>
      <c r="L247" s="171"/>
      <c r="M247" s="172"/>
      <c r="N247" s="177"/>
      <c r="O247" s="171"/>
      <c r="P247" s="171"/>
      <c r="Q247" s="171"/>
      <c r="R247" s="171"/>
      <c r="S247" s="171"/>
      <c r="T247" s="171"/>
      <c r="U247" s="171"/>
      <c r="V247" s="171"/>
      <c r="W247" s="171"/>
      <c r="X247" s="178"/>
      <c r="Y247" s="171"/>
      <c r="Z247" s="171"/>
      <c r="AA247" s="171"/>
      <c r="AB247" s="171"/>
      <c r="AC247" s="171"/>
      <c r="AD247" s="171"/>
      <c r="AE247" s="171"/>
      <c r="AF247" s="171"/>
      <c r="AG247" s="171"/>
      <c r="AH247" s="171"/>
      <c r="AI247" s="171"/>
      <c r="AJ247" s="171"/>
      <c r="AK247" s="171"/>
      <c r="AL247" s="171"/>
      <c r="AM247" s="171"/>
      <c r="AN247" s="171"/>
      <c r="AO247" s="171"/>
      <c r="AP247" s="171"/>
      <c r="AQ247" s="171"/>
      <c r="AR247" s="171"/>
      <c r="AS247" s="171"/>
      <c r="AT247" s="174" t="s">
        <v>193</v>
      </c>
      <c r="AU247" s="174" t="s">
        <v>87</v>
      </c>
      <c r="AV247" s="171" t="s">
        <v>87</v>
      </c>
      <c r="AW247" s="171" t="s">
        <v>3</v>
      </c>
      <c r="AX247" s="171" t="s">
        <v>80</v>
      </c>
      <c r="AY247" s="174" t="s">
        <v>142</v>
      </c>
      <c r="AZ247" s="171"/>
      <c r="BA247" s="171"/>
      <c r="BB247" s="171"/>
      <c r="BC247" s="171"/>
      <c r="BD247" s="171"/>
      <c r="BE247" s="171"/>
      <c r="BF247" s="171"/>
      <c r="BG247" s="171"/>
      <c r="BH247" s="171"/>
      <c r="BI247" s="171"/>
      <c r="BJ247" s="171"/>
      <c r="BK247" s="171"/>
      <c r="BL247" s="171"/>
      <c r="BM247" s="171"/>
    </row>
    <row r="248" spans="1:65" ht="33" customHeight="1">
      <c r="A248" s="18"/>
      <c r="B248" s="19"/>
      <c r="C248" s="157" t="s">
        <v>378</v>
      </c>
      <c r="D248" s="157" t="s">
        <v>155</v>
      </c>
      <c r="E248" s="158" t="s">
        <v>379</v>
      </c>
      <c r="F248" s="159" t="s">
        <v>380</v>
      </c>
      <c r="G248" s="160" t="s">
        <v>239</v>
      </c>
      <c r="H248" s="161">
        <v>86.05</v>
      </c>
      <c r="I248" s="162"/>
      <c r="J248" s="162"/>
      <c r="K248" s="163">
        <f>ROUND(P248*H248,2)</f>
        <v>0</v>
      </c>
      <c r="L248" s="159" t="s">
        <v>161</v>
      </c>
      <c r="M248" s="19"/>
      <c r="N248" s="164" t="s">
        <v>1</v>
      </c>
      <c r="O248" s="151" t="s">
        <v>38</v>
      </c>
      <c r="P248" s="152">
        <f>I248+J248</f>
        <v>0</v>
      </c>
      <c r="Q248" s="152">
        <f>ROUND(I248*H248,2)</f>
        <v>0</v>
      </c>
      <c r="R248" s="152">
        <f>ROUND(J248*H248,2)</f>
        <v>0</v>
      </c>
      <c r="S248" s="18"/>
      <c r="T248" s="153">
        <f>S248*H248</f>
        <v>0</v>
      </c>
      <c r="U248" s="153">
        <v>0</v>
      </c>
      <c r="V248" s="153">
        <f>U248*H248</f>
        <v>0</v>
      </c>
      <c r="W248" s="153">
        <v>0</v>
      </c>
      <c r="X248" s="154">
        <f>W248*H248</f>
        <v>0</v>
      </c>
      <c r="Y248" s="18"/>
      <c r="Z248" s="18"/>
      <c r="AA248" s="18"/>
      <c r="AB248" s="18"/>
      <c r="AC248" s="18"/>
      <c r="AD248" s="18"/>
      <c r="AE248" s="18"/>
      <c r="AF248" s="18"/>
      <c r="AG248" s="18"/>
      <c r="AH248" s="18"/>
      <c r="AI248" s="18"/>
      <c r="AJ248" s="18"/>
      <c r="AK248" s="18"/>
      <c r="AL248" s="18"/>
      <c r="AM248" s="18"/>
      <c r="AN248" s="18"/>
      <c r="AO248" s="18"/>
      <c r="AP248" s="18"/>
      <c r="AQ248" s="18"/>
      <c r="AR248" s="155" t="s">
        <v>146</v>
      </c>
      <c r="AS248" s="18"/>
      <c r="AT248" s="155" t="s">
        <v>155</v>
      </c>
      <c r="AU248" s="155" t="s">
        <v>87</v>
      </c>
      <c r="AV248" s="18"/>
      <c r="AW248" s="18"/>
      <c r="AX248" s="18"/>
      <c r="AY248" s="3" t="s">
        <v>142</v>
      </c>
      <c r="AZ248" s="18"/>
      <c r="BA248" s="18"/>
      <c r="BB248" s="18"/>
      <c r="BC248" s="18"/>
      <c r="BD248" s="18"/>
      <c r="BE248" s="156">
        <f>IF(O248="základná",K248,0)</f>
        <v>0</v>
      </c>
      <c r="BF248" s="156">
        <f>IF(O248="znížená",K248,0)</f>
        <v>0</v>
      </c>
      <c r="BG248" s="156">
        <f>IF(O248="zákl. prenesená",K248,0)</f>
        <v>0</v>
      </c>
      <c r="BH248" s="156">
        <f>IF(O248="zníž. prenesená",K248,0)</f>
        <v>0</v>
      </c>
      <c r="BI248" s="156">
        <f>IF(O248="nulová",K248,0)</f>
        <v>0</v>
      </c>
      <c r="BJ248" s="3" t="s">
        <v>87</v>
      </c>
      <c r="BK248" s="156">
        <f>ROUND(P248*H248,2)</f>
        <v>0</v>
      </c>
      <c r="BL248" s="3" t="s">
        <v>146</v>
      </c>
      <c r="BM248" s="155" t="s">
        <v>381</v>
      </c>
    </row>
    <row r="249" spans="1:65" ht="15.75" customHeight="1">
      <c r="A249" s="171"/>
      <c r="B249" s="172"/>
      <c r="C249" s="171"/>
      <c r="D249" s="173" t="s">
        <v>193</v>
      </c>
      <c r="E249" s="174" t="s">
        <v>1</v>
      </c>
      <c r="F249" s="175" t="s">
        <v>288</v>
      </c>
      <c r="G249" s="171"/>
      <c r="H249" s="176">
        <v>86.05</v>
      </c>
      <c r="I249" s="171"/>
      <c r="J249" s="171"/>
      <c r="K249" s="171"/>
      <c r="L249" s="171"/>
      <c r="M249" s="172"/>
      <c r="N249" s="177"/>
      <c r="O249" s="171"/>
      <c r="P249" s="171"/>
      <c r="Q249" s="171"/>
      <c r="R249" s="171"/>
      <c r="S249" s="171"/>
      <c r="T249" s="171"/>
      <c r="U249" s="171"/>
      <c r="V249" s="171"/>
      <c r="W249" s="171"/>
      <c r="X249" s="178"/>
      <c r="Y249" s="171"/>
      <c r="Z249" s="171"/>
      <c r="AA249" s="171"/>
      <c r="AB249" s="171"/>
      <c r="AC249" s="171"/>
      <c r="AD249" s="171"/>
      <c r="AE249" s="171"/>
      <c r="AF249" s="171"/>
      <c r="AG249" s="171"/>
      <c r="AH249" s="171"/>
      <c r="AI249" s="171"/>
      <c r="AJ249" s="171"/>
      <c r="AK249" s="171"/>
      <c r="AL249" s="171"/>
      <c r="AM249" s="171"/>
      <c r="AN249" s="171"/>
      <c r="AO249" s="171"/>
      <c r="AP249" s="171"/>
      <c r="AQ249" s="171"/>
      <c r="AR249" s="171"/>
      <c r="AS249" s="171"/>
      <c r="AT249" s="174" t="s">
        <v>193</v>
      </c>
      <c r="AU249" s="174" t="s">
        <v>87</v>
      </c>
      <c r="AV249" s="171" t="s">
        <v>87</v>
      </c>
      <c r="AW249" s="171" t="s">
        <v>4</v>
      </c>
      <c r="AX249" s="171" t="s">
        <v>80</v>
      </c>
      <c r="AY249" s="174" t="s">
        <v>142</v>
      </c>
      <c r="AZ249" s="171"/>
      <c r="BA249" s="171"/>
      <c r="BB249" s="171"/>
      <c r="BC249" s="171"/>
      <c r="BD249" s="171"/>
      <c r="BE249" s="171"/>
      <c r="BF249" s="171"/>
      <c r="BG249" s="171"/>
      <c r="BH249" s="171"/>
      <c r="BI249" s="171"/>
      <c r="BJ249" s="171"/>
      <c r="BK249" s="171"/>
      <c r="BL249" s="171"/>
      <c r="BM249" s="171"/>
    </row>
    <row r="250" spans="1:65" ht="24" customHeight="1">
      <c r="A250" s="18"/>
      <c r="B250" s="19"/>
      <c r="C250" s="141" t="s">
        <v>382</v>
      </c>
      <c r="D250" s="141" t="s">
        <v>143</v>
      </c>
      <c r="E250" s="142" t="s">
        <v>383</v>
      </c>
      <c r="F250" s="143" t="s">
        <v>384</v>
      </c>
      <c r="G250" s="144" t="s">
        <v>239</v>
      </c>
      <c r="H250" s="145">
        <v>87.771000000000001</v>
      </c>
      <c r="I250" s="146"/>
      <c r="J250" s="147"/>
      <c r="K250" s="148">
        <f>ROUND(P250*H250,2)</f>
        <v>0</v>
      </c>
      <c r="L250" s="143" t="s">
        <v>161</v>
      </c>
      <c r="M250" s="149"/>
      <c r="N250" s="150" t="s">
        <v>1</v>
      </c>
      <c r="O250" s="151" t="s">
        <v>38</v>
      </c>
      <c r="P250" s="152">
        <f>I250+J250</f>
        <v>0</v>
      </c>
      <c r="Q250" s="152">
        <f>ROUND(I250*H250,2)</f>
        <v>0</v>
      </c>
      <c r="R250" s="152">
        <f>ROUND(J250*H250,2)</f>
        <v>0</v>
      </c>
      <c r="S250" s="18"/>
      <c r="T250" s="153">
        <f>S250*H250</f>
        <v>0</v>
      </c>
      <c r="U250" s="153">
        <v>1.56E-3</v>
      </c>
      <c r="V250" s="153">
        <f>U250*H250</f>
        <v>0.13692276</v>
      </c>
      <c r="W250" s="153">
        <v>0</v>
      </c>
      <c r="X250" s="154">
        <f>W250*H250</f>
        <v>0</v>
      </c>
      <c r="Y250" s="18"/>
      <c r="Z250" s="18"/>
      <c r="AA250" s="18"/>
      <c r="AB250" s="18"/>
      <c r="AC250" s="18"/>
      <c r="AD250" s="18"/>
      <c r="AE250" s="18"/>
      <c r="AF250" s="18"/>
      <c r="AG250" s="18"/>
      <c r="AH250" s="18"/>
      <c r="AI250" s="18"/>
      <c r="AJ250" s="18"/>
      <c r="AK250" s="18"/>
      <c r="AL250" s="18"/>
      <c r="AM250" s="18"/>
      <c r="AN250" s="18"/>
      <c r="AO250" s="18"/>
      <c r="AP250" s="18"/>
      <c r="AQ250" s="18"/>
      <c r="AR250" s="155" t="s">
        <v>145</v>
      </c>
      <c r="AS250" s="18"/>
      <c r="AT250" s="155" t="s">
        <v>143</v>
      </c>
      <c r="AU250" s="155" t="s">
        <v>87</v>
      </c>
      <c r="AV250" s="18"/>
      <c r="AW250" s="18"/>
      <c r="AX250" s="18"/>
      <c r="AY250" s="3" t="s">
        <v>142</v>
      </c>
      <c r="AZ250" s="18"/>
      <c r="BA250" s="18"/>
      <c r="BB250" s="18"/>
      <c r="BC250" s="18"/>
      <c r="BD250" s="18"/>
      <c r="BE250" s="156">
        <f>IF(O250="základná",K250,0)</f>
        <v>0</v>
      </c>
      <c r="BF250" s="156">
        <f>IF(O250="znížená",K250,0)</f>
        <v>0</v>
      </c>
      <c r="BG250" s="156">
        <f>IF(O250="zákl. prenesená",K250,0)</f>
        <v>0</v>
      </c>
      <c r="BH250" s="156">
        <f>IF(O250="zníž. prenesená",K250,0)</f>
        <v>0</v>
      </c>
      <c r="BI250" s="156">
        <f>IF(O250="nulová",K250,0)</f>
        <v>0</v>
      </c>
      <c r="BJ250" s="3" t="s">
        <v>87</v>
      </c>
      <c r="BK250" s="156">
        <f>ROUND(P250*H250,2)</f>
        <v>0</v>
      </c>
      <c r="BL250" s="3" t="s">
        <v>146</v>
      </c>
      <c r="BM250" s="155" t="s">
        <v>385</v>
      </c>
    </row>
    <row r="251" spans="1:65" ht="15.75" customHeight="1">
      <c r="A251" s="171"/>
      <c r="B251" s="172"/>
      <c r="C251" s="171"/>
      <c r="D251" s="173" t="s">
        <v>193</v>
      </c>
      <c r="E251" s="174" t="s">
        <v>1</v>
      </c>
      <c r="F251" s="175" t="s">
        <v>288</v>
      </c>
      <c r="G251" s="171"/>
      <c r="H251" s="176">
        <v>86.05</v>
      </c>
      <c r="I251" s="171"/>
      <c r="J251" s="171"/>
      <c r="K251" s="171"/>
      <c r="L251" s="171"/>
      <c r="M251" s="172"/>
      <c r="N251" s="177"/>
      <c r="O251" s="171"/>
      <c r="P251" s="171"/>
      <c r="Q251" s="171"/>
      <c r="R251" s="171"/>
      <c r="S251" s="171"/>
      <c r="T251" s="171"/>
      <c r="U251" s="171"/>
      <c r="V251" s="171"/>
      <c r="W251" s="171"/>
      <c r="X251" s="178"/>
      <c r="Y251" s="171"/>
      <c r="Z251" s="171"/>
      <c r="AA251" s="171"/>
      <c r="AB251" s="171"/>
      <c r="AC251" s="171"/>
      <c r="AD251" s="171"/>
      <c r="AE251" s="171"/>
      <c r="AF251" s="171"/>
      <c r="AG251" s="171"/>
      <c r="AH251" s="171"/>
      <c r="AI251" s="171"/>
      <c r="AJ251" s="171"/>
      <c r="AK251" s="171"/>
      <c r="AL251" s="171"/>
      <c r="AM251" s="171"/>
      <c r="AN251" s="171"/>
      <c r="AO251" s="171"/>
      <c r="AP251" s="171"/>
      <c r="AQ251" s="171"/>
      <c r="AR251" s="171"/>
      <c r="AS251" s="171"/>
      <c r="AT251" s="174" t="s">
        <v>193</v>
      </c>
      <c r="AU251" s="174" t="s">
        <v>87</v>
      </c>
      <c r="AV251" s="171" t="s">
        <v>87</v>
      </c>
      <c r="AW251" s="171" t="s">
        <v>4</v>
      </c>
      <c r="AX251" s="171" t="s">
        <v>80</v>
      </c>
      <c r="AY251" s="174" t="s">
        <v>142</v>
      </c>
      <c r="AZ251" s="171"/>
      <c r="BA251" s="171"/>
      <c r="BB251" s="171"/>
      <c r="BC251" s="171"/>
      <c r="BD251" s="171"/>
      <c r="BE251" s="171"/>
      <c r="BF251" s="171"/>
      <c r="BG251" s="171"/>
      <c r="BH251" s="171"/>
      <c r="BI251" s="171"/>
      <c r="BJ251" s="171"/>
      <c r="BK251" s="171"/>
      <c r="BL251" s="171"/>
      <c r="BM251" s="171"/>
    </row>
    <row r="252" spans="1:65" ht="15.75" customHeight="1">
      <c r="A252" s="171"/>
      <c r="B252" s="172"/>
      <c r="C252" s="171"/>
      <c r="D252" s="173" t="s">
        <v>193</v>
      </c>
      <c r="E252" s="171"/>
      <c r="F252" s="175" t="s">
        <v>368</v>
      </c>
      <c r="G252" s="171"/>
      <c r="H252" s="176">
        <v>87.771000000000001</v>
      </c>
      <c r="I252" s="171"/>
      <c r="J252" s="171"/>
      <c r="K252" s="171"/>
      <c r="L252" s="171"/>
      <c r="M252" s="172"/>
      <c r="N252" s="177"/>
      <c r="O252" s="171"/>
      <c r="P252" s="171"/>
      <c r="Q252" s="171"/>
      <c r="R252" s="171"/>
      <c r="S252" s="171"/>
      <c r="T252" s="171"/>
      <c r="U252" s="171"/>
      <c r="V252" s="171"/>
      <c r="W252" s="171"/>
      <c r="X252" s="178"/>
      <c r="Y252" s="171"/>
      <c r="Z252" s="171"/>
      <c r="AA252" s="171"/>
      <c r="AB252" s="171"/>
      <c r="AC252" s="171"/>
      <c r="AD252" s="171"/>
      <c r="AE252" s="171"/>
      <c r="AF252" s="171"/>
      <c r="AG252" s="171"/>
      <c r="AH252" s="171"/>
      <c r="AI252" s="171"/>
      <c r="AJ252" s="171"/>
      <c r="AK252" s="171"/>
      <c r="AL252" s="171"/>
      <c r="AM252" s="171"/>
      <c r="AN252" s="171"/>
      <c r="AO252" s="171"/>
      <c r="AP252" s="171"/>
      <c r="AQ252" s="171"/>
      <c r="AR252" s="171"/>
      <c r="AS252" s="171"/>
      <c r="AT252" s="174" t="s">
        <v>193</v>
      </c>
      <c r="AU252" s="174" t="s">
        <v>87</v>
      </c>
      <c r="AV252" s="171" t="s">
        <v>87</v>
      </c>
      <c r="AW252" s="171" t="s">
        <v>3</v>
      </c>
      <c r="AX252" s="171" t="s">
        <v>80</v>
      </c>
      <c r="AY252" s="174" t="s">
        <v>142</v>
      </c>
      <c r="AZ252" s="171"/>
      <c r="BA252" s="171"/>
      <c r="BB252" s="171"/>
      <c r="BC252" s="171"/>
      <c r="BD252" s="171"/>
      <c r="BE252" s="171"/>
      <c r="BF252" s="171"/>
      <c r="BG252" s="171"/>
      <c r="BH252" s="171"/>
      <c r="BI252" s="171"/>
      <c r="BJ252" s="171"/>
      <c r="BK252" s="171"/>
      <c r="BL252" s="171"/>
      <c r="BM252" s="171"/>
    </row>
    <row r="253" spans="1:65" ht="33" customHeight="1">
      <c r="A253" s="18"/>
      <c r="B253" s="19"/>
      <c r="C253" s="141" t="s">
        <v>386</v>
      </c>
      <c r="D253" s="141" t="s">
        <v>143</v>
      </c>
      <c r="E253" s="142" t="s">
        <v>387</v>
      </c>
      <c r="F253" s="143" t="s">
        <v>388</v>
      </c>
      <c r="G253" s="144" t="s">
        <v>239</v>
      </c>
      <c r="H253" s="145">
        <v>87.771000000000001</v>
      </c>
      <c r="I253" s="146"/>
      <c r="J253" s="147"/>
      <c r="K253" s="148">
        <f>ROUND(P253*H253,2)</f>
        <v>0</v>
      </c>
      <c r="L253" s="143" t="s">
        <v>161</v>
      </c>
      <c r="M253" s="149"/>
      <c r="N253" s="150" t="s">
        <v>1</v>
      </c>
      <c r="O253" s="151" t="s">
        <v>38</v>
      </c>
      <c r="P253" s="152">
        <f>I253+J253</f>
        <v>0</v>
      </c>
      <c r="Q253" s="152">
        <f>ROUND(I253*H253,2)</f>
        <v>0</v>
      </c>
      <c r="R253" s="152">
        <f>ROUND(J253*H253,2)</f>
        <v>0</v>
      </c>
      <c r="S253" s="18"/>
      <c r="T253" s="153">
        <f>S253*H253</f>
        <v>0</v>
      </c>
      <c r="U253" s="153">
        <v>2.32E-3</v>
      </c>
      <c r="V253" s="153">
        <f>U253*H253</f>
        <v>0.20362872000000001</v>
      </c>
      <c r="W253" s="153">
        <v>0</v>
      </c>
      <c r="X253" s="154">
        <f>W253*H253</f>
        <v>0</v>
      </c>
      <c r="Y253" s="18"/>
      <c r="Z253" s="18"/>
      <c r="AA253" s="18"/>
      <c r="AB253" s="18"/>
      <c r="AC253" s="18"/>
      <c r="AD253" s="18"/>
      <c r="AE253" s="18"/>
      <c r="AF253" s="18"/>
      <c r="AG253" s="18"/>
      <c r="AH253" s="18"/>
      <c r="AI253" s="18"/>
      <c r="AJ253" s="18"/>
      <c r="AK253" s="18"/>
      <c r="AL253" s="18"/>
      <c r="AM253" s="18"/>
      <c r="AN253" s="18"/>
      <c r="AO253" s="18"/>
      <c r="AP253" s="18"/>
      <c r="AQ253" s="18"/>
      <c r="AR253" s="155" t="s">
        <v>145</v>
      </c>
      <c r="AS253" s="18"/>
      <c r="AT253" s="155" t="s">
        <v>143</v>
      </c>
      <c r="AU253" s="155" t="s">
        <v>87</v>
      </c>
      <c r="AV253" s="18"/>
      <c r="AW253" s="18"/>
      <c r="AX253" s="18"/>
      <c r="AY253" s="3" t="s">
        <v>142</v>
      </c>
      <c r="AZ253" s="18"/>
      <c r="BA253" s="18"/>
      <c r="BB253" s="18"/>
      <c r="BC253" s="18"/>
      <c r="BD253" s="18"/>
      <c r="BE253" s="156">
        <f>IF(O253="základná",K253,0)</f>
        <v>0</v>
      </c>
      <c r="BF253" s="156">
        <f>IF(O253="znížená",K253,0)</f>
        <v>0</v>
      </c>
      <c r="BG253" s="156">
        <f>IF(O253="zákl. prenesená",K253,0)</f>
        <v>0</v>
      </c>
      <c r="BH253" s="156">
        <f>IF(O253="zníž. prenesená",K253,0)</f>
        <v>0</v>
      </c>
      <c r="BI253" s="156">
        <f>IF(O253="nulová",K253,0)</f>
        <v>0</v>
      </c>
      <c r="BJ253" s="3" t="s">
        <v>87</v>
      </c>
      <c r="BK253" s="156">
        <f>ROUND(P253*H253,2)</f>
        <v>0</v>
      </c>
      <c r="BL253" s="3" t="s">
        <v>146</v>
      </c>
      <c r="BM253" s="155" t="s">
        <v>389</v>
      </c>
    </row>
    <row r="254" spans="1:65" ht="15.75" customHeight="1">
      <c r="A254" s="171"/>
      <c r="B254" s="172"/>
      <c r="C254" s="171"/>
      <c r="D254" s="173" t="s">
        <v>193</v>
      </c>
      <c r="E254" s="174" t="s">
        <v>1</v>
      </c>
      <c r="F254" s="175" t="s">
        <v>288</v>
      </c>
      <c r="G254" s="171"/>
      <c r="H254" s="176">
        <v>86.05</v>
      </c>
      <c r="I254" s="171"/>
      <c r="J254" s="171"/>
      <c r="K254" s="171"/>
      <c r="L254" s="171"/>
      <c r="M254" s="172"/>
      <c r="N254" s="177"/>
      <c r="O254" s="171"/>
      <c r="P254" s="171"/>
      <c r="Q254" s="171"/>
      <c r="R254" s="171"/>
      <c r="S254" s="171"/>
      <c r="T254" s="171"/>
      <c r="U254" s="171"/>
      <c r="V254" s="171"/>
      <c r="W254" s="171"/>
      <c r="X254" s="178"/>
      <c r="Y254" s="171"/>
      <c r="Z254" s="171"/>
      <c r="AA254" s="171"/>
      <c r="AB254" s="171"/>
      <c r="AC254" s="171"/>
      <c r="AD254" s="171"/>
      <c r="AE254" s="171"/>
      <c r="AF254" s="171"/>
      <c r="AG254" s="171"/>
      <c r="AH254" s="171"/>
      <c r="AI254" s="171"/>
      <c r="AJ254" s="171"/>
      <c r="AK254" s="171"/>
      <c r="AL254" s="171"/>
      <c r="AM254" s="171"/>
      <c r="AN254" s="171"/>
      <c r="AO254" s="171"/>
      <c r="AP254" s="171"/>
      <c r="AQ254" s="171"/>
      <c r="AR254" s="171"/>
      <c r="AS254" s="171"/>
      <c r="AT254" s="174" t="s">
        <v>193</v>
      </c>
      <c r="AU254" s="174" t="s">
        <v>87</v>
      </c>
      <c r="AV254" s="171" t="s">
        <v>87</v>
      </c>
      <c r="AW254" s="171" t="s">
        <v>4</v>
      </c>
      <c r="AX254" s="171" t="s">
        <v>80</v>
      </c>
      <c r="AY254" s="174" t="s">
        <v>142</v>
      </c>
      <c r="AZ254" s="171"/>
      <c r="BA254" s="171"/>
      <c r="BB254" s="171"/>
      <c r="BC254" s="171"/>
      <c r="BD254" s="171"/>
      <c r="BE254" s="171"/>
      <c r="BF254" s="171"/>
      <c r="BG254" s="171"/>
      <c r="BH254" s="171"/>
      <c r="BI254" s="171"/>
      <c r="BJ254" s="171"/>
      <c r="BK254" s="171"/>
      <c r="BL254" s="171"/>
      <c r="BM254" s="171"/>
    </row>
    <row r="255" spans="1:65" ht="15.75" customHeight="1">
      <c r="A255" s="171"/>
      <c r="B255" s="172"/>
      <c r="C255" s="171"/>
      <c r="D255" s="173" t="s">
        <v>193</v>
      </c>
      <c r="E255" s="171"/>
      <c r="F255" s="175" t="s">
        <v>368</v>
      </c>
      <c r="G255" s="171"/>
      <c r="H255" s="176">
        <v>87.771000000000001</v>
      </c>
      <c r="I255" s="171"/>
      <c r="J255" s="171"/>
      <c r="K255" s="171"/>
      <c r="L255" s="171"/>
      <c r="M255" s="172"/>
      <c r="N255" s="177"/>
      <c r="O255" s="171"/>
      <c r="P255" s="171"/>
      <c r="Q255" s="171"/>
      <c r="R255" s="171"/>
      <c r="S255" s="171"/>
      <c r="T255" s="171"/>
      <c r="U255" s="171"/>
      <c r="V255" s="171"/>
      <c r="W255" s="171"/>
      <c r="X255" s="178"/>
      <c r="Y255" s="171"/>
      <c r="Z255" s="171"/>
      <c r="AA255" s="171"/>
      <c r="AB255" s="171"/>
      <c r="AC255" s="171"/>
      <c r="AD255" s="171"/>
      <c r="AE255" s="171"/>
      <c r="AF255" s="171"/>
      <c r="AG255" s="171"/>
      <c r="AH255" s="171"/>
      <c r="AI255" s="171"/>
      <c r="AJ255" s="171"/>
      <c r="AK255" s="171"/>
      <c r="AL255" s="171"/>
      <c r="AM255" s="171"/>
      <c r="AN255" s="171"/>
      <c r="AO255" s="171"/>
      <c r="AP255" s="171"/>
      <c r="AQ255" s="171"/>
      <c r="AR255" s="171"/>
      <c r="AS255" s="171"/>
      <c r="AT255" s="174" t="s">
        <v>193</v>
      </c>
      <c r="AU255" s="174" t="s">
        <v>87</v>
      </c>
      <c r="AV255" s="171" t="s">
        <v>87</v>
      </c>
      <c r="AW255" s="171" t="s">
        <v>3</v>
      </c>
      <c r="AX255" s="171" t="s">
        <v>80</v>
      </c>
      <c r="AY255" s="174" t="s">
        <v>142</v>
      </c>
      <c r="AZ255" s="171"/>
      <c r="BA255" s="171"/>
      <c r="BB255" s="171"/>
      <c r="BC255" s="171"/>
      <c r="BD255" s="171"/>
      <c r="BE255" s="171"/>
      <c r="BF255" s="171"/>
      <c r="BG255" s="171"/>
      <c r="BH255" s="171"/>
      <c r="BI255" s="171"/>
      <c r="BJ255" s="171"/>
      <c r="BK255" s="171"/>
      <c r="BL255" s="171"/>
      <c r="BM255" s="171"/>
    </row>
    <row r="256" spans="1:65" ht="24" customHeight="1">
      <c r="A256" s="18"/>
      <c r="B256" s="19"/>
      <c r="C256" s="141" t="s">
        <v>390</v>
      </c>
      <c r="D256" s="141" t="s">
        <v>143</v>
      </c>
      <c r="E256" s="142" t="s">
        <v>391</v>
      </c>
      <c r="F256" s="143" t="s">
        <v>392</v>
      </c>
      <c r="G256" s="144" t="s">
        <v>144</v>
      </c>
      <c r="H256" s="145">
        <v>258.14999999999998</v>
      </c>
      <c r="I256" s="146"/>
      <c r="J256" s="147"/>
      <c r="K256" s="148">
        <f t="shared" ref="K256:K257" si="52">ROUND(P256*H256,2)</f>
        <v>0</v>
      </c>
      <c r="L256" s="143" t="s">
        <v>161</v>
      </c>
      <c r="M256" s="149"/>
      <c r="N256" s="150" t="s">
        <v>1</v>
      </c>
      <c r="O256" s="151" t="s">
        <v>38</v>
      </c>
      <c r="P256" s="152">
        <f t="shared" ref="P256:P257" si="53">I256+J256</f>
        <v>0</v>
      </c>
      <c r="Q256" s="152">
        <f t="shared" ref="Q256:Q257" si="54">ROUND(I256*H256,2)</f>
        <v>0</v>
      </c>
      <c r="R256" s="152">
        <f t="shared" ref="R256:R257" si="55">ROUND(J256*H256,2)</f>
        <v>0</v>
      </c>
      <c r="S256" s="18"/>
      <c r="T256" s="153">
        <f t="shared" ref="T256:T257" si="56">S256*H256</f>
        <v>0</v>
      </c>
      <c r="U256" s="153">
        <v>1.0000000000000001E-5</v>
      </c>
      <c r="V256" s="153">
        <f t="shared" ref="V256:V257" si="57">U256*H256</f>
        <v>2.5815E-3</v>
      </c>
      <c r="W256" s="153">
        <v>0</v>
      </c>
      <c r="X256" s="154">
        <f t="shared" ref="X256:X257" si="58">W256*H256</f>
        <v>0</v>
      </c>
      <c r="Y256" s="18"/>
      <c r="Z256" s="18"/>
      <c r="AA256" s="18"/>
      <c r="AB256" s="18"/>
      <c r="AC256" s="18"/>
      <c r="AD256" s="18"/>
      <c r="AE256" s="18"/>
      <c r="AF256" s="18"/>
      <c r="AG256" s="18"/>
      <c r="AH256" s="18"/>
      <c r="AI256" s="18"/>
      <c r="AJ256" s="18"/>
      <c r="AK256" s="18"/>
      <c r="AL256" s="18"/>
      <c r="AM256" s="18"/>
      <c r="AN256" s="18"/>
      <c r="AO256" s="18"/>
      <c r="AP256" s="18"/>
      <c r="AQ256" s="18"/>
      <c r="AR256" s="155" t="s">
        <v>145</v>
      </c>
      <c r="AS256" s="18"/>
      <c r="AT256" s="155" t="s">
        <v>143</v>
      </c>
      <c r="AU256" s="155" t="s">
        <v>87</v>
      </c>
      <c r="AV256" s="18"/>
      <c r="AW256" s="18"/>
      <c r="AX256" s="18"/>
      <c r="AY256" s="3" t="s">
        <v>142</v>
      </c>
      <c r="AZ256" s="18"/>
      <c r="BA256" s="18"/>
      <c r="BB256" s="18"/>
      <c r="BC256" s="18"/>
      <c r="BD256" s="18"/>
      <c r="BE256" s="156">
        <f t="shared" ref="BE256:BE257" si="59">IF(O256="základná",K256,0)</f>
        <v>0</v>
      </c>
      <c r="BF256" s="156">
        <f t="shared" ref="BF256:BF257" si="60">IF(O256="znížená",K256,0)</f>
        <v>0</v>
      </c>
      <c r="BG256" s="156">
        <f t="shared" ref="BG256:BG257" si="61">IF(O256="zákl. prenesená",K256,0)</f>
        <v>0</v>
      </c>
      <c r="BH256" s="156">
        <f t="shared" ref="BH256:BH257" si="62">IF(O256="zníž. prenesená",K256,0)</f>
        <v>0</v>
      </c>
      <c r="BI256" s="156">
        <f t="shared" ref="BI256:BI257" si="63">IF(O256="nulová",K256,0)</f>
        <v>0</v>
      </c>
      <c r="BJ256" s="3" t="s">
        <v>87</v>
      </c>
      <c r="BK256" s="156">
        <f t="shared" ref="BK256:BK257" si="64">ROUND(P256*H256,2)</f>
        <v>0</v>
      </c>
      <c r="BL256" s="3" t="s">
        <v>146</v>
      </c>
      <c r="BM256" s="155" t="s">
        <v>393</v>
      </c>
    </row>
    <row r="257" spans="1:65" ht="24" customHeight="1">
      <c r="A257" s="18"/>
      <c r="B257" s="19"/>
      <c r="C257" s="157" t="s">
        <v>394</v>
      </c>
      <c r="D257" s="157" t="s">
        <v>155</v>
      </c>
      <c r="E257" s="158" t="s">
        <v>395</v>
      </c>
      <c r="F257" s="159" t="s">
        <v>396</v>
      </c>
      <c r="G257" s="160" t="s">
        <v>347</v>
      </c>
      <c r="H257" s="186"/>
      <c r="I257" s="162"/>
      <c r="J257" s="162"/>
      <c r="K257" s="163">
        <f t="shared" si="52"/>
        <v>0</v>
      </c>
      <c r="L257" s="159" t="s">
        <v>161</v>
      </c>
      <c r="M257" s="19"/>
      <c r="N257" s="164" t="s">
        <v>1</v>
      </c>
      <c r="O257" s="151" t="s">
        <v>38</v>
      </c>
      <c r="P257" s="152">
        <f t="shared" si="53"/>
        <v>0</v>
      </c>
      <c r="Q257" s="152">
        <f t="shared" si="54"/>
        <v>0</v>
      </c>
      <c r="R257" s="152">
        <f t="shared" si="55"/>
        <v>0</v>
      </c>
      <c r="S257" s="18"/>
      <c r="T257" s="153">
        <f t="shared" si="56"/>
        <v>0</v>
      </c>
      <c r="U257" s="153">
        <v>0</v>
      </c>
      <c r="V257" s="153">
        <f t="shared" si="57"/>
        <v>0</v>
      </c>
      <c r="W257" s="153">
        <v>0</v>
      </c>
      <c r="X257" s="154">
        <f t="shared" si="58"/>
        <v>0</v>
      </c>
      <c r="Y257" s="18"/>
      <c r="Z257" s="18"/>
      <c r="AA257" s="18"/>
      <c r="AB257" s="18"/>
      <c r="AC257" s="18"/>
      <c r="AD257" s="18"/>
      <c r="AE257" s="18"/>
      <c r="AF257" s="18"/>
      <c r="AG257" s="18"/>
      <c r="AH257" s="18"/>
      <c r="AI257" s="18"/>
      <c r="AJ257" s="18"/>
      <c r="AK257" s="18"/>
      <c r="AL257" s="18"/>
      <c r="AM257" s="18"/>
      <c r="AN257" s="18"/>
      <c r="AO257" s="18"/>
      <c r="AP257" s="18"/>
      <c r="AQ257" s="18"/>
      <c r="AR257" s="155" t="s">
        <v>146</v>
      </c>
      <c r="AS257" s="18"/>
      <c r="AT257" s="155" t="s">
        <v>155</v>
      </c>
      <c r="AU257" s="155" t="s">
        <v>87</v>
      </c>
      <c r="AV257" s="18"/>
      <c r="AW257" s="18"/>
      <c r="AX257" s="18"/>
      <c r="AY257" s="3" t="s">
        <v>142</v>
      </c>
      <c r="AZ257" s="18"/>
      <c r="BA257" s="18"/>
      <c r="BB257" s="18"/>
      <c r="BC257" s="18"/>
      <c r="BD257" s="18"/>
      <c r="BE257" s="156">
        <f t="shared" si="59"/>
        <v>0</v>
      </c>
      <c r="BF257" s="156">
        <f t="shared" si="60"/>
        <v>0</v>
      </c>
      <c r="BG257" s="156">
        <f t="shared" si="61"/>
        <v>0</v>
      </c>
      <c r="BH257" s="156">
        <f t="shared" si="62"/>
        <v>0</v>
      </c>
      <c r="BI257" s="156">
        <f t="shared" si="63"/>
        <v>0</v>
      </c>
      <c r="BJ257" s="3" t="s">
        <v>87</v>
      </c>
      <c r="BK257" s="156">
        <f t="shared" si="64"/>
        <v>0</v>
      </c>
      <c r="BL257" s="3" t="s">
        <v>146</v>
      </c>
      <c r="BM257" s="155" t="s">
        <v>397</v>
      </c>
    </row>
    <row r="258" spans="1:65" ht="22.5" customHeight="1">
      <c r="A258" s="128"/>
      <c r="B258" s="129"/>
      <c r="C258" s="128"/>
      <c r="D258" s="130" t="s">
        <v>73</v>
      </c>
      <c r="E258" s="139" t="s">
        <v>398</v>
      </c>
      <c r="F258" s="139" t="s">
        <v>399</v>
      </c>
      <c r="G258" s="128"/>
      <c r="H258" s="128"/>
      <c r="I258" s="128"/>
      <c r="J258" s="128"/>
      <c r="K258" s="140">
        <f>BK258</f>
        <v>0</v>
      </c>
      <c r="L258" s="128"/>
      <c r="M258" s="129"/>
      <c r="N258" s="133"/>
      <c r="O258" s="128"/>
      <c r="P258" s="128"/>
      <c r="Q258" s="134">
        <f t="shared" ref="Q258:R258" si="65">SUM(Q259:Q264)</f>
        <v>0</v>
      </c>
      <c r="R258" s="134">
        <f t="shared" si="65"/>
        <v>0</v>
      </c>
      <c r="S258" s="128"/>
      <c r="T258" s="135">
        <f>SUM(T259:T264)</f>
        <v>0</v>
      </c>
      <c r="U258" s="128"/>
      <c r="V258" s="135">
        <f>SUM(V259:V264)</f>
        <v>6.8100000000000001E-3</v>
      </c>
      <c r="W258" s="128"/>
      <c r="X258" s="136">
        <f>SUM(X259:X264)</f>
        <v>0</v>
      </c>
      <c r="Y258" s="128"/>
      <c r="Z258" s="128"/>
      <c r="AA258" s="128"/>
      <c r="AB258" s="128"/>
      <c r="AC258" s="128"/>
      <c r="AD258" s="128"/>
      <c r="AE258" s="128"/>
      <c r="AF258" s="128"/>
      <c r="AG258" s="128"/>
      <c r="AH258" s="128"/>
      <c r="AI258" s="128"/>
      <c r="AJ258" s="128"/>
      <c r="AK258" s="128"/>
      <c r="AL258" s="128"/>
      <c r="AM258" s="128"/>
      <c r="AN258" s="128"/>
      <c r="AO258" s="128"/>
      <c r="AP258" s="128"/>
      <c r="AQ258" s="128"/>
      <c r="AR258" s="130" t="s">
        <v>87</v>
      </c>
      <c r="AS258" s="128"/>
      <c r="AT258" s="137" t="s">
        <v>73</v>
      </c>
      <c r="AU258" s="137" t="s">
        <v>80</v>
      </c>
      <c r="AV258" s="128"/>
      <c r="AW258" s="128"/>
      <c r="AX258" s="128"/>
      <c r="AY258" s="130" t="s">
        <v>142</v>
      </c>
      <c r="AZ258" s="128"/>
      <c r="BA258" s="128"/>
      <c r="BB258" s="128"/>
      <c r="BC258" s="128"/>
      <c r="BD258" s="128"/>
      <c r="BE258" s="128"/>
      <c r="BF258" s="128"/>
      <c r="BG258" s="128"/>
      <c r="BH258" s="128"/>
      <c r="BI258" s="128"/>
      <c r="BJ258" s="128"/>
      <c r="BK258" s="138">
        <f>SUM(BK259:BK264)</f>
        <v>0</v>
      </c>
      <c r="BL258" s="128"/>
      <c r="BM258" s="128"/>
    </row>
    <row r="259" spans="1:65" ht="24" customHeight="1">
      <c r="A259" s="18"/>
      <c r="B259" s="19"/>
      <c r="C259" s="157" t="s">
        <v>400</v>
      </c>
      <c r="D259" s="157" t="s">
        <v>155</v>
      </c>
      <c r="E259" s="158" t="s">
        <v>401</v>
      </c>
      <c r="F259" s="159" t="s">
        <v>402</v>
      </c>
      <c r="G259" s="160" t="s">
        <v>144</v>
      </c>
      <c r="H259" s="161">
        <v>1</v>
      </c>
      <c r="I259" s="162"/>
      <c r="J259" s="162"/>
      <c r="K259" s="163">
        <f t="shared" ref="K259:K261" si="66">ROUND(P259*H259,2)</f>
        <v>0</v>
      </c>
      <c r="L259" s="159" t="s">
        <v>161</v>
      </c>
      <c r="M259" s="19"/>
      <c r="N259" s="164" t="s">
        <v>1</v>
      </c>
      <c r="O259" s="151" t="s">
        <v>38</v>
      </c>
      <c r="P259" s="152">
        <f t="shared" ref="P259:P261" si="67">I259+J259</f>
        <v>0</v>
      </c>
      <c r="Q259" s="152">
        <f t="shared" ref="Q259:Q261" si="68">ROUND(I259*H259,2)</f>
        <v>0</v>
      </c>
      <c r="R259" s="152">
        <f t="shared" ref="R259:R261" si="69">ROUND(J259*H259,2)</f>
        <v>0</v>
      </c>
      <c r="S259" s="18"/>
      <c r="T259" s="153">
        <f t="shared" ref="T259:T261" si="70">S259*H259</f>
        <v>0</v>
      </c>
      <c r="U259" s="153">
        <v>1.17E-3</v>
      </c>
      <c r="V259" s="153">
        <f t="shared" ref="V259:V261" si="71">U259*H259</f>
        <v>1.17E-3</v>
      </c>
      <c r="W259" s="153">
        <v>0</v>
      </c>
      <c r="X259" s="154">
        <f t="shared" ref="X259:X261" si="72">W259*H259</f>
        <v>0</v>
      </c>
      <c r="Y259" s="18"/>
      <c r="Z259" s="18"/>
      <c r="AA259" s="18"/>
      <c r="AB259" s="18"/>
      <c r="AC259" s="18"/>
      <c r="AD259" s="18"/>
      <c r="AE259" s="18"/>
      <c r="AF259" s="18"/>
      <c r="AG259" s="18"/>
      <c r="AH259" s="18"/>
      <c r="AI259" s="18"/>
      <c r="AJ259" s="18"/>
      <c r="AK259" s="18"/>
      <c r="AL259" s="18"/>
      <c r="AM259" s="18"/>
      <c r="AN259" s="18"/>
      <c r="AO259" s="18"/>
      <c r="AP259" s="18"/>
      <c r="AQ259" s="18"/>
      <c r="AR259" s="155" t="s">
        <v>146</v>
      </c>
      <c r="AS259" s="18"/>
      <c r="AT259" s="155" t="s">
        <v>155</v>
      </c>
      <c r="AU259" s="155" t="s">
        <v>87</v>
      </c>
      <c r="AV259" s="18"/>
      <c r="AW259" s="18"/>
      <c r="AX259" s="18"/>
      <c r="AY259" s="3" t="s">
        <v>142</v>
      </c>
      <c r="AZ259" s="18"/>
      <c r="BA259" s="18"/>
      <c r="BB259" s="18"/>
      <c r="BC259" s="18"/>
      <c r="BD259" s="18"/>
      <c r="BE259" s="156">
        <f t="shared" ref="BE259:BE261" si="73">IF(O259="základná",K259,0)</f>
        <v>0</v>
      </c>
      <c r="BF259" s="156">
        <f t="shared" ref="BF259:BF261" si="74">IF(O259="znížená",K259,0)</f>
        <v>0</v>
      </c>
      <c r="BG259" s="156">
        <f t="shared" ref="BG259:BG261" si="75">IF(O259="zákl. prenesená",K259,0)</f>
        <v>0</v>
      </c>
      <c r="BH259" s="156">
        <f t="shared" ref="BH259:BH261" si="76">IF(O259="zníž. prenesená",K259,0)</f>
        <v>0</v>
      </c>
      <c r="BI259" s="156">
        <f t="shared" ref="BI259:BI261" si="77">IF(O259="nulová",K259,0)</f>
        <v>0</v>
      </c>
      <c r="BJ259" s="3" t="s">
        <v>87</v>
      </c>
      <c r="BK259" s="156">
        <f t="shared" ref="BK259:BK261" si="78">ROUND(P259*H259,2)</f>
        <v>0</v>
      </c>
      <c r="BL259" s="3" t="s">
        <v>146</v>
      </c>
      <c r="BM259" s="155" t="s">
        <v>403</v>
      </c>
    </row>
    <row r="260" spans="1:65" ht="33" customHeight="1">
      <c r="A260" s="18"/>
      <c r="B260" s="19"/>
      <c r="C260" s="141" t="s">
        <v>404</v>
      </c>
      <c r="D260" s="141" t="s">
        <v>143</v>
      </c>
      <c r="E260" s="142" t="s">
        <v>405</v>
      </c>
      <c r="F260" s="143" t="s">
        <v>406</v>
      </c>
      <c r="G260" s="144" t="s">
        <v>144</v>
      </c>
      <c r="H260" s="145">
        <v>1</v>
      </c>
      <c r="I260" s="146"/>
      <c r="J260" s="147"/>
      <c r="K260" s="148">
        <f t="shared" si="66"/>
        <v>0</v>
      </c>
      <c r="L260" s="143" t="s">
        <v>161</v>
      </c>
      <c r="M260" s="149"/>
      <c r="N260" s="150" t="s">
        <v>1</v>
      </c>
      <c r="O260" s="151" t="s">
        <v>38</v>
      </c>
      <c r="P260" s="152">
        <f t="shared" si="67"/>
        <v>0</v>
      </c>
      <c r="Q260" s="152">
        <f t="shared" si="68"/>
        <v>0</v>
      </c>
      <c r="R260" s="152">
        <f t="shared" si="69"/>
        <v>0</v>
      </c>
      <c r="S260" s="18"/>
      <c r="T260" s="153">
        <f t="shared" si="70"/>
        <v>0</v>
      </c>
      <c r="U260" s="153">
        <v>2.8E-3</v>
      </c>
      <c r="V260" s="153">
        <f t="shared" si="71"/>
        <v>2.8E-3</v>
      </c>
      <c r="W260" s="153">
        <v>0</v>
      </c>
      <c r="X260" s="154">
        <f t="shared" si="72"/>
        <v>0</v>
      </c>
      <c r="Y260" s="18"/>
      <c r="Z260" s="18"/>
      <c r="AA260" s="18"/>
      <c r="AB260" s="18"/>
      <c r="AC260" s="18"/>
      <c r="AD260" s="18"/>
      <c r="AE260" s="18"/>
      <c r="AF260" s="18"/>
      <c r="AG260" s="18"/>
      <c r="AH260" s="18"/>
      <c r="AI260" s="18"/>
      <c r="AJ260" s="18"/>
      <c r="AK260" s="18"/>
      <c r="AL260" s="18"/>
      <c r="AM260" s="18"/>
      <c r="AN260" s="18"/>
      <c r="AO260" s="18"/>
      <c r="AP260" s="18"/>
      <c r="AQ260" s="18"/>
      <c r="AR260" s="155" t="s">
        <v>145</v>
      </c>
      <c r="AS260" s="18"/>
      <c r="AT260" s="155" t="s">
        <v>143</v>
      </c>
      <c r="AU260" s="155" t="s">
        <v>87</v>
      </c>
      <c r="AV260" s="18"/>
      <c r="AW260" s="18"/>
      <c r="AX260" s="18"/>
      <c r="AY260" s="3" t="s">
        <v>142</v>
      </c>
      <c r="AZ260" s="18"/>
      <c r="BA260" s="18"/>
      <c r="BB260" s="18"/>
      <c r="BC260" s="18"/>
      <c r="BD260" s="18"/>
      <c r="BE260" s="156">
        <f t="shared" si="73"/>
        <v>0</v>
      </c>
      <c r="BF260" s="156">
        <f t="shared" si="74"/>
        <v>0</v>
      </c>
      <c r="BG260" s="156">
        <f t="shared" si="75"/>
        <v>0</v>
      </c>
      <c r="BH260" s="156">
        <f t="shared" si="76"/>
        <v>0</v>
      </c>
      <c r="BI260" s="156">
        <f t="shared" si="77"/>
        <v>0</v>
      </c>
      <c r="BJ260" s="3" t="s">
        <v>87</v>
      </c>
      <c r="BK260" s="156">
        <f t="shared" si="78"/>
        <v>0</v>
      </c>
      <c r="BL260" s="3" t="s">
        <v>146</v>
      </c>
      <c r="BM260" s="155" t="s">
        <v>407</v>
      </c>
    </row>
    <row r="261" spans="1:65" ht="33" customHeight="1">
      <c r="A261" s="18"/>
      <c r="B261" s="19"/>
      <c r="C261" s="157" t="s">
        <v>408</v>
      </c>
      <c r="D261" s="157" t="s">
        <v>155</v>
      </c>
      <c r="E261" s="158" t="s">
        <v>409</v>
      </c>
      <c r="F261" s="159" t="s">
        <v>410</v>
      </c>
      <c r="G261" s="160" t="s">
        <v>144</v>
      </c>
      <c r="H261" s="161">
        <v>1</v>
      </c>
      <c r="I261" s="162"/>
      <c r="J261" s="162"/>
      <c r="K261" s="163">
        <f t="shared" si="66"/>
        <v>0</v>
      </c>
      <c r="L261" s="159" t="s">
        <v>161</v>
      </c>
      <c r="M261" s="19"/>
      <c r="N261" s="164" t="s">
        <v>1</v>
      </c>
      <c r="O261" s="151" t="s">
        <v>38</v>
      </c>
      <c r="P261" s="152">
        <f t="shared" si="67"/>
        <v>0</v>
      </c>
      <c r="Q261" s="152">
        <f t="shared" si="68"/>
        <v>0</v>
      </c>
      <c r="R261" s="152">
        <f t="shared" si="69"/>
        <v>0</v>
      </c>
      <c r="S261" s="18"/>
      <c r="T261" s="153">
        <f t="shared" si="70"/>
        <v>0</v>
      </c>
      <c r="U261" s="153">
        <v>4.4999999999999999E-4</v>
      </c>
      <c r="V261" s="153">
        <f t="shared" si="71"/>
        <v>4.4999999999999999E-4</v>
      </c>
      <c r="W261" s="153">
        <v>0</v>
      </c>
      <c r="X261" s="154">
        <f t="shared" si="72"/>
        <v>0</v>
      </c>
      <c r="Y261" s="18"/>
      <c r="Z261" s="18"/>
      <c r="AA261" s="18"/>
      <c r="AB261" s="18"/>
      <c r="AC261" s="18"/>
      <c r="AD261" s="18"/>
      <c r="AE261" s="18"/>
      <c r="AF261" s="18"/>
      <c r="AG261" s="18"/>
      <c r="AH261" s="18"/>
      <c r="AI261" s="18"/>
      <c r="AJ261" s="18"/>
      <c r="AK261" s="18"/>
      <c r="AL261" s="18"/>
      <c r="AM261" s="18"/>
      <c r="AN261" s="18"/>
      <c r="AO261" s="18"/>
      <c r="AP261" s="18"/>
      <c r="AQ261" s="18"/>
      <c r="AR261" s="155" t="s">
        <v>146</v>
      </c>
      <c r="AS261" s="18"/>
      <c r="AT261" s="155" t="s">
        <v>155</v>
      </c>
      <c r="AU261" s="155" t="s">
        <v>87</v>
      </c>
      <c r="AV261" s="18"/>
      <c r="AW261" s="18"/>
      <c r="AX261" s="18"/>
      <c r="AY261" s="3" t="s">
        <v>142</v>
      </c>
      <c r="AZ261" s="18"/>
      <c r="BA261" s="18"/>
      <c r="BB261" s="18"/>
      <c r="BC261" s="18"/>
      <c r="BD261" s="18"/>
      <c r="BE261" s="156">
        <f t="shared" si="73"/>
        <v>0</v>
      </c>
      <c r="BF261" s="156">
        <f t="shared" si="74"/>
        <v>0</v>
      </c>
      <c r="BG261" s="156">
        <f t="shared" si="75"/>
        <v>0</v>
      </c>
      <c r="BH261" s="156">
        <f t="shared" si="76"/>
        <v>0</v>
      </c>
      <c r="BI261" s="156">
        <f t="shared" si="77"/>
        <v>0</v>
      </c>
      <c r="BJ261" s="3" t="s">
        <v>87</v>
      </c>
      <c r="BK261" s="156">
        <f t="shared" si="78"/>
        <v>0</v>
      </c>
      <c r="BL261" s="3" t="s">
        <v>146</v>
      </c>
      <c r="BM261" s="155" t="s">
        <v>411</v>
      </c>
    </row>
    <row r="262" spans="1:65" ht="15.75" customHeight="1">
      <c r="A262" s="171"/>
      <c r="B262" s="172"/>
      <c r="C262" s="171"/>
      <c r="D262" s="173" t="s">
        <v>193</v>
      </c>
      <c r="E262" s="174" t="s">
        <v>1</v>
      </c>
      <c r="F262" s="175" t="s">
        <v>412</v>
      </c>
      <c r="G262" s="171"/>
      <c r="H262" s="176">
        <v>1</v>
      </c>
      <c r="I262" s="171"/>
      <c r="J262" s="171"/>
      <c r="K262" s="171"/>
      <c r="L262" s="171"/>
      <c r="M262" s="172"/>
      <c r="N262" s="177"/>
      <c r="O262" s="171"/>
      <c r="P262" s="171"/>
      <c r="Q262" s="171"/>
      <c r="R262" s="171"/>
      <c r="S262" s="171"/>
      <c r="T262" s="171"/>
      <c r="U262" s="171"/>
      <c r="V262" s="171"/>
      <c r="W262" s="171"/>
      <c r="X262" s="178"/>
      <c r="Y262" s="171"/>
      <c r="Z262" s="171"/>
      <c r="AA262" s="171"/>
      <c r="AB262" s="171"/>
      <c r="AC262" s="171"/>
      <c r="AD262" s="171"/>
      <c r="AE262" s="171"/>
      <c r="AF262" s="171"/>
      <c r="AG262" s="171"/>
      <c r="AH262" s="171"/>
      <c r="AI262" s="171"/>
      <c r="AJ262" s="171"/>
      <c r="AK262" s="171"/>
      <c r="AL262" s="171"/>
      <c r="AM262" s="171"/>
      <c r="AN262" s="171"/>
      <c r="AO262" s="171"/>
      <c r="AP262" s="171"/>
      <c r="AQ262" s="171"/>
      <c r="AR262" s="171"/>
      <c r="AS262" s="171"/>
      <c r="AT262" s="174" t="s">
        <v>193</v>
      </c>
      <c r="AU262" s="174" t="s">
        <v>87</v>
      </c>
      <c r="AV262" s="171" t="s">
        <v>87</v>
      </c>
      <c r="AW262" s="171" t="s">
        <v>4</v>
      </c>
      <c r="AX262" s="171" t="s">
        <v>80</v>
      </c>
      <c r="AY262" s="174" t="s">
        <v>142</v>
      </c>
      <c r="AZ262" s="171"/>
      <c r="BA262" s="171"/>
      <c r="BB262" s="171"/>
      <c r="BC262" s="171"/>
      <c r="BD262" s="171"/>
      <c r="BE262" s="171"/>
      <c r="BF262" s="171"/>
      <c r="BG262" s="171"/>
      <c r="BH262" s="171"/>
      <c r="BI262" s="171"/>
      <c r="BJ262" s="171"/>
      <c r="BK262" s="171"/>
      <c r="BL262" s="171"/>
      <c r="BM262" s="171"/>
    </row>
    <row r="263" spans="1:65" ht="37.5" customHeight="1">
      <c r="A263" s="18"/>
      <c r="B263" s="19"/>
      <c r="C263" s="141" t="s">
        <v>413</v>
      </c>
      <c r="D263" s="141" t="s">
        <v>143</v>
      </c>
      <c r="E263" s="142" t="s">
        <v>414</v>
      </c>
      <c r="F263" s="143" t="s">
        <v>415</v>
      </c>
      <c r="G263" s="144" t="s">
        <v>144</v>
      </c>
      <c r="H263" s="145">
        <v>1</v>
      </c>
      <c r="I263" s="146"/>
      <c r="J263" s="147"/>
      <c r="K263" s="148">
        <f t="shared" ref="K263:K264" si="79">ROUND(P263*H263,2)</f>
        <v>0</v>
      </c>
      <c r="L263" s="143" t="s">
        <v>161</v>
      </c>
      <c r="M263" s="149"/>
      <c r="N263" s="150" t="s">
        <v>1</v>
      </c>
      <c r="O263" s="151" t="s">
        <v>38</v>
      </c>
      <c r="P263" s="152">
        <f t="shared" ref="P263:P264" si="80">I263+J263</f>
        <v>0</v>
      </c>
      <c r="Q263" s="152">
        <f t="shared" ref="Q263:Q264" si="81">ROUND(I263*H263,2)</f>
        <v>0</v>
      </c>
      <c r="R263" s="152">
        <f t="shared" ref="R263:R264" si="82">ROUND(J263*H263,2)</f>
        <v>0</v>
      </c>
      <c r="S263" s="18"/>
      <c r="T263" s="153">
        <f t="shared" ref="T263:T264" si="83">S263*H263</f>
        <v>0</v>
      </c>
      <c r="U263" s="153">
        <v>2.3900000000000002E-3</v>
      </c>
      <c r="V263" s="153">
        <f t="shared" ref="V263:V264" si="84">U263*H263</f>
        <v>2.3900000000000002E-3</v>
      </c>
      <c r="W263" s="153">
        <v>0</v>
      </c>
      <c r="X263" s="154">
        <f t="shared" ref="X263:X264" si="85">W263*H263</f>
        <v>0</v>
      </c>
      <c r="Y263" s="18"/>
      <c r="Z263" s="18"/>
      <c r="AA263" s="18"/>
      <c r="AB263" s="18"/>
      <c r="AC263" s="18"/>
      <c r="AD263" s="18"/>
      <c r="AE263" s="18"/>
      <c r="AF263" s="18"/>
      <c r="AG263" s="18"/>
      <c r="AH263" s="18"/>
      <c r="AI263" s="18"/>
      <c r="AJ263" s="18"/>
      <c r="AK263" s="18"/>
      <c r="AL263" s="18"/>
      <c r="AM263" s="18"/>
      <c r="AN263" s="18"/>
      <c r="AO263" s="18"/>
      <c r="AP263" s="18"/>
      <c r="AQ263" s="18"/>
      <c r="AR263" s="155" t="s">
        <v>145</v>
      </c>
      <c r="AS263" s="18"/>
      <c r="AT263" s="155" t="s">
        <v>143</v>
      </c>
      <c r="AU263" s="155" t="s">
        <v>87</v>
      </c>
      <c r="AV263" s="18"/>
      <c r="AW263" s="18"/>
      <c r="AX263" s="18"/>
      <c r="AY263" s="3" t="s">
        <v>142</v>
      </c>
      <c r="AZ263" s="18"/>
      <c r="BA263" s="18"/>
      <c r="BB263" s="18"/>
      <c r="BC263" s="18"/>
      <c r="BD263" s="18"/>
      <c r="BE263" s="156">
        <f t="shared" ref="BE263:BE264" si="86">IF(O263="základná",K263,0)</f>
        <v>0</v>
      </c>
      <c r="BF263" s="156">
        <f t="shared" ref="BF263:BF264" si="87">IF(O263="znížená",K263,0)</f>
        <v>0</v>
      </c>
      <c r="BG263" s="156">
        <f t="shared" ref="BG263:BG264" si="88">IF(O263="zákl. prenesená",K263,0)</f>
        <v>0</v>
      </c>
      <c r="BH263" s="156">
        <f t="shared" ref="BH263:BH264" si="89">IF(O263="zníž. prenesená",K263,0)</f>
        <v>0</v>
      </c>
      <c r="BI263" s="156">
        <f t="shared" ref="BI263:BI264" si="90">IF(O263="nulová",K263,0)</f>
        <v>0</v>
      </c>
      <c r="BJ263" s="3" t="s">
        <v>87</v>
      </c>
      <c r="BK263" s="156">
        <f t="shared" ref="BK263:BK264" si="91">ROUND(P263*H263,2)</f>
        <v>0</v>
      </c>
      <c r="BL263" s="3" t="s">
        <v>146</v>
      </c>
      <c r="BM263" s="155" t="s">
        <v>416</v>
      </c>
    </row>
    <row r="264" spans="1:65" ht="24" customHeight="1">
      <c r="A264" s="18"/>
      <c r="B264" s="19"/>
      <c r="C264" s="157" t="s">
        <v>417</v>
      </c>
      <c r="D264" s="157" t="s">
        <v>155</v>
      </c>
      <c r="E264" s="158" t="s">
        <v>418</v>
      </c>
      <c r="F264" s="159" t="s">
        <v>419</v>
      </c>
      <c r="G264" s="160" t="s">
        <v>347</v>
      </c>
      <c r="H264" s="186"/>
      <c r="I264" s="162"/>
      <c r="J264" s="162"/>
      <c r="K264" s="163">
        <f t="shared" si="79"/>
        <v>0</v>
      </c>
      <c r="L264" s="159" t="s">
        <v>161</v>
      </c>
      <c r="M264" s="19"/>
      <c r="N264" s="164" t="s">
        <v>1</v>
      </c>
      <c r="O264" s="151" t="s">
        <v>38</v>
      </c>
      <c r="P264" s="152">
        <f t="shared" si="80"/>
        <v>0</v>
      </c>
      <c r="Q264" s="152">
        <f t="shared" si="81"/>
        <v>0</v>
      </c>
      <c r="R264" s="152">
        <f t="shared" si="82"/>
        <v>0</v>
      </c>
      <c r="S264" s="18"/>
      <c r="T264" s="153">
        <f t="shared" si="83"/>
        <v>0</v>
      </c>
      <c r="U264" s="153">
        <v>0</v>
      </c>
      <c r="V264" s="153">
        <f t="shared" si="84"/>
        <v>0</v>
      </c>
      <c r="W264" s="153">
        <v>0</v>
      </c>
      <c r="X264" s="154">
        <f t="shared" si="85"/>
        <v>0</v>
      </c>
      <c r="Y264" s="18"/>
      <c r="Z264" s="18"/>
      <c r="AA264" s="18"/>
      <c r="AB264" s="18"/>
      <c r="AC264" s="18"/>
      <c r="AD264" s="18"/>
      <c r="AE264" s="18"/>
      <c r="AF264" s="18"/>
      <c r="AG264" s="18"/>
      <c r="AH264" s="18"/>
      <c r="AI264" s="18"/>
      <c r="AJ264" s="18"/>
      <c r="AK264" s="18"/>
      <c r="AL264" s="18"/>
      <c r="AM264" s="18"/>
      <c r="AN264" s="18"/>
      <c r="AO264" s="18"/>
      <c r="AP264" s="18"/>
      <c r="AQ264" s="18"/>
      <c r="AR264" s="155" t="s">
        <v>146</v>
      </c>
      <c r="AS264" s="18"/>
      <c r="AT264" s="155" t="s">
        <v>155</v>
      </c>
      <c r="AU264" s="155" t="s">
        <v>87</v>
      </c>
      <c r="AV264" s="18"/>
      <c r="AW264" s="18"/>
      <c r="AX264" s="18"/>
      <c r="AY264" s="3" t="s">
        <v>142</v>
      </c>
      <c r="AZ264" s="18"/>
      <c r="BA264" s="18"/>
      <c r="BB264" s="18"/>
      <c r="BC264" s="18"/>
      <c r="BD264" s="18"/>
      <c r="BE264" s="156">
        <f t="shared" si="86"/>
        <v>0</v>
      </c>
      <c r="BF264" s="156">
        <f t="shared" si="87"/>
        <v>0</v>
      </c>
      <c r="BG264" s="156">
        <f t="shared" si="88"/>
        <v>0</v>
      </c>
      <c r="BH264" s="156">
        <f t="shared" si="89"/>
        <v>0</v>
      </c>
      <c r="BI264" s="156">
        <f t="shared" si="90"/>
        <v>0</v>
      </c>
      <c r="BJ264" s="3" t="s">
        <v>87</v>
      </c>
      <c r="BK264" s="156">
        <f t="shared" si="91"/>
        <v>0</v>
      </c>
      <c r="BL264" s="3" t="s">
        <v>146</v>
      </c>
      <c r="BM264" s="155" t="s">
        <v>420</v>
      </c>
    </row>
    <row r="265" spans="1:65" ht="22.5" customHeight="1">
      <c r="A265" s="128"/>
      <c r="B265" s="129"/>
      <c r="C265" s="128"/>
      <c r="D265" s="130" t="s">
        <v>73</v>
      </c>
      <c r="E265" s="139" t="s">
        <v>421</v>
      </c>
      <c r="F265" s="139" t="s">
        <v>422</v>
      </c>
      <c r="G265" s="128"/>
      <c r="H265" s="128"/>
      <c r="I265" s="128"/>
      <c r="J265" s="128"/>
      <c r="K265" s="140">
        <f>BK265</f>
        <v>0</v>
      </c>
      <c r="L265" s="128"/>
      <c r="M265" s="129"/>
      <c r="N265" s="133"/>
      <c r="O265" s="128"/>
      <c r="P265" s="128"/>
      <c r="Q265" s="134">
        <f t="shared" ref="Q265:R265" si="92">SUM(Q266:Q281)</f>
        <v>0</v>
      </c>
      <c r="R265" s="134">
        <f t="shared" si="92"/>
        <v>0</v>
      </c>
      <c r="S265" s="128"/>
      <c r="T265" s="135">
        <f>SUM(T266:T281)</f>
        <v>0</v>
      </c>
      <c r="U265" s="128"/>
      <c r="V265" s="135">
        <f>SUM(V266:V281)</f>
        <v>5.4034199999999998E-2</v>
      </c>
      <c r="W265" s="128"/>
      <c r="X265" s="136">
        <f>SUM(X266:X281)</f>
        <v>0</v>
      </c>
      <c r="Y265" s="128"/>
      <c r="Z265" s="128"/>
      <c r="AA265" s="128"/>
      <c r="AB265" s="128"/>
      <c r="AC265" s="128"/>
      <c r="AD265" s="128"/>
      <c r="AE265" s="128"/>
      <c r="AF265" s="128"/>
      <c r="AG265" s="128"/>
      <c r="AH265" s="128"/>
      <c r="AI265" s="128"/>
      <c r="AJ265" s="128"/>
      <c r="AK265" s="128"/>
      <c r="AL265" s="128"/>
      <c r="AM265" s="128"/>
      <c r="AN265" s="128"/>
      <c r="AO265" s="128"/>
      <c r="AP265" s="128"/>
      <c r="AQ265" s="128"/>
      <c r="AR265" s="130" t="s">
        <v>87</v>
      </c>
      <c r="AS265" s="128"/>
      <c r="AT265" s="137" t="s">
        <v>73</v>
      </c>
      <c r="AU265" s="137" t="s">
        <v>80</v>
      </c>
      <c r="AV265" s="128"/>
      <c r="AW265" s="128"/>
      <c r="AX265" s="128"/>
      <c r="AY265" s="130" t="s">
        <v>142</v>
      </c>
      <c r="AZ265" s="128"/>
      <c r="BA265" s="128"/>
      <c r="BB265" s="128"/>
      <c r="BC265" s="128"/>
      <c r="BD265" s="128"/>
      <c r="BE265" s="128"/>
      <c r="BF265" s="128"/>
      <c r="BG265" s="128"/>
      <c r="BH265" s="128"/>
      <c r="BI265" s="128"/>
      <c r="BJ265" s="128"/>
      <c r="BK265" s="138">
        <f>SUM(BK266:BK281)</f>
        <v>0</v>
      </c>
      <c r="BL265" s="128"/>
      <c r="BM265" s="128"/>
    </row>
    <row r="266" spans="1:65" ht="24" customHeight="1">
      <c r="A266" s="18"/>
      <c r="B266" s="19"/>
      <c r="C266" s="157" t="s">
        <v>423</v>
      </c>
      <c r="D266" s="157" t="s">
        <v>155</v>
      </c>
      <c r="E266" s="158" t="s">
        <v>424</v>
      </c>
      <c r="F266" s="159" t="s">
        <v>425</v>
      </c>
      <c r="G266" s="160" t="s">
        <v>144</v>
      </c>
      <c r="H266" s="161">
        <v>1</v>
      </c>
      <c r="I266" s="162"/>
      <c r="J266" s="162"/>
      <c r="K266" s="163">
        <f t="shared" ref="K266:K281" si="93">ROUND(P266*H266,2)</f>
        <v>0</v>
      </c>
      <c r="L266" s="159" t="s">
        <v>161</v>
      </c>
      <c r="M266" s="19"/>
      <c r="N266" s="164" t="s">
        <v>1</v>
      </c>
      <c r="O266" s="151" t="s">
        <v>38</v>
      </c>
      <c r="P266" s="152">
        <f t="shared" ref="P266:P281" si="94">I266+J266</f>
        <v>0</v>
      </c>
      <c r="Q266" s="152">
        <f t="shared" ref="Q266:Q281" si="95">ROUND(I266*H266,2)</f>
        <v>0</v>
      </c>
      <c r="R266" s="152">
        <f t="shared" ref="R266:R281" si="96">ROUND(J266*H266,2)</f>
        <v>0</v>
      </c>
      <c r="S266" s="18"/>
      <c r="T266" s="153">
        <f t="shared" ref="T266:T281" si="97">S266*H266</f>
        <v>0</v>
      </c>
      <c r="U266" s="153">
        <v>9.2800000000000001E-4</v>
      </c>
      <c r="V266" s="153">
        <f t="shared" ref="V266:V281" si="98">U266*H266</f>
        <v>9.2800000000000001E-4</v>
      </c>
      <c r="W266" s="153">
        <v>0</v>
      </c>
      <c r="X266" s="154">
        <f t="shared" ref="X266:X281" si="99">W266*H266</f>
        <v>0</v>
      </c>
      <c r="Y266" s="18"/>
      <c r="Z266" s="18"/>
      <c r="AA266" s="18"/>
      <c r="AB266" s="18"/>
      <c r="AC266" s="18"/>
      <c r="AD266" s="18"/>
      <c r="AE266" s="18"/>
      <c r="AF266" s="18"/>
      <c r="AG266" s="18"/>
      <c r="AH266" s="18"/>
      <c r="AI266" s="18"/>
      <c r="AJ266" s="18"/>
      <c r="AK266" s="18"/>
      <c r="AL266" s="18"/>
      <c r="AM266" s="18"/>
      <c r="AN266" s="18"/>
      <c r="AO266" s="18"/>
      <c r="AP266" s="18"/>
      <c r="AQ266" s="18"/>
      <c r="AR266" s="155" t="s">
        <v>146</v>
      </c>
      <c r="AS266" s="18"/>
      <c r="AT266" s="155" t="s">
        <v>155</v>
      </c>
      <c r="AU266" s="155" t="s">
        <v>87</v>
      </c>
      <c r="AV266" s="18"/>
      <c r="AW266" s="18"/>
      <c r="AX266" s="18"/>
      <c r="AY266" s="3" t="s">
        <v>142</v>
      </c>
      <c r="AZ266" s="18"/>
      <c r="BA266" s="18"/>
      <c r="BB266" s="18"/>
      <c r="BC266" s="18"/>
      <c r="BD266" s="18"/>
      <c r="BE266" s="156">
        <f t="shared" ref="BE266:BE281" si="100">IF(O266="základná",K266,0)</f>
        <v>0</v>
      </c>
      <c r="BF266" s="156">
        <f t="shared" ref="BF266:BF281" si="101">IF(O266="znížená",K266,0)</f>
        <v>0</v>
      </c>
      <c r="BG266" s="156">
        <f t="shared" ref="BG266:BG281" si="102">IF(O266="zákl. prenesená",K266,0)</f>
        <v>0</v>
      </c>
      <c r="BH266" s="156">
        <f t="shared" ref="BH266:BH281" si="103">IF(O266="zníž. prenesená",K266,0)</f>
        <v>0</v>
      </c>
      <c r="BI266" s="156">
        <f t="shared" ref="BI266:BI281" si="104">IF(O266="nulová",K266,0)</f>
        <v>0</v>
      </c>
      <c r="BJ266" s="3" t="s">
        <v>87</v>
      </c>
      <c r="BK266" s="156">
        <f t="shared" ref="BK266:BK281" si="105">ROUND(P266*H266,2)</f>
        <v>0</v>
      </c>
      <c r="BL266" s="3" t="s">
        <v>146</v>
      </c>
      <c r="BM266" s="155" t="s">
        <v>426</v>
      </c>
    </row>
    <row r="267" spans="1:65" ht="37.5" customHeight="1">
      <c r="A267" s="18"/>
      <c r="B267" s="19"/>
      <c r="C267" s="141" t="s">
        <v>427</v>
      </c>
      <c r="D267" s="141" t="s">
        <v>143</v>
      </c>
      <c r="E267" s="142" t="s">
        <v>428</v>
      </c>
      <c r="F267" s="143" t="s">
        <v>429</v>
      </c>
      <c r="G267" s="144" t="s">
        <v>144</v>
      </c>
      <c r="H267" s="145">
        <v>1</v>
      </c>
      <c r="I267" s="146"/>
      <c r="J267" s="147"/>
      <c r="K267" s="148">
        <f t="shared" si="93"/>
        <v>0</v>
      </c>
      <c r="L267" s="143" t="s">
        <v>161</v>
      </c>
      <c r="M267" s="149"/>
      <c r="N267" s="150" t="s">
        <v>1</v>
      </c>
      <c r="O267" s="151" t="s">
        <v>38</v>
      </c>
      <c r="P267" s="152">
        <f t="shared" si="94"/>
        <v>0</v>
      </c>
      <c r="Q267" s="152">
        <f t="shared" si="95"/>
        <v>0</v>
      </c>
      <c r="R267" s="152">
        <f t="shared" si="96"/>
        <v>0</v>
      </c>
      <c r="S267" s="18"/>
      <c r="T267" s="153">
        <f t="shared" si="97"/>
        <v>0</v>
      </c>
      <c r="U267" s="153">
        <v>1.6049999999999998E-2</v>
      </c>
      <c r="V267" s="153">
        <f t="shared" si="98"/>
        <v>1.6049999999999998E-2</v>
      </c>
      <c r="W267" s="153">
        <v>0</v>
      </c>
      <c r="X267" s="154">
        <f t="shared" si="99"/>
        <v>0</v>
      </c>
      <c r="Y267" s="18"/>
      <c r="Z267" s="18"/>
      <c r="AA267" s="18"/>
      <c r="AB267" s="18"/>
      <c r="AC267" s="18"/>
      <c r="AD267" s="18"/>
      <c r="AE267" s="18"/>
      <c r="AF267" s="18"/>
      <c r="AG267" s="18"/>
      <c r="AH267" s="18"/>
      <c r="AI267" s="18"/>
      <c r="AJ267" s="18"/>
      <c r="AK267" s="18"/>
      <c r="AL267" s="18"/>
      <c r="AM267" s="18"/>
      <c r="AN267" s="18"/>
      <c r="AO267" s="18"/>
      <c r="AP267" s="18"/>
      <c r="AQ267" s="18"/>
      <c r="AR267" s="155" t="s">
        <v>145</v>
      </c>
      <c r="AS267" s="18"/>
      <c r="AT267" s="155" t="s">
        <v>143</v>
      </c>
      <c r="AU267" s="155" t="s">
        <v>87</v>
      </c>
      <c r="AV267" s="18"/>
      <c r="AW267" s="18"/>
      <c r="AX267" s="18"/>
      <c r="AY267" s="3" t="s">
        <v>142</v>
      </c>
      <c r="AZ267" s="18"/>
      <c r="BA267" s="18"/>
      <c r="BB267" s="18"/>
      <c r="BC267" s="18"/>
      <c r="BD267" s="18"/>
      <c r="BE267" s="156">
        <f t="shared" si="100"/>
        <v>0</v>
      </c>
      <c r="BF267" s="156">
        <f t="shared" si="101"/>
        <v>0</v>
      </c>
      <c r="BG267" s="156">
        <f t="shared" si="102"/>
        <v>0</v>
      </c>
      <c r="BH267" s="156">
        <f t="shared" si="103"/>
        <v>0</v>
      </c>
      <c r="BI267" s="156">
        <f t="shared" si="104"/>
        <v>0</v>
      </c>
      <c r="BJ267" s="3" t="s">
        <v>87</v>
      </c>
      <c r="BK267" s="156">
        <f t="shared" si="105"/>
        <v>0</v>
      </c>
      <c r="BL267" s="3" t="s">
        <v>146</v>
      </c>
      <c r="BM267" s="155" t="s">
        <v>430</v>
      </c>
    </row>
    <row r="268" spans="1:65" ht="24" customHeight="1">
      <c r="A268" s="18"/>
      <c r="B268" s="19"/>
      <c r="C268" s="157" t="s">
        <v>431</v>
      </c>
      <c r="D268" s="157" t="s">
        <v>155</v>
      </c>
      <c r="E268" s="158" t="s">
        <v>432</v>
      </c>
      <c r="F268" s="159" t="s">
        <v>433</v>
      </c>
      <c r="G268" s="160" t="s">
        <v>144</v>
      </c>
      <c r="H268" s="161">
        <v>1</v>
      </c>
      <c r="I268" s="162"/>
      <c r="J268" s="162"/>
      <c r="K268" s="163">
        <f t="shared" si="93"/>
        <v>0</v>
      </c>
      <c r="L268" s="159" t="s">
        <v>161</v>
      </c>
      <c r="M268" s="19"/>
      <c r="N268" s="164" t="s">
        <v>1</v>
      </c>
      <c r="O268" s="151" t="s">
        <v>38</v>
      </c>
      <c r="P268" s="152">
        <f t="shared" si="94"/>
        <v>0</v>
      </c>
      <c r="Q268" s="152">
        <f t="shared" si="95"/>
        <v>0</v>
      </c>
      <c r="R268" s="152">
        <f t="shared" si="96"/>
        <v>0</v>
      </c>
      <c r="S268" s="18"/>
      <c r="T268" s="153">
        <f t="shared" si="97"/>
        <v>0</v>
      </c>
      <c r="U268" s="153">
        <v>0</v>
      </c>
      <c r="V268" s="153">
        <f t="shared" si="98"/>
        <v>0</v>
      </c>
      <c r="W268" s="153">
        <v>0</v>
      </c>
      <c r="X268" s="154">
        <f t="shared" si="99"/>
        <v>0</v>
      </c>
      <c r="Y268" s="18"/>
      <c r="Z268" s="18"/>
      <c r="AA268" s="18"/>
      <c r="AB268" s="18"/>
      <c r="AC268" s="18"/>
      <c r="AD268" s="18"/>
      <c r="AE268" s="18"/>
      <c r="AF268" s="18"/>
      <c r="AG268" s="18"/>
      <c r="AH268" s="18"/>
      <c r="AI268" s="18"/>
      <c r="AJ268" s="18"/>
      <c r="AK268" s="18"/>
      <c r="AL268" s="18"/>
      <c r="AM268" s="18"/>
      <c r="AN268" s="18"/>
      <c r="AO268" s="18"/>
      <c r="AP268" s="18"/>
      <c r="AQ268" s="18"/>
      <c r="AR268" s="155" t="s">
        <v>146</v>
      </c>
      <c r="AS268" s="18"/>
      <c r="AT268" s="155" t="s">
        <v>155</v>
      </c>
      <c r="AU268" s="155" t="s">
        <v>87</v>
      </c>
      <c r="AV268" s="18"/>
      <c r="AW268" s="18"/>
      <c r="AX268" s="18"/>
      <c r="AY268" s="3" t="s">
        <v>142</v>
      </c>
      <c r="AZ268" s="18"/>
      <c r="BA268" s="18"/>
      <c r="BB268" s="18"/>
      <c r="BC268" s="18"/>
      <c r="BD268" s="18"/>
      <c r="BE268" s="156">
        <f t="shared" si="100"/>
        <v>0</v>
      </c>
      <c r="BF268" s="156">
        <f t="shared" si="101"/>
        <v>0</v>
      </c>
      <c r="BG268" s="156">
        <f t="shared" si="102"/>
        <v>0</v>
      </c>
      <c r="BH268" s="156">
        <f t="shared" si="103"/>
        <v>0</v>
      </c>
      <c r="BI268" s="156">
        <f t="shared" si="104"/>
        <v>0</v>
      </c>
      <c r="BJ268" s="3" t="s">
        <v>87</v>
      </c>
      <c r="BK268" s="156">
        <f t="shared" si="105"/>
        <v>0</v>
      </c>
      <c r="BL268" s="3" t="s">
        <v>146</v>
      </c>
      <c r="BM268" s="155" t="s">
        <v>434</v>
      </c>
    </row>
    <row r="269" spans="1:65" ht="24" customHeight="1">
      <c r="A269" s="18"/>
      <c r="B269" s="19"/>
      <c r="C269" s="141" t="s">
        <v>435</v>
      </c>
      <c r="D269" s="141" t="s">
        <v>143</v>
      </c>
      <c r="E269" s="142" t="s">
        <v>436</v>
      </c>
      <c r="F269" s="143" t="s">
        <v>437</v>
      </c>
      <c r="G269" s="144" t="s">
        <v>144</v>
      </c>
      <c r="H269" s="145">
        <v>1</v>
      </c>
      <c r="I269" s="146"/>
      <c r="J269" s="147"/>
      <c r="K269" s="148">
        <f t="shared" si="93"/>
        <v>0</v>
      </c>
      <c r="L269" s="143" t="s">
        <v>161</v>
      </c>
      <c r="M269" s="149"/>
      <c r="N269" s="150" t="s">
        <v>1</v>
      </c>
      <c r="O269" s="151" t="s">
        <v>38</v>
      </c>
      <c r="P269" s="152">
        <f t="shared" si="94"/>
        <v>0</v>
      </c>
      <c r="Q269" s="152">
        <f t="shared" si="95"/>
        <v>0</v>
      </c>
      <c r="R269" s="152">
        <f t="shared" si="96"/>
        <v>0</v>
      </c>
      <c r="S269" s="18"/>
      <c r="T269" s="153">
        <f t="shared" si="97"/>
        <v>0</v>
      </c>
      <c r="U269" s="153">
        <v>1.46E-2</v>
      </c>
      <c r="V269" s="153">
        <f t="shared" si="98"/>
        <v>1.46E-2</v>
      </c>
      <c r="W269" s="153">
        <v>0</v>
      </c>
      <c r="X269" s="154">
        <f t="shared" si="99"/>
        <v>0</v>
      </c>
      <c r="Y269" s="18"/>
      <c r="Z269" s="18"/>
      <c r="AA269" s="18"/>
      <c r="AB269" s="18"/>
      <c r="AC269" s="18"/>
      <c r="AD269" s="18"/>
      <c r="AE269" s="18"/>
      <c r="AF269" s="18"/>
      <c r="AG269" s="18"/>
      <c r="AH269" s="18"/>
      <c r="AI269" s="18"/>
      <c r="AJ269" s="18"/>
      <c r="AK269" s="18"/>
      <c r="AL269" s="18"/>
      <c r="AM269" s="18"/>
      <c r="AN269" s="18"/>
      <c r="AO269" s="18"/>
      <c r="AP269" s="18"/>
      <c r="AQ269" s="18"/>
      <c r="AR269" s="155" t="s">
        <v>145</v>
      </c>
      <c r="AS269" s="18"/>
      <c r="AT269" s="155" t="s">
        <v>143</v>
      </c>
      <c r="AU269" s="155" t="s">
        <v>87</v>
      </c>
      <c r="AV269" s="18"/>
      <c r="AW269" s="18"/>
      <c r="AX269" s="18"/>
      <c r="AY269" s="3" t="s">
        <v>142</v>
      </c>
      <c r="AZ269" s="18"/>
      <c r="BA269" s="18"/>
      <c r="BB269" s="18"/>
      <c r="BC269" s="18"/>
      <c r="BD269" s="18"/>
      <c r="BE269" s="156">
        <f t="shared" si="100"/>
        <v>0</v>
      </c>
      <c r="BF269" s="156">
        <f t="shared" si="101"/>
        <v>0</v>
      </c>
      <c r="BG269" s="156">
        <f t="shared" si="102"/>
        <v>0</v>
      </c>
      <c r="BH269" s="156">
        <f t="shared" si="103"/>
        <v>0</v>
      </c>
      <c r="BI269" s="156">
        <f t="shared" si="104"/>
        <v>0</v>
      </c>
      <c r="BJ269" s="3" t="s">
        <v>87</v>
      </c>
      <c r="BK269" s="156">
        <f t="shared" si="105"/>
        <v>0</v>
      </c>
      <c r="BL269" s="3" t="s">
        <v>146</v>
      </c>
      <c r="BM269" s="155" t="s">
        <v>438</v>
      </c>
    </row>
    <row r="270" spans="1:65" ht="24" customHeight="1">
      <c r="A270" s="18"/>
      <c r="B270" s="19"/>
      <c r="C270" s="157" t="s">
        <v>439</v>
      </c>
      <c r="D270" s="157" t="s">
        <v>155</v>
      </c>
      <c r="E270" s="158" t="s">
        <v>440</v>
      </c>
      <c r="F270" s="159" t="s">
        <v>441</v>
      </c>
      <c r="G270" s="160" t="s">
        <v>144</v>
      </c>
      <c r="H270" s="161">
        <v>1</v>
      </c>
      <c r="I270" s="162"/>
      <c r="J270" s="162"/>
      <c r="K270" s="163">
        <f t="shared" si="93"/>
        <v>0</v>
      </c>
      <c r="L270" s="159" t="s">
        <v>161</v>
      </c>
      <c r="M270" s="19"/>
      <c r="N270" s="164" t="s">
        <v>1</v>
      </c>
      <c r="O270" s="151" t="s">
        <v>38</v>
      </c>
      <c r="P270" s="152">
        <f t="shared" si="94"/>
        <v>0</v>
      </c>
      <c r="Q270" s="152">
        <f t="shared" si="95"/>
        <v>0</v>
      </c>
      <c r="R270" s="152">
        <f t="shared" si="96"/>
        <v>0</v>
      </c>
      <c r="S270" s="18"/>
      <c r="T270" s="153">
        <f t="shared" si="97"/>
        <v>0</v>
      </c>
      <c r="U270" s="153">
        <v>2.3019999999999998E-3</v>
      </c>
      <c r="V270" s="153">
        <f t="shared" si="98"/>
        <v>2.3019999999999998E-3</v>
      </c>
      <c r="W270" s="153">
        <v>0</v>
      </c>
      <c r="X270" s="154">
        <f t="shared" si="99"/>
        <v>0</v>
      </c>
      <c r="Y270" s="18"/>
      <c r="Z270" s="18"/>
      <c r="AA270" s="18"/>
      <c r="AB270" s="18"/>
      <c r="AC270" s="18"/>
      <c r="AD270" s="18"/>
      <c r="AE270" s="18"/>
      <c r="AF270" s="18"/>
      <c r="AG270" s="18"/>
      <c r="AH270" s="18"/>
      <c r="AI270" s="18"/>
      <c r="AJ270" s="18"/>
      <c r="AK270" s="18"/>
      <c r="AL270" s="18"/>
      <c r="AM270" s="18"/>
      <c r="AN270" s="18"/>
      <c r="AO270" s="18"/>
      <c r="AP270" s="18"/>
      <c r="AQ270" s="18"/>
      <c r="AR270" s="155" t="s">
        <v>146</v>
      </c>
      <c r="AS270" s="18"/>
      <c r="AT270" s="155" t="s">
        <v>155</v>
      </c>
      <c r="AU270" s="155" t="s">
        <v>87</v>
      </c>
      <c r="AV270" s="18"/>
      <c r="AW270" s="18"/>
      <c r="AX270" s="18"/>
      <c r="AY270" s="3" t="s">
        <v>142</v>
      </c>
      <c r="AZ270" s="18"/>
      <c r="BA270" s="18"/>
      <c r="BB270" s="18"/>
      <c r="BC270" s="18"/>
      <c r="BD270" s="18"/>
      <c r="BE270" s="156">
        <f t="shared" si="100"/>
        <v>0</v>
      </c>
      <c r="BF270" s="156">
        <f t="shared" si="101"/>
        <v>0</v>
      </c>
      <c r="BG270" s="156">
        <f t="shared" si="102"/>
        <v>0</v>
      </c>
      <c r="BH270" s="156">
        <f t="shared" si="103"/>
        <v>0</v>
      </c>
      <c r="BI270" s="156">
        <f t="shared" si="104"/>
        <v>0</v>
      </c>
      <c r="BJ270" s="3" t="s">
        <v>87</v>
      </c>
      <c r="BK270" s="156">
        <f t="shared" si="105"/>
        <v>0</v>
      </c>
      <c r="BL270" s="3" t="s">
        <v>146</v>
      </c>
      <c r="BM270" s="155" t="s">
        <v>442</v>
      </c>
    </row>
    <row r="271" spans="1:65" ht="24" customHeight="1">
      <c r="A271" s="18"/>
      <c r="B271" s="19"/>
      <c r="C271" s="141" t="s">
        <v>443</v>
      </c>
      <c r="D271" s="141" t="s">
        <v>143</v>
      </c>
      <c r="E271" s="142" t="s">
        <v>444</v>
      </c>
      <c r="F271" s="143" t="s">
        <v>445</v>
      </c>
      <c r="G271" s="144" t="s">
        <v>144</v>
      </c>
      <c r="H271" s="145">
        <v>1</v>
      </c>
      <c r="I271" s="146"/>
      <c r="J271" s="147"/>
      <c r="K271" s="148">
        <f t="shared" si="93"/>
        <v>0</v>
      </c>
      <c r="L271" s="143" t="s">
        <v>161</v>
      </c>
      <c r="M271" s="149"/>
      <c r="N271" s="150" t="s">
        <v>1</v>
      </c>
      <c r="O271" s="151" t="s">
        <v>38</v>
      </c>
      <c r="P271" s="152">
        <f t="shared" si="94"/>
        <v>0</v>
      </c>
      <c r="Q271" s="152">
        <f t="shared" si="95"/>
        <v>0</v>
      </c>
      <c r="R271" s="152">
        <f t="shared" si="96"/>
        <v>0</v>
      </c>
      <c r="S271" s="18"/>
      <c r="T271" s="153">
        <f t="shared" si="97"/>
        <v>0</v>
      </c>
      <c r="U271" s="153">
        <v>1.41E-2</v>
      </c>
      <c r="V271" s="153">
        <f t="shared" si="98"/>
        <v>1.41E-2</v>
      </c>
      <c r="W271" s="153">
        <v>0</v>
      </c>
      <c r="X271" s="154">
        <f t="shared" si="99"/>
        <v>0</v>
      </c>
      <c r="Y271" s="18"/>
      <c r="Z271" s="18"/>
      <c r="AA271" s="18"/>
      <c r="AB271" s="18"/>
      <c r="AC271" s="18"/>
      <c r="AD271" s="18"/>
      <c r="AE271" s="18"/>
      <c r="AF271" s="18"/>
      <c r="AG271" s="18"/>
      <c r="AH271" s="18"/>
      <c r="AI271" s="18"/>
      <c r="AJ271" s="18"/>
      <c r="AK271" s="18"/>
      <c r="AL271" s="18"/>
      <c r="AM271" s="18"/>
      <c r="AN271" s="18"/>
      <c r="AO271" s="18"/>
      <c r="AP271" s="18"/>
      <c r="AQ271" s="18"/>
      <c r="AR271" s="155" t="s">
        <v>145</v>
      </c>
      <c r="AS271" s="18"/>
      <c r="AT271" s="155" t="s">
        <v>143</v>
      </c>
      <c r="AU271" s="155" t="s">
        <v>87</v>
      </c>
      <c r="AV271" s="18"/>
      <c r="AW271" s="18"/>
      <c r="AX271" s="18"/>
      <c r="AY271" s="3" t="s">
        <v>142</v>
      </c>
      <c r="AZ271" s="18"/>
      <c r="BA271" s="18"/>
      <c r="BB271" s="18"/>
      <c r="BC271" s="18"/>
      <c r="BD271" s="18"/>
      <c r="BE271" s="156">
        <f t="shared" si="100"/>
        <v>0</v>
      </c>
      <c r="BF271" s="156">
        <f t="shared" si="101"/>
        <v>0</v>
      </c>
      <c r="BG271" s="156">
        <f t="shared" si="102"/>
        <v>0</v>
      </c>
      <c r="BH271" s="156">
        <f t="shared" si="103"/>
        <v>0</v>
      </c>
      <c r="BI271" s="156">
        <f t="shared" si="104"/>
        <v>0</v>
      </c>
      <c r="BJ271" s="3" t="s">
        <v>87</v>
      </c>
      <c r="BK271" s="156">
        <f t="shared" si="105"/>
        <v>0</v>
      </c>
      <c r="BL271" s="3" t="s">
        <v>146</v>
      </c>
      <c r="BM271" s="155" t="s">
        <v>446</v>
      </c>
    </row>
    <row r="272" spans="1:65" ht="24" customHeight="1">
      <c r="A272" s="18"/>
      <c r="B272" s="19"/>
      <c r="C272" s="157" t="s">
        <v>447</v>
      </c>
      <c r="D272" s="157" t="s">
        <v>155</v>
      </c>
      <c r="E272" s="158" t="s">
        <v>448</v>
      </c>
      <c r="F272" s="159" t="s">
        <v>449</v>
      </c>
      <c r="G272" s="160" t="s">
        <v>144</v>
      </c>
      <c r="H272" s="161">
        <v>1</v>
      </c>
      <c r="I272" s="162"/>
      <c r="J272" s="162"/>
      <c r="K272" s="163">
        <f t="shared" si="93"/>
        <v>0</v>
      </c>
      <c r="L272" s="159" t="s">
        <v>161</v>
      </c>
      <c r="M272" s="19"/>
      <c r="N272" s="164" t="s">
        <v>1</v>
      </c>
      <c r="O272" s="151" t="s">
        <v>38</v>
      </c>
      <c r="P272" s="152">
        <f t="shared" si="94"/>
        <v>0</v>
      </c>
      <c r="Q272" s="152">
        <f t="shared" si="95"/>
        <v>0</v>
      </c>
      <c r="R272" s="152">
        <f t="shared" si="96"/>
        <v>0</v>
      </c>
      <c r="S272" s="18"/>
      <c r="T272" s="153">
        <f t="shared" si="97"/>
        <v>0</v>
      </c>
      <c r="U272" s="153">
        <v>0</v>
      </c>
      <c r="V272" s="153">
        <f t="shared" si="98"/>
        <v>0</v>
      </c>
      <c r="W272" s="153">
        <v>0</v>
      </c>
      <c r="X272" s="154">
        <f t="shared" si="99"/>
        <v>0</v>
      </c>
      <c r="Y272" s="18"/>
      <c r="Z272" s="18"/>
      <c r="AA272" s="18"/>
      <c r="AB272" s="18"/>
      <c r="AC272" s="18"/>
      <c r="AD272" s="18"/>
      <c r="AE272" s="18"/>
      <c r="AF272" s="18"/>
      <c r="AG272" s="18"/>
      <c r="AH272" s="18"/>
      <c r="AI272" s="18"/>
      <c r="AJ272" s="18"/>
      <c r="AK272" s="18"/>
      <c r="AL272" s="18"/>
      <c r="AM272" s="18"/>
      <c r="AN272" s="18"/>
      <c r="AO272" s="18"/>
      <c r="AP272" s="18"/>
      <c r="AQ272" s="18"/>
      <c r="AR272" s="155" t="s">
        <v>146</v>
      </c>
      <c r="AS272" s="18"/>
      <c r="AT272" s="155" t="s">
        <v>155</v>
      </c>
      <c r="AU272" s="155" t="s">
        <v>87</v>
      </c>
      <c r="AV272" s="18"/>
      <c r="AW272" s="18"/>
      <c r="AX272" s="18"/>
      <c r="AY272" s="3" t="s">
        <v>142</v>
      </c>
      <c r="AZ272" s="18"/>
      <c r="BA272" s="18"/>
      <c r="BB272" s="18"/>
      <c r="BC272" s="18"/>
      <c r="BD272" s="18"/>
      <c r="BE272" s="156">
        <f t="shared" si="100"/>
        <v>0</v>
      </c>
      <c r="BF272" s="156">
        <f t="shared" si="101"/>
        <v>0</v>
      </c>
      <c r="BG272" s="156">
        <f t="shared" si="102"/>
        <v>0</v>
      </c>
      <c r="BH272" s="156">
        <f t="shared" si="103"/>
        <v>0</v>
      </c>
      <c r="BI272" s="156">
        <f t="shared" si="104"/>
        <v>0</v>
      </c>
      <c r="BJ272" s="3" t="s">
        <v>87</v>
      </c>
      <c r="BK272" s="156">
        <f t="shared" si="105"/>
        <v>0</v>
      </c>
      <c r="BL272" s="3" t="s">
        <v>146</v>
      </c>
      <c r="BM272" s="155" t="s">
        <v>450</v>
      </c>
    </row>
    <row r="273" spans="1:65" ht="24" customHeight="1">
      <c r="A273" s="18"/>
      <c r="B273" s="19"/>
      <c r="C273" s="141" t="s">
        <v>451</v>
      </c>
      <c r="D273" s="141" t="s">
        <v>143</v>
      </c>
      <c r="E273" s="142" t="s">
        <v>452</v>
      </c>
      <c r="F273" s="143" t="s">
        <v>453</v>
      </c>
      <c r="G273" s="144" t="s">
        <v>144</v>
      </c>
      <c r="H273" s="145">
        <v>1</v>
      </c>
      <c r="I273" s="146"/>
      <c r="J273" s="147"/>
      <c r="K273" s="148">
        <f t="shared" si="93"/>
        <v>0</v>
      </c>
      <c r="L273" s="143" t="s">
        <v>161</v>
      </c>
      <c r="M273" s="149"/>
      <c r="N273" s="150" t="s">
        <v>1</v>
      </c>
      <c r="O273" s="151" t="s">
        <v>38</v>
      </c>
      <c r="P273" s="152">
        <f t="shared" si="94"/>
        <v>0</v>
      </c>
      <c r="Q273" s="152">
        <f t="shared" si="95"/>
        <v>0</v>
      </c>
      <c r="R273" s="152">
        <f t="shared" si="96"/>
        <v>0</v>
      </c>
      <c r="S273" s="18"/>
      <c r="T273" s="153">
        <f t="shared" si="97"/>
        <v>0</v>
      </c>
      <c r="U273" s="153">
        <v>2.3999999999999998E-3</v>
      </c>
      <c r="V273" s="153">
        <f t="shared" si="98"/>
        <v>2.3999999999999998E-3</v>
      </c>
      <c r="W273" s="153">
        <v>0</v>
      </c>
      <c r="X273" s="154">
        <f t="shared" si="99"/>
        <v>0</v>
      </c>
      <c r="Y273" s="18"/>
      <c r="Z273" s="18"/>
      <c r="AA273" s="18"/>
      <c r="AB273" s="18"/>
      <c r="AC273" s="18"/>
      <c r="AD273" s="18"/>
      <c r="AE273" s="18"/>
      <c r="AF273" s="18"/>
      <c r="AG273" s="18"/>
      <c r="AH273" s="18"/>
      <c r="AI273" s="18"/>
      <c r="AJ273" s="18"/>
      <c r="AK273" s="18"/>
      <c r="AL273" s="18"/>
      <c r="AM273" s="18"/>
      <c r="AN273" s="18"/>
      <c r="AO273" s="18"/>
      <c r="AP273" s="18"/>
      <c r="AQ273" s="18"/>
      <c r="AR273" s="155" t="s">
        <v>145</v>
      </c>
      <c r="AS273" s="18"/>
      <c r="AT273" s="155" t="s">
        <v>143</v>
      </c>
      <c r="AU273" s="155" t="s">
        <v>87</v>
      </c>
      <c r="AV273" s="18"/>
      <c r="AW273" s="18"/>
      <c r="AX273" s="18"/>
      <c r="AY273" s="3" t="s">
        <v>142</v>
      </c>
      <c r="AZ273" s="18"/>
      <c r="BA273" s="18"/>
      <c r="BB273" s="18"/>
      <c r="BC273" s="18"/>
      <c r="BD273" s="18"/>
      <c r="BE273" s="156">
        <f t="shared" si="100"/>
        <v>0</v>
      </c>
      <c r="BF273" s="156">
        <f t="shared" si="101"/>
        <v>0</v>
      </c>
      <c r="BG273" s="156">
        <f t="shared" si="102"/>
        <v>0</v>
      </c>
      <c r="BH273" s="156">
        <f t="shared" si="103"/>
        <v>0</v>
      </c>
      <c r="BI273" s="156">
        <f t="shared" si="104"/>
        <v>0</v>
      </c>
      <c r="BJ273" s="3" t="s">
        <v>87</v>
      </c>
      <c r="BK273" s="156">
        <f t="shared" si="105"/>
        <v>0</v>
      </c>
      <c r="BL273" s="3" t="s">
        <v>146</v>
      </c>
      <c r="BM273" s="155" t="s">
        <v>454</v>
      </c>
    </row>
    <row r="274" spans="1:65" ht="24" customHeight="1">
      <c r="A274" s="18"/>
      <c r="B274" s="19"/>
      <c r="C274" s="141" t="s">
        <v>455</v>
      </c>
      <c r="D274" s="141" t="s">
        <v>143</v>
      </c>
      <c r="E274" s="142" t="s">
        <v>456</v>
      </c>
      <c r="F274" s="143" t="s">
        <v>457</v>
      </c>
      <c r="G274" s="144" t="s">
        <v>144</v>
      </c>
      <c r="H274" s="145">
        <v>1</v>
      </c>
      <c r="I274" s="146"/>
      <c r="J274" s="147"/>
      <c r="K274" s="148">
        <f t="shared" si="93"/>
        <v>0</v>
      </c>
      <c r="L274" s="143" t="s">
        <v>161</v>
      </c>
      <c r="M274" s="149"/>
      <c r="N274" s="150" t="s">
        <v>1</v>
      </c>
      <c r="O274" s="151" t="s">
        <v>38</v>
      </c>
      <c r="P274" s="152">
        <f t="shared" si="94"/>
        <v>0</v>
      </c>
      <c r="Q274" s="152">
        <f t="shared" si="95"/>
        <v>0</v>
      </c>
      <c r="R274" s="152">
        <f t="shared" si="96"/>
        <v>0</v>
      </c>
      <c r="S274" s="18"/>
      <c r="T274" s="153">
        <f t="shared" si="97"/>
        <v>0</v>
      </c>
      <c r="U274" s="153">
        <v>3.3E-4</v>
      </c>
      <c r="V274" s="153">
        <f t="shared" si="98"/>
        <v>3.3E-4</v>
      </c>
      <c r="W274" s="153">
        <v>0</v>
      </c>
      <c r="X274" s="154">
        <f t="shared" si="99"/>
        <v>0</v>
      </c>
      <c r="Y274" s="18"/>
      <c r="Z274" s="18"/>
      <c r="AA274" s="18"/>
      <c r="AB274" s="18"/>
      <c r="AC274" s="18"/>
      <c r="AD274" s="18"/>
      <c r="AE274" s="18"/>
      <c r="AF274" s="18"/>
      <c r="AG274" s="18"/>
      <c r="AH274" s="18"/>
      <c r="AI274" s="18"/>
      <c r="AJ274" s="18"/>
      <c r="AK274" s="18"/>
      <c r="AL274" s="18"/>
      <c r="AM274" s="18"/>
      <c r="AN274" s="18"/>
      <c r="AO274" s="18"/>
      <c r="AP274" s="18"/>
      <c r="AQ274" s="18"/>
      <c r="AR274" s="155" t="s">
        <v>145</v>
      </c>
      <c r="AS274" s="18"/>
      <c r="AT274" s="155" t="s">
        <v>143</v>
      </c>
      <c r="AU274" s="155" t="s">
        <v>87</v>
      </c>
      <c r="AV274" s="18"/>
      <c r="AW274" s="18"/>
      <c r="AX274" s="18"/>
      <c r="AY274" s="3" t="s">
        <v>142</v>
      </c>
      <c r="AZ274" s="18"/>
      <c r="BA274" s="18"/>
      <c r="BB274" s="18"/>
      <c r="BC274" s="18"/>
      <c r="BD274" s="18"/>
      <c r="BE274" s="156">
        <f t="shared" si="100"/>
        <v>0</v>
      </c>
      <c r="BF274" s="156">
        <f t="shared" si="101"/>
        <v>0</v>
      </c>
      <c r="BG274" s="156">
        <f t="shared" si="102"/>
        <v>0</v>
      </c>
      <c r="BH274" s="156">
        <f t="shared" si="103"/>
        <v>0</v>
      </c>
      <c r="BI274" s="156">
        <f t="shared" si="104"/>
        <v>0</v>
      </c>
      <c r="BJ274" s="3" t="s">
        <v>87</v>
      </c>
      <c r="BK274" s="156">
        <f t="shared" si="105"/>
        <v>0</v>
      </c>
      <c r="BL274" s="3" t="s">
        <v>146</v>
      </c>
      <c r="BM274" s="155" t="s">
        <v>458</v>
      </c>
    </row>
    <row r="275" spans="1:65" ht="15.75" customHeight="1">
      <c r="A275" s="18"/>
      <c r="B275" s="19"/>
      <c r="C275" s="157" t="s">
        <v>459</v>
      </c>
      <c r="D275" s="157" t="s">
        <v>155</v>
      </c>
      <c r="E275" s="158" t="s">
        <v>460</v>
      </c>
      <c r="F275" s="159" t="s">
        <v>461</v>
      </c>
      <c r="G275" s="160" t="s">
        <v>144</v>
      </c>
      <c r="H275" s="161">
        <v>3</v>
      </c>
      <c r="I275" s="162"/>
      <c r="J275" s="162"/>
      <c r="K275" s="163">
        <f t="shared" si="93"/>
        <v>0</v>
      </c>
      <c r="L275" s="159" t="s">
        <v>161</v>
      </c>
      <c r="M275" s="19"/>
      <c r="N275" s="164" t="s">
        <v>1</v>
      </c>
      <c r="O275" s="151" t="s">
        <v>38</v>
      </c>
      <c r="P275" s="152">
        <f t="shared" si="94"/>
        <v>0</v>
      </c>
      <c r="Q275" s="152">
        <f t="shared" si="95"/>
        <v>0</v>
      </c>
      <c r="R275" s="152">
        <f t="shared" si="96"/>
        <v>0</v>
      </c>
      <c r="S275" s="18"/>
      <c r="T275" s="153">
        <f t="shared" si="97"/>
        <v>0</v>
      </c>
      <c r="U275" s="153">
        <v>8.0000000000000007E-5</v>
      </c>
      <c r="V275" s="153">
        <f t="shared" si="98"/>
        <v>2.4000000000000003E-4</v>
      </c>
      <c r="W275" s="153">
        <v>0</v>
      </c>
      <c r="X275" s="154">
        <f t="shared" si="99"/>
        <v>0</v>
      </c>
      <c r="Y275" s="18"/>
      <c r="Z275" s="18"/>
      <c r="AA275" s="18"/>
      <c r="AB275" s="18"/>
      <c r="AC275" s="18"/>
      <c r="AD275" s="18"/>
      <c r="AE275" s="18"/>
      <c r="AF275" s="18"/>
      <c r="AG275" s="18"/>
      <c r="AH275" s="18"/>
      <c r="AI275" s="18"/>
      <c r="AJ275" s="18"/>
      <c r="AK275" s="18"/>
      <c r="AL275" s="18"/>
      <c r="AM275" s="18"/>
      <c r="AN275" s="18"/>
      <c r="AO275" s="18"/>
      <c r="AP275" s="18"/>
      <c r="AQ275" s="18"/>
      <c r="AR275" s="155" t="s">
        <v>146</v>
      </c>
      <c r="AS275" s="18"/>
      <c r="AT275" s="155" t="s">
        <v>155</v>
      </c>
      <c r="AU275" s="155" t="s">
        <v>87</v>
      </c>
      <c r="AV275" s="18"/>
      <c r="AW275" s="18"/>
      <c r="AX275" s="18"/>
      <c r="AY275" s="3" t="s">
        <v>142</v>
      </c>
      <c r="AZ275" s="18"/>
      <c r="BA275" s="18"/>
      <c r="BB275" s="18"/>
      <c r="BC275" s="18"/>
      <c r="BD275" s="18"/>
      <c r="BE275" s="156">
        <f t="shared" si="100"/>
        <v>0</v>
      </c>
      <c r="BF275" s="156">
        <f t="shared" si="101"/>
        <v>0</v>
      </c>
      <c r="BG275" s="156">
        <f t="shared" si="102"/>
        <v>0</v>
      </c>
      <c r="BH275" s="156">
        <f t="shared" si="103"/>
        <v>0</v>
      </c>
      <c r="BI275" s="156">
        <f t="shared" si="104"/>
        <v>0</v>
      </c>
      <c r="BJ275" s="3" t="s">
        <v>87</v>
      </c>
      <c r="BK275" s="156">
        <f t="shared" si="105"/>
        <v>0</v>
      </c>
      <c r="BL275" s="3" t="s">
        <v>146</v>
      </c>
      <c r="BM275" s="155" t="s">
        <v>462</v>
      </c>
    </row>
    <row r="276" spans="1:65" ht="15.75" customHeight="1">
      <c r="A276" s="18"/>
      <c r="B276" s="19"/>
      <c r="C276" s="141" t="s">
        <v>463</v>
      </c>
      <c r="D276" s="141" t="s">
        <v>143</v>
      </c>
      <c r="E276" s="142" t="s">
        <v>464</v>
      </c>
      <c r="F276" s="143" t="s">
        <v>465</v>
      </c>
      <c r="G276" s="144" t="s">
        <v>144</v>
      </c>
      <c r="H276" s="145">
        <v>3</v>
      </c>
      <c r="I276" s="146"/>
      <c r="J276" s="147"/>
      <c r="K276" s="148">
        <f t="shared" si="93"/>
        <v>0</v>
      </c>
      <c r="L276" s="143" t="s">
        <v>161</v>
      </c>
      <c r="M276" s="149"/>
      <c r="N276" s="150" t="s">
        <v>1</v>
      </c>
      <c r="O276" s="151" t="s">
        <v>38</v>
      </c>
      <c r="P276" s="152">
        <f t="shared" si="94"/>
        <v>0</v>
      </c>
      <c r="Q276" s="152">
        <f t="shared" si="95"/>
        <v>0</v>
      </c>
      <c r="R276" s="152">
        <f t="shared" si="96"/>
        <v>0</v>
      </c>
      <c r="S276" s="18"/>
      <c r="T276" s="153">
        <f t="shared" si="97"/>
        <v>0</v>
      </c>
      <c r="U276" s="153">
        <v>2.5000000000000001E-4</v>
      </c>
      <c r="V276" s="153">
        <f t="shared" si="98"/>
        <v>7.5000000000000002E-4</v>
      </c>
      <c r="W276" s="153">
        <v>0</v>
      </c>
      <c r="X276" s="154">
        <f t="shared" si="99"/>
        <v>0</v>
      </c>
      <c r="Y276" s="18"/>
      <c r="Z276" s="18"/>
      <c r="AA276" s="18"/>
      <c r="AB276" s="18"/>
      <c r="AC276" s="18"/>
      <c r="AD276" s="18"/>
      <c r="AE276" s="18"/>
      <c r="AF276" s="18"/>
      <c r="AG276" s="18"/>
      <c r="AH276" s="18"/>
      <c r="AI276" s="18"/>
      <c r="AJ276" s="18"/>
      <c r="AK276" s="18"/>
      <c r="AL276" s="18"/>
      <c r="AM276" s="18"/>
      <c r="AN276" s="18"/>
      <c r="AO276" s="18"/>
      <c r="AP276" s="18"/>
      <c r="AQ276" s="18"/>
      <c r="AR276" s="155" t="s">
        <v>145</v>
      </c>
      <c r="AS276" s="18"/>
      <c r="AT276" s="155" t="s">
        <v>143</v>
      </c>
      <c r="AU276" s="155" t="s">
        <v>87</v>
      </c>
      <c r="AV276" s="18"/>
      <c r="AW276" s="18"/>
      <c r="AX276" s="18"/>
      <c r="AY276" s="3" t="s">
        <v>142</v>
      </c>
      <c r="AZ276" s="18"/>
      <c r="BA276" s="18"/>
      <c r="BB276" s="18"/>
      <c r="BC276" s="18"/>
      <c r="BD276" s="18"/>
      <c r="BE276" s="156">
        <f t="shared" si="100"/>
        <v>0</v>
      </c>
      <c r="BF276" s="156">
        <f t="shared" si="101"/>
        <v>0</v>
      </c>
      <c r="BG276" s="156">
        <f t="shared" si="102"/>
        <v>0</v>
      </c>
      <c r="BH276" s="156">
        <f t="shared" si="103"/>
        <v>0</v>
      </c>
      <c r="BI276" s="156">
        <f t="shared" si="104"/>
        <v>0</v>
      </c>
      <c r="BJ276" s="3" t="s">
        <v>87</v>
      </c>
      <c r="BK276" s="156">
        <f t="shared" si="105"/>
        <v>0</v>
      </c>
      <c r="BL276" s="3" t="s">
        <v>146</v>
      </c>
      <c r="BM276" s="155" t="s">
        <v>466</v>
      </c>
    </row>
    <row r="277" spans="1:65" ht="33" customHeight="1">
      <c r="A277" s="18"/>
      <c r="B277" s="19"/>
      <c r="C277" s="157" t="s">
        <v>467</v>
      </c>
      <c r="D277" s="157" t="s">
        <v>155</v>
      </c>
      <c r="E277" s="158" t="s">
        <v>468</v>
      </c>
      <c r="F277" s="159" t="s">
        <v>469</v>
      </c>
      <c r="G277" s="160" t="s">
        <v>144</v>
      </c>
      <c r="H277" s="161">
        <v>1</v>
      </c>
      <c r="I277" s="162"/>
      <c r="J277" s="162"/>
      <c r="K277" s="163">
        <f t="shared" si="93"/>
        <v>0</v>
      </c>
      <c r="L277" s="159" t="s">
        <v>161</v>
      </c>
      <c r="M277" s="19"/>
      <c r="N277" s="164" t="s">
        <v>1</v>
      </c>
      <c r="O277" s="151" t="s">
        <v>38</v>
      </c>
      <c r="P277" s="152">
        <f t="shared" si="94"/>
        <v>0</v>
      </c>
      <c r="Q277" s="152">
        <f t="shared" si="95"/>
        <v>0</v>
      </c>
      <c r="R277" s="152">
        <f t="shared" si="96"/>
        <v>0</v>
      </c>
      <c r="S277" s="18"/>
      <c r="T277" s="153">
        <f t="shared" si="97"/>
        <v>0</v>
      </c>
      <c r="U277" s="153">
        <v>4.1999999999999996E-6</v>
      </c>
      <c r="V277" s="153">
        <f t="shared" si="98"/>
        <v>4.1999999999999996E-6</v>
      </c>
      <c r="W277" s="153">
        <v>0</v>
      </c>
      <c r="X277" s="154">
        <f t="shared" si="99"/>
        <v>0</v>
      </c>
      <c r="Y277" s="18"/>
      <c r="Z277" s="18"/>
      <c r="AA277" s="18"/>
      <c r="AB277" s="18"/>
      <c r="AC277" s="18"/>
      <c r="AD277" s="18"/>
      <c r="AE277" s="18"/>
      <c r="AF277" s="18"/>
      <c r="AG277" s="18"/>
      <c r="AH277" s="18"/>
      <c r="AI277" s="18"/>
      <c r="AJ277" s="18"/>
      <c r="AK277" s="18"/>
      <c r="AL277" s="18"/>
      <c r="AM277" s="18"/>
      <c r="AN277" s="18"/>
      <c r="AO277" s="18"/>
      <c r="AP277" s="18"/>
      <c r="AQ277" s="18"/>
      <c r="AR277" s="155" t="s">
        <v>146</v>
      </c>
      <c r="AS277" s="18"/>
      <c r="AT277" s="155" t="s">
        <v>155</v>
      </c>
      <c r="AU277" s="155" t="s">
        <v>87</v>
      </c>
      <c r="AV277" s="18"/>
      <c r="AW277" s="18"/>
      <c r="AX277" s="18"/>
      <c r="AY277" s="3" t="s">
        <v>142</v>
      </c>
      <c r="AZ277" s="18"/>
      <c r="BA277" s="18"/>
      <c r="BB277" s="18"/>
      <c r="BC277" s="18"/>
      <c r="BD277" s="18"/>
      <c r="BE277" s="156">
        <f t="shared" si="100"/>
        <v>0</v>
      </c>
      <c r="BF277" s="156">
        <f t="shared" si="101"/>
        <v>0</v>
      </c>
      <c r="BG277" s="156">
        <f t="shared" si="102"/>
        <v>0</v>
      </c>
      <c r="BH277" s="156">
        <f t="shared" si="103"/>
        <v>0</v>
      </c>
      <c r="BI277" s="156">
        <f t="shared" si="104"/>
        <v>0</v>
      </c>
      <c r="BJ277" s="3" t="s">
        <v>87</v>
      </c>
      <c r="BK277" s="156">
        <f t="shared" si="105"/>
        <v>0</v>
      </c>
      <c r="BL277" s="3" t="s">
        <v>146</v>
      </c>
      <c r="BM277" s="155" t="s">
        <v>470</v>
      </c>
    </row>
    <row r="278" spans="1:65" ht="24" customHeight="1">
      <c r="A278" s="18"/>
      <c r="B278" s="19"/>
      <c r="C278" s="141" t="s">
        <v>471</v>
      </c>
      <c r="D278" s="141" t="s">
        <v>143</v>
      </c>
      <c r="E278" s="142" t="s">
        <v>472</v>
      </c>
      <c r="F278" s="143" t="s">
        <v>473</v>
      </c>
      <c r="G278" s="144" t="s">
        <v>144</v>
      </c>
      <c r="H278" s="145">
        <v>1</v>
      </c>
      <c r="I278" s="146"/>
      <c r="J278" s="147"/>
      <c r="K278" s="148">
        <f t="shared" si="93"/>
        <v>0</v>
      </c>
      <c r="L278" s="143" t="s">
        <v>161</v>
      </c>
      <c r="M278" s="149"/>
      <c r="N278" s="150" t="s">
        <v>1</v>
      </c>
      <c r="O278" s="151" t="s">
        <v>38</v>
      </c>
      <c r="P278" s="152">
        <f t="shared" si="94"/>
        <v>0</v>
      </c>
      <c r="Q278" s="152">
        <f t="shared" si="95"/>
        <v>0</v>
      </c>
      <c r="R278" s="152">
        <f t="shared" si="96"/>
        <v>0</v>
      </c>
      <c r="S278" s="18"/>
      <c r="T278" s="153">
        <f t="shared" si="97"/>
        <v>0</v>
      </c>
      <c r="U278" s="153">
        <v>2E-3</v>
      </c>
      <c r="V278" s="153">
        <f t="shared" si="98"/>
        <v>2E-3</v>
      </c>
      <c r="W278" s="153">
        <v>0</v>
      </c>
      <c r="X278" s="154">
        <f t="shared" si="99"/>
        <v>0</v>
      </c>
      <c r="Y278" s="18"/>
      <c r="Z278" s="18"/>
      <c r="AA278" s="18"/>
      <c r="AB278" s="18"/>
      <c r="AC278" s="18"/>
      <c r="AD278" s="18"/>
      <c r="AE278" s="18"/>
      <c r="AF278" s="18"/>
      <c r="AG278" s="18"/>
      <c r="AH278" s="18"/>
      <c r="AI278" s="18"/>
      <c r="AJ278" s="18"/>
      <c r="AK278" s="18"/>
      <c r="AL278" s="18"/>
      <c r="AM278" s="18"/>
      <c r="AN278" s="18"/>
      <c r="AO278" s="18"/>
      <c r="AP278" s="18"/>
      <c r="AQ278" s="18"/>
      <c r="AR278" s="155" t="s">
        <v>145</v>
      </c>
      <c r="AS278" s="18"/>
      <c r="AT278" s="155" t="s">
        <v>143</v>
      </c>
      <c r="AU278" s="155" t="s">
        <v>87</v>
      </c>
      <c r="AV278" s="18"/>
      <c r="AW278" s="18"/>
      <c r="AX278" s="18"/>
      <c r="AY278" s="3" t="s">
        <v>142</v>
      </c>
      <c r="AZ278" s="18"/>
      <c r="BA278" s="18"/>
      <c r="BB278" s="18"/>
      <c r="BC278" s="18"/>
      <c r="BD278" s="18"/>
      <c r="BE278" s="156">
        <f t="shared" si="100"/>
        <v>0</v>
      </c>
      <c r="BF278" s="156">
        <f t="shared" si="101"/>
        <v>0</v>
      </c>
      <c r="BG278" s="156">
        <f t="shared" si="102"/>
        <v>0</v>
      </c>
      <c r="BH278" s="156">
        <f t="shared" si="103"/>
        <v>0</v>
      </c>
      <c r="BI278" s="156">
        <f t="shared" si="104"/>
        <v>0</v>
      </c>
      <c r="BJ278" s="3" t="s">
        <v>87</v>
      </c>
      <c r="BK278" s="156">
        <f t="shared" si="105"/>
        <v>0</v>
      </c>
      <c r="BL278" s="3" t="s">
        <v>146</v>
      </c>
      <c r="BM278" s="155" t="s">
        <v>474</v>
      </c>
    </row>
    <row r="279" spans="1:65" ht="24" customHeight="1">
      <c r="A279" s="18"/>
      <c r="B279" s="19"/>
      <c r="C279" s="157" t="s">
        <v>475</v>
      </c>
      <c r="D279" s="157" t="s">
        <v>155</v>
      </c>
      <c r="E279" s="158" t="s">
        <v>476</v>
      </c>
      <c r="F279" s="159" t="s">
        <v>477</v>
      </c>
      <c r="G279" s="160" t="s">
        <v>144</v>
      </c>
      <c r="H279" s="161">
        <v>1</v>
      </c>
      <c r="I279" s="162"/>
      <c r="J279" s="162"/>
      <c r="K279" s="163">
        <f t="shared" si="93"/>
        <v>0</v>
      </c>
      <c r="L279" s="159" t="s">
        <v>161</v>
      </c>
      <c r="M279" s="19"/>
      <c r="N279" s="164" t="s">
        <v>1</v>
      </c>
      <c r="O279" s="151" t="s">
        <v>38</v>
      </c>
      <c r="P279" s="152">
        <f t="shared" si="94"/>
        <v>0</v>
      </c>
      <c r="Q279" s="152">
        <f t="shared" si="95"/>
        <v>0</v>
      </c>
      <c r="R279" s="152">
        <f t="shared" si="96"/>
        <v>0</v>
      </c>
      <c r="S279" s="18"/>
      <c r="T279" s="153">
        <f t="shared" si="97"/>
        <v>0</v>
      </c>
      <c r="U279" s="153">
        <v>0</v>
      </c>
      <c r="V279" s="153">
        <f t="shared" si="98"/>
        <v>0</v>
      </c>
      <c r="W279" s="153">
        <v>0</v>
      </c>
      <c r="X279" s="154">
        <f t="shared" si="99"/>
        <v>0</v>
      </c>
      <c r="Y279" s="18"/>
      <c r="Z279" s="18"/>
      <c r="AA279" s="18"/>
      <c r="AB279" s="18"/>
      <c r="AC279" s="18"/>
      <c r="AD279" s="18"/>
      <c r="AE279" s="18"/>
      <c r="AF279" s="18"/>
      <c r="AG279" s="18"/>
      <c r="AH279" s="18"/>
      <c r="AI279" s="18"/>
      <c r="AJ279" s="18"/>
      <c r="AK279" s="18"/>
      <c r="AL279" s="18"/>
      <c r="AM279" s="18"/>
      <c r="AN279" s="18"/>
      <c r="AO279" s="18"/>
      <c r="AP279" s="18"/>
      <c r="AQ279" s="18"/>
      <c r="AR279" s="155" t="s">
        <v>146</v>
      </c>
      <c r="AS279" s="18"/>
      <c r="AT279" s="155" t="s">
        <v>155</v>
      </c>
      <c r="AU279" s="155" t="s">
        <v>87</v>
      </c>
      <c r="AV279" s="18"/>
      <c r="AW279" s="18"/>
      <c r="AX279" s="18"/>
      <c r="AY279" s="3" t="s">
        <v>142</v>
      </c>
      <c r="AZ279" s="18"/>
      <c r="BA279" s="18"/>
      <c r="BB279" s="18"/>
      <c r="BC279" s="18"/>
      <c r="BD279" s="18"/>
      <c r="BE279" s="156">
        <f t="shared" si="100"/>
        <v>0</v>
      </c>
      <c r="BF279" s="156">
        <f t="shared" si="101"/>
        <v>0</v>
      </c>
      <c r="BG279" s="156">
        <f t="shared" si="102"/>
        <v>0</v>
      </c>
      <c r="BH279" s="156">
        <f t="shared" si="103"/>
        <v>0</v>
      </c>
      <c r="BI279" s="156">
        <f t="shared" si="104"/>
        <v>0</v>
      </c>
      <c r="BJ279" s="3" t="s">
        <v>87</v>
      </c>
      <c r="BK279" s="156">
        <f t="shared" si="105"/>
        <v>0</v>
      </c>
      <c r="BL279" s="3" t="s">
        <v>146</v>
      </c>
      <c r="BM279" s="155" t="s">
        <v>478</v>
      </c>
    </row>
    <row r="280" spans="1:65" ht="15.75" customHeight="1">
      <c r="A280" s="18"/>
      <c r="B280" s="19"/>
      <c r="C280" s="141" t="s">
        <v>479</v>
      </c>
      <c r="D280" s="141" t="s">
        <v>143</v>
      </c>
      <c r="E280" s="142" t="s">
        <v>480</v>
      </c>
      <c r="F280" s="143" t="s">
        <v>481</v>
      </c>
      <c r="G280" s="144" t="s">
        <v>144</v>
      </c>
      <c r="H280" s="145">
        <v>1</v>
      </c>
      <c r="I280" s="146"/>
      <c r="J280" s="147"/>
      <c r="K280" s="148">
        <f t="shared" si="93"/>
        <v>0</v>
      </c>
      <c r="L280" s="143" t="s">
        <v>161</v>
      </c>
      <c r="M280" s="149"/>
      <c r="N280" s="150" t="s">
        <v>1</v>
      </c>
      <c r="O280" s="151" t="s">
        <v>38</v>
      </c>
      <c r="P280" s="152">
        <f t="shared" si="94"/>
        <v>0</v>
      </c>
      <c r="Q280" s="152">
        <f t="shared" si="95"/>
        <v>0</v>
      </c>
      <c r="R280" s="152">
        <f t="shared" si="96"/>
        <v>0</v>
      </c>
      <c r="S280" s="18"/>
      <c r="T280" s="153">
        <f t="shared" si="97"/>
        <v>0</v>
      </c>
      <c r="U280" s="153">
        <v>3.3E-4</v>
      </c>
      <c r="V280" s="153">
        <f t="shared" si="98"/>
        <v>3.3E-4</v>
      </c>
      <c r="W280" s="153">
        <v>0</v>
      </c>
      <c r="X280" s="154">
        <f t="shared" si="99"/>
        <v>0</v>
      </c>
      <c r="Y280" s="18"/>
      <c r="Z280" s="18"/>
      <c r="AA280" s="18"/>
      <c r="AB280" s="18"/>
      <c r="AC280" s="18"/>
      <c r="AD280" s="18"/>
      <c r="AE280" s="18"/>
      <c r="AF280" s="18"/>
      <c r="AG280" s="18"/>
      <c r="AH280" s="18"/>
      <c r="AI280" s="18"/>
      <c r="AJ280" s="18"/>
      <c r="AK280" s="18"/>
      <c r="AL280" s="18"/>
      <c r="AM280" s="18"/>
      <c r="AN280" s="18"/>
      <c r="AO280" s="18"/>
      <c r="AP280" s="18"/>
      <c r="AQ280" s="18"/>
      <c r="AR280" s="155" t="s">
        <v>145</v>
      </c>
      <c r="AS280" s="18"/>
      <c r="AT280" s="155" t="s">
        <v>143</v>
      </c>
      <c r="AU280" s="155" t="s">
        <v>87</v>
      </c>
      <c r="AV280" s="18"/>
      <c r="AW280" s="18"/>
      <c r="AX280" s="18"/>
      <c r="AY280" s="3" t="s">
        <v>142</v>
      </c>
      <c r="AZ280" s="18"/>
      <c r="BA280" s="18"/>
      <c r="BB280" s="18"/>
      <c r="BC280" s="18"/>
      <c r="BD280" s="18"/>
      <c r="BE280" s="156">
        <f t="shared" si="100"/>
        <v>0</v>
      </c>
      <c r="BF280" s="156">
        <f t="shared" si="101"/>
        <v>0</v>
      </c>
      <c r="BG280" s="156">
        <f t="shared" si="102"/>
        <v>0</v>
      </c>
      <c r="BH280" s="156">
        <f t="shared" si="103"/>
        <v>0</v>
      </c>
      <c r="BI280" s="156">
        <f t="shared" si="104"/>
        <v>0</v>
      </c>
      <c r="BJ280" s="3" t="s">
        <v>87</v>
      </c>
      <c r="BK280" s="156">
        <f t="shared" si="105"/>
        <v>0</v>
      </c>
      <c r="BL280" s="3" t="s">
        <v>146</v>
      </c>
      <c r="BM280" s="155" t="s">
        <v>482</v>
      </c>
    </row>
    <row r="281" spans="1:65" ht="24" customHeight="1">
      <c r="A281" s="18"/>
      <c r="B281" s="19"/>
      <c r="C281" s="157" t="s">
        <v>483</v>
      </c>
      <c r="D281" s="157" t="s">
        <v>155</v>
      </c>
      <c r="E281" s="158" t="s">
        <v>484</v>
      </c>
      <c r="F281" s="159" t="s">
        <v>485</v>
      </c>
      <c r="G281" s="160" t="s">
        <v>347</v>
      </c>
      <c r="H281" s="186"/>
      <c r="I281" s="162"/>
      <c r="J281" s="162"/>
      <c r="K281" s="163">
        <f t="shared" si="93"/>
        <v>0</v>
      </c>
      <c r="L281" s="159" t="s">
        <v>161</v>
      </c>
      <c r="M281" s="19"/>
      <c r="N281" s="164" t="s">
        <v>1</v>
      </c>
      <c r="O281" s="151" t="s">
        <v>38</v>
      </c>
      <c r="P281" s="152">
        <f t="shared" si="94"/>
        <v>0</v>
      </c>
      <c r="Q281" s="152">
        <f t="shared" si="95"/>
        <v>0</v>
      </c>
      <c r="R281" s="152">
        <f t="shared" si="96"/>
        <v>0</v>
      </c>
      <c r="S281" s="18"/>
      <c r="T281" s="153">
        <f t="shared" si="97"/>
        <v>0</v>
      </c>
      <c r="U281" s="153">
        <v>0</v>
      </c>
      <c r="V281" s="153">
        <f t="shared" si="98"/>
        <v>0</v>
      </c>
      <c r="W281" s="153">
        <v>0</v>
      </c>
      <c r="X281" s="154">
        <f t="shared" si="99"/>
        <v>0</v>
      </c>
      <c r="Y281" s="18"/>
      <c r="Z281" s="18"/>
      <c r="AA281" s="18"/>
      <c r="AB281" s="18"/>
      <c r="AC281" s="18"/>
      <c r="AD281" s="18"/>
      <c r="AE281" s="18"/>
      <c r="AF281" s="18"/>
      <c r="AG281" s="18"/>
      <c r="AH281" s="18"/>
      <c r="AI281" s="18"/>
      <c r="AJ281" s="18"/>
      <c r="AK281" s="18"/>
      <c r="AL281" s="18"/>
      <c r="AM281" s="18"/>
      <c r="AN281" s="18"/>
      <c r="AO281" s="18"/>
      <c r="AP281" s="18"/>
      <c r="AQ281" s="18"/>
      <c r="AR281" s="155" t="s">
        <v>146</v>
      </c>
      <c r="AS281" s="18"/>
      <c r="AT281" s="155" t="s">
        <v>155</v>
      </c>
      <c r="AU281" s="155" t="s">
        <v>87</v>
      </c>
      <c r="AV281" s="18"/>
      <c r="AW281" s="18"/>
      <c r="AX281" s="18"/>
      <c r="AY281" s="3" t="s">
        <v>142</v>
      </c>
      <c r="AZ281" s="18"/>
      <c r="BA281" s="18"/>
      <c r="BB281" s="18"/>
      <c r="BC281" s="18"/>
      <c r="BD281" s="18"/>
      <c r="BE281" s="156">
        <f t="shared" si="100"/>
        <v>0</v>
      </c>
      <c r="BF281" s="156">
        <f t="shared" si="101"/>
        <v>0</v>
      </c>
      <c r="BG281" s="156">
        <f t="shared" si="102"/>
        <v>0</v>
      </c>
      <c r="BH281" s="156">
        <f t="shared" si="103"/>
        <v>0</v>
      </c>
      <c r="BI281" s="156">
        <f t="shared" si="104"/>
        <v>0</v>
      </c>
      <c r="BJ281" s="3" t="s">
        <v>87</v>
      </c>
      <c r="BK281" s="156">
        <f t="shared" si="105"/>
        <v>0</v>
      </c>
      <c r="BL281" s="3" t="s">
        <v>146</v>
      </c>
      <c r="BM281" s="155" t="s">
        <v>486</v>
      </c>
    </row>
    <row r="282" spans="1:65" ht="22.5" customHeight="1">
      <c r="A282" s="128"/>
      <c r="B282" s="129"/>
      <c r="C282" s="128"/>
      <c r="D282" s="130" t="s">
        <v>73</v>
      </c>
      <c r="E282" s="139" t="s">
        <v>487</v>
      </c>
      <c r="F282" s="139" t="s">
        <v>488</v>
      </c>
      <c r="G282" s="128"/>
      <c r="H282" s="128"/>
      <c r="I282" s="128"/>
      <c r="J282" s="128"/>
      <c r="K282" s="140">
        <f>BK282</f>
        <v>0</v>
      </c>
      <c r="L282" s="128"/>
      <c r="M282" s="129"/>
      <c r="N282" s="133"/>
      <c r="O282" s="128"/>
      <c r="P282" s="128"/>
      <c r="Q282" s="134">
        <f t="shared" ref="Q282:R282" si="106">SUM(Q283:Q291)</f>
        <v>0</v>
      </c>
      <c r="R282" s="134">
        <f t="shared" si="106"/>
        <v>0</v>
      </c>
      <c r="S282" s="128"/>
      <c r="T282" s="135">
        <f>SUM(T283:T291)</f>
        <v>0</v>
      </c>
      <c r="U282" s="128"/>
      <c r="V282" s="135">
        <f>SUM(V283:V291)</f>
        <v>1.0360708499999998</v>
      </c>
      <c r="W282" s="128"/>
      <c r="X282" s="136">
        <f>SUM(X283:X291)</f>
        <v>0</v>
      </c>
      <c r="Y282" s="128"/>
      <c r="Z282" s="128"/>
      <c r="AA282" s="128"/>
      <c r="AB282" s="128"/>
      <c r="AC282" s="128"/>
      <c r="AD282" s="128"/>
      <c r="AE282" s="128"/>
      <c r="AF282" s="128"/>
      <c r="AG282" s="128"/>
      <c r="AH282" s="128"/>
      <c r="AI282" s="128"/>
      <c r="AJ282" s="128"/>
      <c r="AK282" s="128"/>
      <c r="AL282" s="128"/>
      <c r="AM282" s="128"/>
      <c r="AN282" s="128"/>
      <c r="AO282" s="128"/>
      <c r="AP282" s="128"/>
      <c r="AQ282" s="128"/>
      <c r="AR282" s="130" t="s">
        <v>87</v>
      </c>
      <c r="AS282" s="128"/>
      <c r="AT282" s="137" t="s">
        <v>73</v>
      </c>
      <c r="AU282" s="137" t="s">
        <v>80</v>
      </c>
      <c r="AV282" s="128"/>
      <c r="AW282" s="128"/>
      <c r="AX282" s="128"/>
      <c r="AY282" s="130" t="s">
        <v>142</v>
      </c>
      <c r="AZ282" s="128"/>
      <c r="BA282" s="128"/>
      <c r="BB282" s="128"/>
      <c r="BC282" s="128"/>
      <c r="BD282" s="128"/>
      <c r="BE282" s="128"/>
      <c r="BF282" s="128"/>
      <c r="BG282" s="128"/>
      <c r="BH282" s="128"/>
      <c r="BI282" s="128"/>
      <c r="BJ282" s="128"/>
      <c r="BK282" s="138">
        <f>SUM(BK283:BK291)</f>
        <v>0</v>
      </c>
      <c r="BL282" s="128"/>
      <c r="BM282" s="128"/>
    </row>
    <row r="283" spans="1:65" ht="37.5" customHeight="1">
      <c r="A283" s="18"/>
      <c r="B283" s="19"/>
      <c r="C283" s="157" t="s">
        <v>489</v>
      </c>
      <c r="D283" s="157" t="s">
        <v>155</v>
      </c>
      <c r="E283" s="158" t="s">
        <v>490</v>
      </c>
      <c r="F283" s="159" t="s">
        <v>491</v>
      </c>
      <c r="G283" s="160" t="s">
        <v>239</v>
      </c>
      <c r="H283" s="161">
        <v>36.104999999999997</v>
      </c>
      <c r="I283" s="162"/>
      <c r="J283" s="162"/>
      <c r="K283" s="163">
        <f>ROUND(P283*H283,2)</f>
        <v>0</v>
      </c>
      <c r="L283" s="159" t="s">
        <v>161</v>
      </c>
      <c r="M283" s="19"/>
      <c r="N283" s="164" t="s">
        <v>1</v>
      </c>
      <c r="O283" s="151" t="s">
        <v>38</v>
      </c>
      <c r="P283" s="152">
        <f>I283+J283</f>
        <v>0</v>
      </c>
      <c r="Q283" s="152">
        <f>ROUND(I283*H283,2)</f>
        <v>0</v>
      </c>
      <c r="R283" s="152">
        <f>ROUND(J283*H283,2)</f>
        <v>0</v>
      </c>
      <c r="S283" s="18"/>
      <c r="T283" s="153">
        <f>S283*H283</f>
        <v>0</v>
      </c>
      <c r="U283" s="153">
        <v>2.6769999999999999E-2</v>
      </c>
      <c r="V283" s="153">
        <f>U283*H283</f>
        <v>0.96653084999999983</v>
      </c>
      <c r="W283" s="153">
        <v>0</v>
      </c>
      <c r="X283" s="154">
        <f>W283*H283</f>
        <v>0</v>
      </c>
      <c r="Y283" s="18"/>
      <c r="Z283" s="18"/>
      <c r="AA283" s="18"/>
      <c r="AB283" s="18"/>
      <c r="AC283" s="18"/>
      <c r="AD283" s="18"/>
      <c r="AE283" s="18"/>
      <c r="AF283" s="18"/>
      <c r="AG283" s="18"/>
      <c r="AH283" s="18"/>
      <c r="AI283" s="18"/>
      <c r="AJ283" s="18"/>
      <c r="AK283" s="18"/>
      <c r="AL283" s="18"/>
      <c r="AM283" s="18"/>
      <c r="AN283" s="18"/>
      <c r="AO283" s="18"/>
      <c r="AP283" s="18"/>
      <c r="AQ283" s="18"/>
      <c r="AR283" s="155" t="s">
        <v>146</v>
      </c>
      <c r="AS283" s="18"/>
      <c r="AT283" s="155" t="s">
        <v>155</v>
      </c>
      <c r="AU283" s="155" t="s">
        <v>87</v>
      </c>
      <c r="AV283" s="18"/>
      <c r="AW283" s="18"/>
      <c r="AX283" s="18"/>
      <c r="AY283" s="3" t="s">
        <v>142</v>
      </c>
      <c r="AZ283" s="18"/>
      <c r="BA283" s="18"/>
      <c r="BB283" s="18"/>
      <c r="BC283" s="18"/>
      <c r="BD283" s="18"/>
      <c r="BE283" s="156">
        <f>IF(O283="základná",K283,0)</f>
        <v>0</v>
      </c>
      <c r="BF283" s="156">
        <f>IF(O283="znížená",K283,0)</f>
        <v>0</v>
      </c>
      <c r="BG283" s="156">
        <f>IF(O283="zákl. prenesená",K283,0)</f>
        <v>0</v>
      </c>
      <c r="BH283" s="156">
        <f>IF(O283="zníž. prenesená",K283,0)</f>
        <v>0</v>
      </c>
      <c r="BI283" s="156">
        <f>IF(O283="nulová",K283,0)</f>
        <v>0</v>
      </c>
      <c r="BJ283" s="3" t="s">
        <v>87</v>
      </c>
      <c r="BK283" s="156">
        <f>ROUND(P283*H283,2)</f>
        <v>0</v>
      </c>
      <c r="BL283" s="3" t="s">
        <v>146</v>
      </c>
      <c r="BM283" s="155" t="s">
        <v>492</v>
      </c>
    </row>
    <row r="284" spans="1:65" ht="15.75" customHeight="1">
      <c r="A284" s="171"/>
      <c r="B284" s="172"/>
      <c r="C284" s="171"/>
      <c r="D284" s="173" t="s">
        <v>193</v>
      </c>
      <c r="E284" s="174" t="s">
        <v>1</v>
      </c>
      <c r="F284" s="175" t="s">
        <v>493</v>
      </c>
      <c r="G284" s="171"/>
      <c r="H284" s="176">
        <v>36.104999999999997</v>
      </c>
      <c r="I284" s="171"/>
      <c r="J284" s="171"/>
      <c r="K284" s="171"/>
      <c r="L284" s="171"/>
      <c r="M284" s="172"/>
      <c r="N284" s="177"/>
      <c r="O284" s="171"/>
      <c r="P284" s="171"/>
      <c r="Q284" s="171"/>
      <c r="R284" s="171"/>
      <c r="S284" s="171"/>
      <c r="T284" s="171"/>
      <c r="U284" s="171"/>
      <c r="V284" s="171"/>
      <c r="W284" s="171"/>
      <c r="X284" s="178"/>
      <c r="Y284" s="171"/>
      <c r="Z284" s="171"/>
      <c r="AA284" s="171"/>
      <c r="AB284" s="171"/>
      <c r="AC284" s="171"/>
      <c r="AD284" s="171"/>
      <c r="AE284" s="171"/>
      <c r="AF284" s="171"/>
      <c r="AG284" s="171"/>
      <c r="AH284" s="171"/>
      <c r="AI284" s="171"/>
      <c r="AJ284" s="171"/>
      <c r="AK284" s="171"/>
      <c r="AL284" s="171"/>
      <c r="AM284" s="171"/>
      <c r="AN284" s="171"/>
      <c r="AO284" s="171"/>
      <c r="AP284" s="171"/>
      <c r="AQ284" s="171"/>
      <c r="AR284" s="171"/>
      <c r="AS284" s="171"/>
      <c r="AT284" s="174" t="s">
        <v>193</v>
      </c>
      <c r="AU284" s="174" t="s">
        <v>87</v>
      </c>
      <c r="AV284" s="171" t="s">
        <v>87</v>
      </c>
      <c r="AW284" s="171" t="s">
        <v>4</v>
      </c>
      <c r="AX284" s="171" t="s">
        <v>80</v>
      </c>
      <c r="AY284" s="174" t="s">
        <v>142</v>
      </c>
      <c r="AZ284" s="171"/>
      <c r="BA284" s="171"/>
      <c r="BB284" s="171"/>
      <c r="BC284" s="171"/>
      <c r="BD284" s="171"/>
      <c r="BE284" s="171"/>
      <c r="BF284" s="171"/>
      <c r="BG284" s="171"/>
      <c r="BH284" s="171"/>
      <c r="BI284" s="171"/>
      <c r="BJ284" s="171"/>
      <c r="BK284" s="171"/>
      <c r="BL284" s="171"/>
      <c r="BM284" s="171"/>
    </row>
    <row r="285" spans="1:65" ht="33" customHeight="1">
      <c r="A285" s="18"/>
      <c r="B285" s="19"/>
      <c r="C285" s="157" t="s">
        <v>494</v>
      </c>
      <c r="D285" s="157" t="s">
        <v>155</v>
      </c>
      <c r="E285" s="158" t="s">
        <v>495</v>
      </c>
      <c r="F285" s="159" t="s">
        <v>496</v>
      </c>
      <c r="G285" s="160" t="s">
        <v>144</v>
      </c>
      <c r="H285" s="161">
        <v>1</v>
      </c>
      <c r="I285" s="162"/>
      <c r="J285" s="162"/>
      <c r="K285" s="163">
        <f>ROUND(P285*H285,2)</f>
        <v>0</v>
      </c>
      <c r="L285" s="159" t="s">
        <v>161</v>
      </c>
      <c r="M285" s="19"/>
      <c r="N285" s="164" t="s">
        <v>1</v>
      </c>
      <c r="O285" s="151" t="s">
        <v>38</v>
      </c>
      <c r="P285" s="152">
        <f>I285+J285</f>
        <v>0</v>
      </c>
      <c r="Q285" s="152">
        <f>ROUND(I285*H285,2)</f>
        <v>0</v>
      </c>
      <c r="R285" s="152">
        <f>ROUND(J285*H285,2)</f>
        <v>0</v>
      </c>
      <c r="S285" s="18"/>
      <c r="T285" s="153">
        <f>S285*H285</f>
        <v>0</v>
      </c>
      <c r="U285" s="153">
        <v>2.273E-2</v>
      </c>
      <c r="V285" s="153">
        <f>U285*H285</f>
        <v>2.273E-2</v>
      </c>
      <c r="W285" s="153">
        <v>0</v>
      </c>
      <c r="X285" s="154">
        <f>W285*H285</f>
        <v>0</v>
      </c>
      <c r="Y285" s="18"/>
      <c r="Z285" s="18"/>
      <c r="AA285" s="18"/>
      <c r="AB285" s="18"/>
      <c r="AC285" s="18"/>
      <c r="AD285" s="18"/>
      <c r="AE285" s="18"/>
      <c r="AF285" s="18"/>
      <c r="AG285" s="18"/>
      <c r="AH285" s="18"/>
      <c r="AI285" s="18"/>
      <c r="AJ285" s="18"/>
      <c r="AK285" s="18"/>
      <c r="AL285" s="18"/>
      <c r="AM285" s="18"/>
      <c r="AN285" s="18"/>
      <c r="AO285" s="18"/>
      <c r="AP285" s="18"/>
      <c r="AQ285" s="18"/>
      <c r="AR285" s="155" t="s">
        <v>146</v>
      </c>
      <c r="AS285" s="18"/>
      <c r="AT285" s="155" t="s">
        <v>155</v>
      </c>
      <c r="AU285" s="155" t="s">
        <v>87</v>
      </c>
      <c r="AV285" s="18"/>
      <c r="AW285" s="18"/>
      <c r="AX285" s="18"/>
      <c r="AY285" s="3" t="s">
        <v>142</v>
      </c>
      <c r="AZ285" s="18"/>
      <c r="BA285" s="18"/>
      <c r="BB285" s="18"/>
      <c r="BC285" s="18"/>
      <c r="BD285" s="18"/>
      <c r="BE285" s="156">
        <f>IF(O285="základná",K285,0)</f>
        <v>0</v>
      </c>
      <c r="BF285" s="156">
        <f>IF(O285="znížená",K285,0)</f>
        <v>0</v>
      </c>
      <c r="BG285" s="156">
        <f>IF(O285="zákl. prenesená",K285,0)</f>
        <v>0</v>
      </c>
      <c r="BH285" s="156">
        <f>IF(O285="zníž. prenesená",K285,0)</f>
        <v>0</v>
      </c>
      <c r="BI285" s="156">
        <f>IF(O285="nulová",K285,0)</f>
        <v>0</v>
      </c>
      <c r="BJ285" s="3" t="s">
        <v>87</v>
      </c>
      <c r="BK285" s="156">
        <f>ROUND(P285*H285,2)</f>
        <v>0</v>
      </c>
      <c r="BL285" s="3" t="s">
        <v>146</v>
      </c>
      <c r="BM285" s="155" t="s">
        <v>497</v>
      </c>
    </row>
    <row r="286" spans="1:65" ht="15.75" customHeight="1">
      <c r="A286" s="171"/>
      <c r="B286" s="172"/>
      <c r="C286" s="171"/>
      <c r="D286" s="173" t="s">
        <v>193</v>
      </c>
      <c r="E286" s="174" t="s">
        <v>1</v>
      </c>
      <c r="F286" s="175" t="s">
        <v>498</v>
      </c>
      <c r="G286" s="171"/>
      <c r="H286" s="176">
        <v>1</v>
      </c>
      <c r="I286" s="171"/>
      <c r="J286" s="171"/>
      <c r="K286" s="171"/>
      <c r="L286" s="171"/>
      <c r="M286" s="172"/>
      <c r="N286" s="177"/>
      <c r="O286" s="171"/>
      <c r="P286" s="171"/>
      <c r="Q286" s="171"/>
      <c r="R286" s="171"/>
      <c r="S286" s="171"/>
      <c r="T286" s="171"/>
      <c r="U286" s="171"/>
      <c r="V286" s="171"/>
      <c r="W286" s="171"/>
      <c r="X286" s="178"/>
      <c r="Y286" s="171"/>
      <c r="Z286" s="171"/>
      <c r="AA286" s="171"/>
      <c r="AB286" s="171"/>
      <c r="AC286" s="171"/>
      <c r="AD286" s="171"/>
      <c r="AE286" s="171"/>
      <c r="AF286" s="171"/>
      <c r="AG286" s="171"/>
      <c r="AH286" s="171"/>
      <c r="AI286" s="171"/>
      <c r="AJ286" s="171"/>
      <c r="AK286" s="171"/>
      <c r="AL286" s="171"/>
      <c r="AM286" s="171"/>
      <c r="AN286" s="171"/>
      <c r="AO286" s="171"/>
      <c r="AP286" s="171"/>
      <c r="AQ286" s="171"/>
      <c r="AR286" s="171"/>
      <c r="AS286" s="171"/>
      <c r="AT286" s="174" t="s">
        <v>193</v>
      </c>
      <c r="AU286" s="174" t="s">
        <v>87</v>
      </c>
      <c r="AV286" s="171" t="s">
        <v>87</v>
      </c>
      <c r="AW286" s="171" t="s">
        <v>4</v>
      </c>
      <c r="AX286" s="171" t="s">
        <v>80</v>
      </c>
      <c r="AY286" s="174" t="s">
        <v>142</v>
      </c>
      <c r="AZ286" s="171"/>
      <c r="BA286" s="171"/>
      <c r="BB286" s="171"/>
      <c r="BC286" s="171"/>
      <c r="BD286" s="171"/>
      <c r="BE286" s="171"/>
      <c r="BF286" s="171"/>
      <c r="BG286" s="171"/>
      <c r="BH286" s="171"/>
      <c r="BI286" s="171"/>
      <c r="BJ286" s="171"/>
      <c r="BK286" s="171"/>
      <c r="BL286" s="171"/>
      <c r="BM286" s="171"/>
    </row>
    <row r="287" spans="1:65" ht="33" customHeight="1">
      <c r="A287" s="18"/>
      <c r="B287" s="19"/>
      <c r="C287" s="157" t="s">
        <v>499</v>
      </c>
      <c r="D287" s="157" t="s">
        <v>155</v>
      </c>
      <c r="E287" s="158" t="s">
        <v>500</v>
      </c>
      <c r="F287" s="159" t="s">
        <v>501</v>
      </c>
      <c r="G287" s="160" t="s">
        <v>144</v>
      </c>
      <c r="H287" s="161">
        <v>1</v>
      </c>
      <c r="I287" s="162"/>
      <c r="J287" s="162"/>
      <c r="K287" s="163">
        <f>ROUND(P287*H287,2)</f>
        <v>0</v>
      </c>
      <c r="L287" s="159" t="s">
        <v>161</v>
      </c>
      <c r="M287" s="19"/>
      <c r="N287" s="164" t="s">
        <v>1</v>
      </c>
      <c r="O287" s="151" t="s">
        <v>38</v>
      </c>
      <c r="P287" s="152">
        <f>I287+J287</f>
        <v>0</v>
      </c>
      <c r="Q287" s="152">
        <f>ROUND(I287*H287,2)</f>
        <v>0</v>
      </c>
      <c r="R287" s="152">
        <f>ROUND(J287*H287,2)</f>
        <v>0</v>
      </c>
      <c r="S287" s="18"/>
      <c r="T287" s="153">
        <f>S287*H287</f>
        <v>0</v>
      </c>
      <c r="U287" s="153">
        <v>2.231E-2</v>
      </c>
      <c r="V287" s="153">
        <f>U287*H287</f>
        <v>2.231E-2</v>
      </c>
      <c r="W287" s="153">
        <v>0</v>
      </c>
      <c r="X287" s="154">
        <f>W287*H287</f>
        <v>0</v>
      </c>
      <c r="Y287" s="18"/>
      <c r="Z287" s="18"/>
      <c r="AA287" s="18"/>
      <c r="AB287" s="18"/>
      <c r="AC287" s="18"/>
      <c r="AD287" s="18"/>
      <c r="AE287" s="18"/>
      <c r="AF287" s="18"/>
      <c r="AG287" s="18"/>
      <c r="AH287" s="18"/>
      <c r="AI287" s="18"/>
      <c r="AJ287" s="18"/>
      <c r="AK287" s="18"/>
      <c r="AL287" s="18"/>
      <c r="AM287" s="18"/>
      <c r="AN287" s="18"/>
      <c r="AO287" s="18"/>
      <c r="AP287" s="18"/>
      <c r="AQ287" s="18"/>
      <c r="AR287" s="155" t="s">
        <v>146</v>
      </c>
      <c r="AS287" s="18"/>
      <c r="AT287" s="155" t="s">
        <v>155</v>
      </c>
      <c r="AU287" s="155" t="s">
        <v>87</v>
      </c>
      <c r="AV287" s="18"/>
      <c r="AW287" s="18"/>
      <c r="AX287" s="18"/>
      <c r="AY287" s="3" t="s">
        <v>142</v>
      </c>
      <c r="AZ287" s="18"/>
      <c r="BA287" s="18"/>
      <c r="BB287" s="18"/>
      <c r="BC287" s="18"/>
      <c r="BD287" s="18"/>
      <c r="BE287" s="156">
        <f>IF(O287="základná",K287,0)</f>
        <v>0</v>
      </c>
      <c r="BF287" s="156">
        <f>IF(O287="znížená",K287,0)</f>
        <v>0</v>
      </c>
      <c r="BG287" s="156">
        <f>IF(O287="zákl. prenesená",K287,0)</f>
        <v>0</v>
      </c>
      <c r="BH287" s="156">
        <f>IF(O287="zníž. prenesená",K287,0)</f>
        <v>0</v>
      </c>
      <c r="BI287" s="156">
        <f>IF(O287="nulová",K287,0)</f>
        <v>0</v>
      </c>
      <c r="BJ287" s="3" t="s">
        <v>87</v>
      </c>
      <c r="BK287" s="156">
        <f>ROUND(P287*H287,2)</f>
        <v>0</v>
      </c>
      <c r="BL287" s="3" t="s">
        <v>146</v>
      </c>
      <c r="BM287" s="155" t="s">
        <v>502</v>
      </c>
    </row>
    <row r="288" spans="1:65" ht="15.75" customHeight="1">
      <c r="A288" s="171"/>
      <c r="B288" s="172"/>
      <c r="C288" s="171"/>
      <c r="D288" s="173" t="s">
        <v>193</v>
      </c>
      <c r="E288" s="174" t="s">
        <v>1</v>
      </c>
      <c r="F288" s="175" t="s">
        <v>503</v>
      </c>
      <c r="G288" s="171"/>
      <c r="H288" s="176">
        <v>1</v>
      </c>
      <c r="I288" s="171"/>
      <c r="J288" s="171"/>
      <c r="K288" s="171"/>
      <c r="L288" s="171"/>
      <c r="M288" s="172"/>
      <c r="N288" s="177"/>
      <c r="O288" s="171"/>
      <c r="P288" s="171"/>
      <c r="Q288" s="171"/>
      <c r="R288" s="171"/>
      <c r="S288" s="171"/>
      <c r="T288" s="171"/>
      <c r="U288" s="171"/>
      <c r="V288" s="171"/>
      <c r="W288" s="171"/>
      <c r="X288" s="178"/>
      <c r="Y288" s="171"/>
      <c r="Z288" s="171"/>
      <c r="AA288" s="171"/>
      <c r="AB288" s="171"/>
      <c r="AC288" s="171"/>
      <c r="AD288" s="171"/>
      <c r="AE288" s="171"/>
      <c r="AF288" s="171"/>
      <c r="AG288" s="171"/>
      <c r="AH288" s="171"/>
      <c r="AI288" s="171"/>
      <c r="AJ288" s="171"/>
      <c r="AK288" s="171"/>
      <c r="AL288" s="171"/>
      <c r="AM288" s="171"/>
      <c r="AN288" s="171"/>
      <c r="AO288" s="171"/>
      <c r="AP288" s="171"/>
      <c r="AQ288" s="171"/>
      <c r="AR288" s="171"/>
      <c r="AS288" s="171"/>
      <c r="AT288" s="174" t="s">
        <v>193</v>
      </c>
      <c r="AU288" s="174" t="s">
        <v>87</v>
      </c>
      <c r="AV288" s="171" t="s">
        <v>87</v>
      </c>
      <c r="AW288" s="171" t="s">
        <v>4</v>
      </c>
      <c r="AX288" s="171" t="s">
        <v>80</v>
      </c>
      <c r="AY288" s="174" t="s">
        <v>142</v>
      </c>
      <c r="AZ288" s="171"/>
      <c r="BA288" s="171"/>
      <c r="BB288" s="171"/>
      <c r="BC288" s="171"/>
      <c r="BD288" s="171"/>
      <c r="BE288" s="171"/>
      <c r="BF288" s="171"/>
      <c r="BG288" s="171"/>
      <c r="BH288" s="171"/>
      <c r="BI288" s="171"/>
      <c r="BJ288" s="171"/>
      <c r="BK288" s="171"/>
      <c r="BL288" s="171"/>
      <c r="BM288" s="171"/>
    </row>
    <row r="289" spans="1:65" ht="24" customHeight="1">
      <c r="A289" s="18"/>
      <c r="B289" s="19"/>
      <c r="C289" s="141" t="s">
        <v>504</v>
      </c>
      <c r="D289" s="141" t="s">
        <v>143</v>
      </c>
      <c r="E289" s="142" t="s">
        <v>505</v>
      </c>
      <c r="F289" s="143" t="s">
        <v>506</v>
      </c>
      <c r="G289" s="144" t="s">
        <v>144</v>
      </c>
      <c r="H289" s="145">
        <v>1</v>
      </c>
      <c r="I289" s="146"/>
      <c r="J289" s="147"/>
      <c r="K289" s="148">
        <f t="shared" ref="K289:K291" si="107">ROUND(P289*H289,2)</f>
        <v>0</v>
      </c>
      <c r="L289" s="143" t="s">
        <v>161</v>
      </c>
      <c r="M289" s="149"/>
      <c r="N289" s="150" t="s">
        <v>1</v>
      </c>
      <c r="O289" s="151" t="s">
        <v>38</v>
      </c>
      <c r="P289" s="152">
        <f t="shared" ref="P289:P291" si="108">I289+J289</f>
        <v>0</v>
      </c>
      <c r="Q289" s="152">
        <f t="shared" ref="Q289:Q291" si="109">ROUND(I289*H289,2)</f>
        <v>0</v>
      </c>
      <c r="R289" s="152">
        <f t="shared" ref="R289:R291" si="110">ROUND(J289*H289,2)</f>
        <v>0</v>
      </c>
      <c r="S289" s="18"/>
      <c r="T289" s="153">
        <f t="shared" ref="T289:T291" si="111">S289*H289</f>
        <v>0</v>
      </c>
      <c r="U289" s="153">
        <v>1.2E-2</v>
      </c>
      <c r="V289" s="153">
        <f t="shared" ref="V289:V291" si="112">U289*H289</f>
        <v>1.2E-2</v>
      </c>
      <c r="W289" s="153">
        <v>0</v>
      </c>
      <c r="X289" s="154">
        <f t="shared" ref="X289:X291" si="113">W289*H289</f>
        <v>0</v>
      </c>
      <c r="Y289" s="18"/>
      <c r="Z289" s="18"/>
      <c r="AA289" s="18"/>
      <c r="AB289" s="18"/>
      <c r="AC289" s="18"/>
      <c r="AD289" s="18"/>
      <c r="AE289" s="18"/>
      <c r="AF289" s="18"/>
      <c r="AG289" s="18"/>
      <c r="AH289" s="18"/>
      <c r="AI289" s="18"/>
      <c r="AJ289" s="18"/>
      <c r="AK289" s="18"/>
      <c r="AL289" s="18"/>
      <c r="AM289" s="18"/>
      <c r="AN289" s="18"/>
      <c r="AO289" s="18"/>
      <c r="AP289" s="18"/>
      <c r="AQ289" s="18"/>
      <c r="AR289" s="155" t="s">
        <v>145</v>
      </c>
      <c r="AS289" s="18"/>
      <c r="AT289" s="155" t="s">
        <v>143</v>
      </c>
      <c r="AU289" s="155" t="s">
        <v>87</v>
      </c>
      <c r="AV289" s="18"/>
      <c r="AW289" s="18"/>
      <c r="AX289" s="18"/>
      <c r="AY289" s="3" t="s">
        <v>142</v>
      </c>
      <c r="AZ289" s="18"/>
      <c r="BA289" s="18"/>
      <c r="BB289" s="18"/>
      <c r="BC289" s="18"/>
      <c r="BD289" s="18"/>
      <c r="BE289" s="156">
        <f t="shared" ref="BE289:BE291" si="114">IF(O289="základná",K289,0)</f>
        <v>0</v>
      </c>
      <c r="BF289" s="156">
        <f t="shared" ref="BF289:BF291" si="115">IF(O289="znížená",K289,0)</f>
        <v>0</v>
      </c>
      <c r="BG289" s="156">
        <f t="shared" ref="BG289:BG291" si="116">IF(O289="zákl. prenesená",K289,0)</f>
        <v>0</v>
      </c>
      <c r="BH289" s="156">
        <f t="shared" ref="BH289:BH291" si="117">IF(O289="zníž. prenesená",K289,0)</f>
        <v>0</v>
      </c>
      <c r="BI289" s="156">
        <f t="shared" ref="BI289:BI291" si="118">IF(O289="nulová",K289,0)</f>
        <v>0</v>
      </c>
      <c r="BJ289" s="3" t="s">
        <v>87</v>
      </c>
      <c r="BK289" s="156">
        <f t="shared" ref="BK289:BK291" si="119">ROUND(P289*H289,2)</f>
        <v>0</v>
      </c>
      <c r="BL289" s="3" t="s">
        <v>146</v>
      </c>
      <c r="BM289" s="155" t="s">
        <v>507</v>
      </c>
    </row>
    <row r="290" spans="1:65" ht="24" customHeight="1">
      <c r="A290" s="18"/>
      <c r="B290" s="19"/>
      <c r="C290" s="141" t="s">
        <v>508</v>
      </c>
      <c r="D290" s="141" t="s">
        <v>143</v>
      </c>
      <c r="E290" s="142" t="s">
        <v>509</v>
      </c>
      <c r="F290" s="143" t="s">
        <v>510</v>
      </c>
      <c r="G290" s="144" t="s">
        <v>144</v>
      </c>
      <c r="H290" s="145">
        <v>1</v>
      </c>
      <c r="I290" s="146"/>
      <c r="J290" s="147"/>
      <c r="K290" s="148">
        <f t="shared" si="107"/>
        <v>0</v>
      </c>
      <c r="L290" s="143" t="s">
        <v>161</v>
      </c>
      <c r="M290" s="149"/>
      <c r="N290" s="150" t="s">
        <v>1</v>
      </c>
      <c r="O290" s="151" t="s">
        <v>38</v>
      </c>
      <c r="P290" s="152">
        <f t="shared" si="108"/>
        <v>0</v>
      </c>
      <c r="Q290" s="152">
        <f t="shared" si="109"/>
        <v>0</v>
      </c>
      <c r="R290" s="152">
        <f t="shared" si="110"/>
        <v>0</v>
      </c>
      <c r="S290" s="18"/>
      <c r="T290" s="153">
        <f t="shared" si="111"/>
        <v>0</v>
      </c>
      <c r="U290" s="153">
        <v>1.2500000000000001E-2</v>
      </c>
      <c r="V290" s="153">
        <f t="shared" si="112"/>
        <v>1.2500000000000001E-2</v>
      </c>
      <c r="W290" s="153">
        <v>0</v>
      </c>
      <c r="X290" s="154">
        <f t="shared" si="113"/>
        <v>0</v>
      </c>
      <c r="Y290" s="18"/>
      <c r="Z290" s="18"/>
      <c r="AA290" s="18"/>
      <c r="AB290" s="18"/>
      <c r="AC290" s="18"/>
      <c r="AD290" s="18"/>
      <c r="AE290" s="18"/>
      <c r="AF290" s="18"/>
      <c r="AG290" s="18"/>
      <c r="AH290" s="18"/>
      <c r="AI290" s="18"/>
      <c r="AJ290" s="18"/>
      <c r="AK290" s="18"/>
      <c r="AL290" s="18"/>
      <c r="AM290" s="18"/>
      <c r="AN290" s="18"/>
      <c r="AO290" s="18"/>
      <c r="AP290" s="18"/>
      <c r="AQ290" s="18"/>
      <c r="AR290" s="155" t="s">
        <v>145</v>
      </c>
      <c r="AS290" s="18"/>
      <c r="AT290" s="155" t="s">
        <v>143</v>
      </c>
      <c r="AU290" s="155" t="s">
        <v>87</v>
      </c>
      <c r="AV290" s="18"/>
      <c r="AW290" s="18"/>
      <c r="AX290" s="18"/>
      <c r="AY290" s="3" t="s">
        <v>142</v>
      </c>
      <c r="AZ290" s="18"/>
      <c r="BA290" s="18"/>
      <c r="BB290" s="18"/>
      <c r="BC290" s="18"/>
      <c r="BD290" s="18"/>
      <c r="BE290" s="156">
        <f t="shared" si="114"/>
        <v>0</v>
      </c>
      <c r="BF290" s="156">
        <f t="shared" si="115"/>
        <v>0</v>
      </c>
      <c r="BG290" s="156">
        <f t="shared" si="116"/>
        <v>0</v>
      </c>
      <c r="BH290" s="156">
        <f t="shared" si="117"/>
        <v>0</v>
      </c>
      <c r="BI290" s="156">
        <f t="shared" si="118"/>
        <v>0</v>
      </c>
      <c r="BJ290" s="3" t="s">
        <v>87</v>
      </c>
      <c r="BK290" s="156">
        <f t="shared" si="119"/>
        <v>0</v>
      </c>
      <c r="BL290" s="3" t="s">
        <v>146</v>
      </c>
      <c r="BM290" s="155" t="s">
        <v>511</v>
      </c>
    </row>
    <row r="291" spans="1:65" ht="24" customHeight="1">
      <c r="A291" s="18"/>
      <c r="B291" s="19"/>
      <c r="C291" s="157" t="s">
        <v>512</v>
      </c>
      <c r="D291" s="157" t="s">
        <v>155</v>
      </c>
      <c r="E291" s="158" t="s">
        <v>513</v>
      </c>
      <c r="F291" s="159" t="s">
        <v>514</v>
      </c>
      <c r="G291" s="160" t="s">
        <v>347</v>
      </c>
      <c r="H291" s="186"/>
      <c r="I291" s="162"/>
      <c r="J291" s="162"/>
      <c r="K291" s="163">
        <f t="shared" si="107"/>
        <v>0</v>
      </c>
      <c r="L291" s="159" t="s">
        <v>161</v>
      </c>
      <c r="M291" s="19"/>
      <c r="N291" s="164" t="s">
        <v>1</v>
      </c>
      <c r="O291" s="151" t="s">
        <v>38</v>
      </c>
      <c r="P291" s="152">
        <f t="shared" si="108"/>
        <v>0</v>
      </c>
      <c r="Q291" s="152">
        <f t="shared" si="109"/>
        <v>0</v>
      </c>
      <c r="R291" s="152">
        <f t="shared" si="110"/>
        <v>0</v>
      </c>
      <c r="S291" s="18"/>
      <c r="T291" s="153">
        <f t="shared" si="111"/>
        <v>0</v>
      </c>
      <c r="U291" s="153">
        <v>0</v>
      </c>
      <c r="V291" s="153">
        <f t="shared" si="112"/>
        <v>0</v>
      </c>
      <c r="W291" s="153">
        <v>0</v>
      </c>
      <c r="X291" s="154">
        <f t="shared" si="113"/>
        <v>0</v>
      </c>
      <c r="Y291" s="18"/>
      <c r="Z291" s="18"/>
      <c r="AA291" s="18"/>
      <c r="AB291" s="18"/>
      <c r="AC291" s="18"/>
      <c r="AD291" s="18"/>
      <c r="AE291" s="18"/>
      <c r="AF291" s="18"/>
      <c r="AG291" s="18"/>
      <c r="AH291" s="18"/>
      <c r="AI291" s="18"/>
      <c r="AJ291" s="18"/>
      <c r="AK291" s="18"/>
      <c r="AL291" s="18"/>
      <c r="AM291" s="18"/>
      <c r="AN291" s="18"/>
      <c r="AO291" s="18"/>
      <c r="AP291" s="18"/>
      <c r="AQ291" s="18"/>
      <c r="AR291" s="155" t="s">
        <v>146</v>
      </c>
      <c r="AS291" s="18"/>
      <c r="AT291" s="155" t="s">
        <v>155</v>
      </c>
      <c r="AU291" s="155" t="s">
        <v>87</v>
      </c>
      <c r="AV291" s="18"/>
      <c r="AW291" s="18"/>
      <c r="AX291" s="18"/>
      <c r="AY291" s="3" t="s">
        <v>142</v>
      </c>
      <c r="AZ291" s="18"/>
      <c r="BA291" s="18"/>
      <c r="BB291" s="18"/>
      <c r="BC291" s="18"/>
      <c r="BD291" s="18"/>
      <c r="BE291" s="156">
        <f t="shared" si="114"/>
        <v>0</v>
      </c>
      <c r="BF291" s="156">
        <f t="shared" si="115"/>
        <v>0</v>
      </c>
      <c r="BG291" s="156">
        <f t="shared" si="116"/>
        <v>0</v>
      </c>
      <c r="BH291" s="156">
        <f t="shared" si="117"/>
        <v>0</v>
      </c>
      <c r="BI291" s="156">
        <f t="shared" si="118"/>
        <v>0</v>
      </c>
      <c r="BJ291" s="3" t="s">
        <v>87</v>
      </c>
      <c r="BK291" s="156">
        <f t="shared" si="119"/>
        <v>0</v>
      </c>
      <c r="BL291" s="3" t="s">
        <v>146</v>
      </c>
      <c r="BM291" s="155" t="s">
        <v>515</v>
      </c>
    </row>
    <row r="292" spans="1:65" ht="22.5" customHeight="1">
      <c r="A292" s="128"/>
      <c r="B292" s="129"/>
      <c r="C292" s="128"/>
      <c r="D292" s="130" t="s">
        <v>73</v>
      </c>
      <c r="E292" s="139" t="s">
        <v>516</v>
      </c>
      <c r="F292" s="139" t="s">
        <v>517</v>
      </c>
      <c r="G292" s="128"/>
      <c r="H292" s="128"/>
      <c r="I292" s="128"/>
      <c r="J292" s="128"/>
      <c r="K292" s="140">
        <f>BK292</f>
        <v>0</v>
      </c>
      <c r="L292" s="128"/>
      <c r="M292" s="129"/>
      <c r="N292" s="133"/>
      <c r="O292" s="128"/>
      <c r="P292" s="128"/>
      <c r="Q292" s="134">
        <f t="shared" ref="Q292:R292" si="120">SUM(Q293:Q296)</f>
        <v>0</v>
      </c>
      <c r="R292" s="134">
        <f t="shared" si="120"/>
        <v>0</v>
      </c>
      <c r="S292" s="128"/>
      <c r="T292" s="135">
        <f>SUM(T293:T296)</f>
        <v>0</v>
      </c>
      <c r="U292" s="128"/>
      <c r="V292" s="135">
        <f>SUM(V293:V296)</f>
        <v>1.6701939999999998E-2</v>
      </c>
      <c r="W292" s="128"/>
      <c r="X292" s="136">
        <f>SUM(X293:X296)</f>
        <v>0</v>
      </c>
      <c r="Y292" s="128"/>
      <c r="Z292" s="128"/>
      <c r="AA292" s="128"/>
      <c r="AB292" s="128"/>
      <c r="AC292" s="128"/>
      <c r="AD292" s="128"/>
      <c r="AE292" s="128"/>
      <c r="AF292" s="128"/>
      <c r="AG292" s="128"/>
      <c r="AH292" s="128"/>
      <c r="AI292" s="128"/>
      <c r="AJ292" s="128"/>
      <c r="AK292" s="128"/>
      <c r="AL292" s="128"/>
      <c r="AM292" s="128"/>
      <c r="AN292" s="128"/>
      <c r="AO292" s="128"/>
      <c r="AP292" s="128"/>
      <c r="AQ292" s="128"/>
      <c r="AR292" s="130" t="s">
        <v>87</v>
      </c>
      <c r="AS292" s="128"/>
      <c r="AT292" s="137" t="s">
        <v>73</v>
      </c>
      <c r="AU292" s="137" t="s">
        <v>80</v>
      </c>
      <c r="AV292" s="128"/>
      <c r="AW292" s="128"/>
      <c r="AX292" s="128"/>
      <c r="AY292" s="130" t="s">
        <v>142</v>
      </c>
      <c r="AZ292" s="128"/>
      <c r="BA292" s="128"/>
      <c r="BB292" s="128"/>
      <c r="BC292" s="128"/>
      <c r="BD292" s="128"/>
      <c r="BE292" s="128"/>
      <c r="BF292" s="128"/>
      <c r="BG292" s="128"/>
      <c r="BH292" s="128"/>
      <c r="BI292" s="128"/>
      <c r="BJ292" s="128"/>
      <c r="BK292" s="138">
        <f>SUM(BK293:BK296)</f>
        <v>0</v>
      </c>
      <c r="BL292" s="128"/>
      <c r="BM292" s="128"/>
    </row>
    <row r="293" spans="1:65" ht="33" customHeight="1">
      <c r="A293" s="18"/>
      <c r="B293" s="19"/>
      <c r="C293" s="157" t="s">
        <v>518</v>
      </c>
      <c r="D293" s="157" t="s">
        <v>155</v>
      </c>
      <c r="E293" s="158" t="s">
        <v>519</v>
      </c>
      <c r="F293" s="159" t="s">
        <v>520</v>
      </c>
      <c r="G293" s="160" t="s">
        <v>144</v>
      </c>
      <c r="H293" s="161">
        <v>1</v>
      </c>
      <c r="I293" s="162"/>
      <c r="J293" s="162"/>
      <c r="K293" s="163">
        <f t="shared" ref="K293:K296" si="121">ROUND(P293*H293,2)</f>
        <v>0</v>
      </c>
      <c r="L293" s="159" t="s">
        <v>161</v>
      </c>
      <c r="M293" s="19"/>
      <c r="N293" s="164" t="s">
        <v>1</v>
      </c>
      <c r="O293" s="151" t="s">
        <v>38</v>
      </c>
      <c r="P293" s="152">
        <f t="shared" ref="P293:P296" si="122">I293+J293</f>
        <v>0</v>
      </c>
      <c r="Q293" s="152">
        <f t="shared" ref="Q293:Q296" si="123">ROUND(I293*H293,2)</f>
        <v>0</v>
      </c>
      <c r="R293" s="152">
        <f t="shared" ref="R293:R296" si="124">ROUND(J293*H293,2)</f>
        <v>0</v>
      </c>
      <c r="S293" s="18"/>
      <c r="T293" s="153">
        <f t="shared" ref="T293:T296" si="125">S293*H293</f>
        <v>0</v>
      </c>
      <c r="U293" s="153">
        <v>9.344E-5</v>
      </c>
      <c r="V293" s="153">
        <f t="shared" ref="V293:V296" si="126">U293*H293</f>
        <v>9.344E-5</v>
      </c>
      <c r="W293" s="153">
        <v>0</v>
      </c>
      <c r="X293" s="154">
        <f t="shared" ref="X293:X296" si="127">W293*H293</f>
        <v>0</v>
      </c>
      <c r="Y293" s="18"/>
      <c r="Z293" s="18"/>
      <c r="AA293" s="18"/>
      <c r="AB293" s="18"/>
      <c r="AC293" s="18"/>
      <c r="AD293" s="18"/>
      <c r="AE293" s="18"/>
      <c r="AF293" s="18"/>
      <c r="AG293" s="18"/>
      <c r="AH293" s="18"/>
      <c r="AI293" s="18"/>
      <c r="AJ293" s="18"/>
      <c r="AK293" s="18"/>
      <c r="AL293" s="18"/>
      <c r="AM293" s="18"/>
      <c r="AN293" s="18"/>
      <c r="AO293" s="18"/>
      <c r="AP293" s="18"/>
      <c r="AQ293" s="18"/>
      <c r="AR293" s="155" t="s">
        <v>146</v>
      </c>
      <c r="AS293" s="18"/>
      <c r="AT293" s="155" t="s">
        <v>155</v>
      </c>
      <c r="AU293" s="155" t="s">
        <v>87</v>
      </c>
      <c r="AV293" s="18"/>
      <c r="AW293" s="18"/>
      <c r="AX293" s="18"/>
      <c r="AY293" s="3" t="s">
        <v>142</v>
      </c>
      <c r="AZ293" s="18"/>
      <c r="BA293" s="18"/>
      <c r="BB293" s="18"/>
      <c r="BC293" s="18"/>
      <c r="BD293" s="18"/>
      <c r="BE293" s="156">
        <f t="shared" ref="BE293:BE296" si="128">IF(O293="základná",K293,0)</f>
        <v>0</v>
      </c>
      <c r="BF293" s="156">
        <f t="shared" ref="BF293:BF296" si="129">IF(O293="znížená",K293,0)</f>
        <v>0</v>
      </c>
      <c r="BG293" s="156">
        <f t="shared" ref="BG293:BG296" si="130">IF(O293="zákl. prenesená",K293,0)</f>
        <v>0</v>
      </c>
      <c r="BH293" s="156">
        <f t="shared" ref="BH293:BH296" si="131">IF(O293="zníž. prenesená",K293,0)</f>
        <v>0</v>
      </c>
      <c r="BI293" s="156">
        <f t="shared" ref="BI293:BI296" si="132">IF(O293="nulová",K293,0)</f>
        <v>0</v>
      </c>
      <c r="BJ293" s="3" t="s">
        <v>87</v>
      </c>
      <c r="BK293" s="156">
        <f t="shared" ref="BK293:BK296" si="133">ROUND(P293*H293,2)</f>
        <v>0</v>
      </c>
      <c r="BL293" s="3" t="s">
        <v>146</v>
      </c>
      <c r="BM293" s="155" t="s">
        <v>521</v>
      </c>
    </row>
    <row r="294" spans="1:65" ht="15.75" customHeight="1">
      <c r="A294" s="18"/>
      <c r="B294" s="19"/>
      <c r="C294" s="141" t="s">
        <v>522</v>
      </c>
      <c r="D294" s="141" t="s">
        <v>143</v>
      </c>
      <c r="E294" s="142" t="s">
        <v>523</v>
      </c>
      <c r="F294" s="143" t="s">
        <v>524</v>
      </c>
      <c r="G294" s="144" t="s">
        <v>144</v>
      </c>
      <c r="H294" s="145">
        <v>1</v>
      </c>
      <c r="I294" s="146"/>
      <c r="J294" s="147"/>
      <c r="K294" s="148">
        <f t="shared" si="121"/>
        <v>0</v>
      </c>
      <c r="L294" s="143" t="s">
        <v>161</v>
      </c>
      <c r="M294" s="149"/>
      <c r="N294" s="150" t="s">
        <v>1</v>
      </c>
      <c r="O294" s="151" t="s">
        <v>38</v>
      </c>
      <c r="P294" s="152">
        <f t="shared" si="122"/>
        <v>0</v>
      </c>
      <c r="Q294" s="152">
        <f t="shared" si="123"/>
        <v>0</v>
      </c>
      <c r="R294" s="152">
        <f t="shared" si="124"/>
        <v>0</v>
      </c>
      <c r="S294" s="18"/>
      <c r="T294" s="153">
        <f t="shared" si="125"/>
        <v>0</v>
      </c>
      <c r="U294" s="153">
        <v>6.8999999999999997E-4</v>
      </c>
      <c r="V294" s="153">
        <f t="shared" si="126"/>
        <v>6.8999999999999997E-4</v>
      </c>
      <c r="W294" s="153">
        <v>0</v>
      </c>
      <c r="X294" s="154">
        <f t="shared" si="127"/>
        <v>0</v>
      </c>
      <c r="Y294" s="18"/>
      <c r="Z294" s="18"/>
      <c r="AA294" s="18"/>
      <c r="AB294" s="18"/>
      <c r="AC294" s="18"/>
      <c r="AD294" s="18"/>
      <c r="AE294" s="18"/>
      <c r="AF294" s="18"/>
      <c r="AG294" s="18"/>
      <c r="AH294" s="18"/>
      <c r="AI294" s="18"/>
      <c r="AJ294" s="18"/>
      <c r="AK294" s="18"/>
      <c r="AL294" s="18"/>
      <c r="AM294" s="18"/>
      <c r="AN294" s="18"/>
      <c r="AO294" s="18"/>
      <c r="AP294" s="18"/>
      <c r="AQ294" s="18"/>
      <c r="AR294" s="155" t="s">
        <v>145</v>
      </c>
      <c r="AS294" s="18"/>
      <c r="AT294" s="155" t="s">
        <v>143</v>
      </c>
      <c r="AU294" s="155" t="s">
        <v>87</v>
      </c>
      <c r="AV294" s="18"/>
      <c r="AW294" s="18"/>
      <c r="AX294" s="18"/>
      <c r="AY294" s="3" t="s">
        <v>142</v>
      </c>
      <c r="AZ294" s="18"/>
      <c r="BA294" s="18"/>
      <c r="BB294" s="18"/>
      <c r="BC294" s="18"/>
      <c r="BD294" s="18"/>
      <c r="BE294" s="156">
        <f t="shared" si="128"/>
        <v>0</v>
      </c>
      <c r="BF294" s="156">
        <f t="shared" si="129"/>
        <v>0</v>
      </c>
      <c r="BG294" s="156">
        <f t="shared" si="130"/>
        <v>0</v>
      </c>
      <c r="BH294" s="156">
        <f t="shared" si="131"/>
        <v>0</v>
      </c>
      <c r="BI294" s="156">
        <f t="shared" si="132"/>
        <v>0</v>
      </c>
      <c r="BJ294" s="3" t="s">
        <v>87</v>
      </c>
      <c r="BK294" s="156">
        <f t="shared" si="133"/>
        <v>0</v>
      </c>
      <c r="BL294" s="3" t="s">
        <v>146</v>
      </c>
      <c r="BM294" s="155" t="s">
        <v>525</v>
      </c>
    </row>
    <row r="295" spans="1:65" ht="24" customHeight="1">
      <c r="A295" s="18"/>
      <c r="B295" s="19"/>
      <c r="C295" s="157" t="s">
        <v>526</v>
      </c>
      <c r="D295" s="157" t="s">
        <v>155</v>
      </c>
      <c r="E295" s="158" t="s">
        <v>527</v>
      </c>
      <c r="F295" s="159" t="s">
        <v>528</v>
      </c>
      <c r="G295" s="160" t="s">
        <v>206</v>
      </c>
      <c r="H295" s="161">
        <v>6.5</v>
      </c>
      <c r="I295" s="162"/>
      <c r="J295" s="162"/>
      <c r="K295" s="163">
        <f t="shared" si="121"/>
        <v>0</v>
      </c>
      <c r="L295" s="159" t="s">
        <v>161</v>
      </c>
      <c r="M295" s="19"/>
      <c r="N295" s="164" t="s">
        <v>1</v>
      </c>
      <c r="O295" s="151" t="s">
        <v>38</v>
      </c>
      <c r="P295" s="152">
        <f t="shared" si="122"/>
        <v>0</v>
      </c>
      <c r="Q295" s="152">
        <f t="shared" si="123"/>
        <v>0</v>
      </c>
      <c r="R295" s="152">
        <f t="shared" si="124"/>
        <v>0</v>
      </c>
      <c r="S295" s="18"/>
      <c r="T295" s="153">
        <f t="shared" si="125"/>
        <v>0</v>
      </c>
      <c r="U295" s="153">
        <v>2.4489999999999998E-3</v>
      </c>
      <c r="V295" s="153">
        <f t="shared" si="126"/>
        <v>1.5918499999999999E-2</v>
      </c>
      <c r="W295" s="153">
        <v>0</v>
      </c>
      <c r="X295" s="154">
        <f t="shared" si="127"/>
        <v>0</v>
      </c>
      <c r="Y295" s="18"/>
      <c r="Z295" s="18"/>
      <c r="AA295" s="18"/>
      <c r="AB295" s="18"/>
      <c r="AC295" s="18"/>
      <c r="AD295" s="18"/>
      <c r="AE295" s="18"/>
      <c r="AF295" s="18"/>
      <c r="AG295" s="18"/>
      <c r="AH295" s="18"/>
      <c r="AI295" s="18"/>
      <c r="AJ295" s="18"/>
      <c r="AK295" s="18"/>
      <c r="AL295" s="18"/>
      <c r="AM295" s="18"/>
      <c r="AN295" s="18"/>
      <c r="AO295" s="18"/>
      <c r="AP295" s="18"/>
      <c r="AQ295" s="18"/>
      <c r="AR295" s="155" t="s">
        <v>146</v>
      </c>
      <c r="AS295" s="18"/>
      <c r="AT295" s="155" t="s">
        <v>155</v>
      </c>
      <c r="AU295" s="155" t="s">
        <v>87</v>
      </c>
      <c r="AV295" s="18"/>
      <c r="AW295" s="18"/>
      <c r="AX295" s="18"/>
      <c r="AY295" s="3" t="s">
        <v>142</v>
      </c>
      <c r="AZ295" s="18"/>
      <c r="BA295" s="18"/>
      <c r="BB295" s="18"/>
      <c r="BC295" s="18"/>
      <c r="BD295" s="18"/>
      <c r="BE295" s="156">
        <f t="shared" si="128"/>
        <v>0</v>
      </c>
      <c r="BF295" s="156">
        <f t="shared" si="129"/>
        <v>0</v>
      </c>
      <c r="BG295" s="156">
        <f t="shared" si="130"/>
        <v>0</v>
      </c>
      <c r="BH295" s="156">
        <f t="shared" si="131"/>
        <v>0</v>
      </c>
      <c r="BI295" s="156">
        <f t="shared" si="132"/>
        <v>0</v>
      </c>
      <c r="BJ295" s="3" t="s">
        <v>87</v>
      </c>
      <c r="BK295" s="156">
        <f t="shared" si="133"/>
        <v>0</v>
      </c>
      <c r="BL295" s="3" t="s">
        <v>146</v>
      </c>
      <c r="BM295" s="155" t="s">
        <v>529</v>
      </c>
    </row>
    <row r="296" spans="1:65" ht="24" customHeight="1">
      <c r="A296" s="18"/>
      <c r="B296" s="19"/>
      <c r="C296" s="157" t="s">
        <v>530</v>
      </c>
      <c r="D296" s="157" t="s">
        <v>155</v>
      </c>
      <c r="E296" s="158" t="s">
        <v>531</v>
      </c>
      <c r="F296" s="159" t="s">
        <v>532</v>
      </c>
      <c r="G296" s="160" t="s">
        <v>347</v>
      </c>
      <c r="H296" s="186"/>
      <c r="I296" s="162"/>
      <c r="J296" s="162"/>
      <c r="K296" s="163">
        <f t="shared" si="121"/>
        <v>0</v>
      </c>
      <c r="L296" s="159" t="s">
        <v>161</v>
      </c>
      <c r="M296" s="19"/>
      <c r="N296" s="164" t="s">
        <v>1</v>
      </c>
      <c r="O296" s="151" t="s">
        <v>38</v>
      </c>
      <c r="P296" s="152">
        <f t="shared" si="122"/>
        <v>0</v>
      </c>
      <c r="Q296" s="152">
        <f t="shared" si="123"/>
        <v>0</v>
      </c>
      <c r="R296" s="152">
        <f t="shared" si="124"/>
        <v>0</v>
      </c>
      <c r="S296" s="18"/>
      <c r="T296" s="153">
        <f t="shared" si="125"/>
        <v>0</v>
      </c>
      <c r="U296" s="153">
        <v>0</v>
      </c>
      <c r="V296" s="153">
        <f t="shared" si="126"/>
        <v>0</v>
      </c>
      <c r="W296" s="153">
        <v>0</v>
      </c>
      <c r="X296" s="154">
        <f t="shared" si="127"/>
        <v>0</v>
      </c>
      <c r="Y296" s="18"/>
      <c r="Z296" s="18"/>
      <c r="AA296" s="18"/>
      <c r="AB296" s="18"/>
      <c r="AC296" s="18"/>
      <c r="AD296" s="18"/>
      <c r="AE296" s="18"/>
      <c r="AF296" s="18"/>
      <c r="AG296" s="18"/>
      <c r="AH296" s="18"/>
      <c r="AI296" s="18"/>
      <c r="AJ296" s="18"/>
      <c r="AK296" s="18"/>
      <c r="AL296" s="18"/>
      <c r="AM296" s="18"/>
      <c r="AN296" s="18"/>
      <c r="AO296" s="18"/>
      <c r="AP296" s="18"/>
      <c r="AQ296" s="18"/>
      <c r="AR296" s="155" t="s">
        <v>146</v>
      </c>
      <c r="AS296" s="18"/>
      <c r="AT296" s="155" t="s">
        <v>155</v>
      </c>
      <c r="AU296" s="155" t="s">
        <v>87</v>
      </c>
      <c r="AV296" s="18"/>
      <c r="AW296" s="18"/>
      <c r="AX296" s="18"/>
      <c r="AY296" s="3" t="s">
        <v>142</v>
      </c>
      <c r="AZ296" s="18"/>
      <c r="BA296" s="18"/>
      <c r="BB296" s="18"/>
      <c r="BC296" s="18"/>
      <c r="BD296" s="18"/>
      <c r="BE296" s="156">
        <f t="shared" si="128"/>
        <v>0</v>
      </c>
      <c r="BF296" s="156">
        <f t="shared" si="129"/>
        <v>0</v>
      </c>
      <c r="BG296" s="156">
        <f t="shared" si="130"/>
        <v>0</v>
      </c>
      <c r="BH296" s="156">
        <f t="shared" si="131"/>
        <v>0</v>
      </c>
      <c r="BI296" s="156">
        <f t="shared" si="132"/>
        <v>0</v>
      </c>
      <c r="BJ296" s="3" t="s">
        <v>87</v>
      </c>
      <c r="BK296" s="156">
        <f t="shared" si="133"/>
        <v>0</v>
      </c>
      <c r="BL296" s="3" t="s">
        <v>146</v>
      </c>
      <c r="BM296" s="155" t="s">
        <v>533</v>
      </c>
    </row>
    <row r="297" spans="1:65" ht="22.5" customHeight="1">
      <c r="A297" s="128"/>
      <c r="B297" s="129"/>
      <c r="C297" s="128"/>
      <c r="D297" s="130" t="s">
        <v>73</v>
      </c>
      <c r="E297" s="139" t="s">
        <v>534</v>
      </c>
      <c r="F297" s="139" t="s">
        <v>535</v>
      </c>
      <c r="G297" s="128"/>
      <c r="H297" s="128"/>
      <c r="I297" s="128"/>
      <c r="J297" s="128"/>
      <c r="K297" s="140">
        <f>BK297</f>
        <v>0</v>
      </c>
      <c r="L297" s="128"/>
      <c r="M297" s="129"/>
      <c r="N297" s="133"/>
      <c r="O297" s="128"/>
      <c r="P297" s="128"/>
      <c r="Q297" s="134">
        <f t="shared" ref="Q297:R297" si="134">SUM(Q298:Q319)</f>
        <v>0</v>
      </c>
      <c r="R297" s="134">
        <f t="shared" si="134"/>
        <v>0</v>
      </c>
      <c r="S297" s="128"/>
      <c r="T297" s="135">
        <f>SUM(T298:T319)</f>
        <v>0</v>
      </c>
      <c r="U297" s="128"/>
      <c r="V297" s="135">
        <f>SUM(V298:V319)</f>
        <v>0.59370919999999994</v>
      </c>
      <c r="W297" s="128"/>
      <c r="X297" s="136">
        <f>SUM(X298:X319)</f>
        <v>0</v>
      </c>
      <c r="Y297" s="128"/>
      <c r="Z297" s="128"/>
      <c r="AA297" s="128"/>
      <c r="AB297" s="128"/>
      <c r="AC297" s="128"/>
      <c r="AD297" s="128"/>
      <c r="AE297" s="128"/>
      <c r="AF297" s="128"/>
      <c r="AG297" s="128"/>
      <c r="AH297" s="128"/>
      <c r="AI297" s="128"/>
      <c r="AJ297" s="128"/>
      <c r="AK297" s="128"/>
      <c r="AL297" s="128"/>
      <c r="AM297" s="128"/>
      <c r="AN297" s="128"/>
      <c r="AO297" s="128"/>
      <c r="AP297" s="128"/>
      <c r="AQ297" s="128"/>
      <c r="AR297" s="130" t="s">
        <v>87</v>
      </c>
      <c r="AS297" s="128"/>
      <c r="AT297" s="137" t="s">
        <v>73</v>
      </c>
      <c r="AU297" s="137" t="s">
        <v>80</v>
      </c>
      <c r="AV297" s="128"/>
      <c r="AW297" s="128"/>
      <c r="AX297" s="128"/>
      <c r="AY297" s="130" t="s">
        <v>142</v>
      </c>
      <c r="AZ297" s="128"/>
      <c r="BA297" s="128"/>
      <c r="BB297" s="128"/>
      <c r="BC297" s="128"/>
      <c r="BD297" s="128"/>
      <c r="BE297" s="128"/>
      <c r="BF297" s="128"/>
      <c r="BG297" s="128"/>
      <c r="BH297" s="128"/>
      <c r="BI297" s="128"/>
      <c r="BJ297" s="128"/>
      <c r="BK297" s="138">
        <f>SUM(BK298:BK319)</f>
        <v>0</v>
      </c>
      <c r="BL297" s="128"/>
      <c r="BM297" s="128"/>
    </row>
    <row r="298" spans="1:65" ht="33" customHeight="1">
      <c r="A298" s="18"/>
      <c r="B298" s="19"/>
      <c r="C298" s="157" t="s">
        <v>536</v>
      </c>
      <c r="D298" s="157" t="s">
        <v>155</v>
      </c>
      <c r="E298" s="158" t="s">
        <v>537</v>
      </c>
      <c r="F298" s="159" t="s">
        <v>538</v>
      </c>
      <c r="G298" s="160" t="s">
        <v>206</v>
      </c>
      <c r="H298" s="161">
        <v>20.100000000000001</v>
      </c>
      <c r="I298" s="162"/>
      <c r="J298" s="162"/>
      <c r="K298" s="163">
        <f>ROUND(P298*H298,2)</f>
        <v>0</v>
      </c>
      <c r="L298" s="159" t="s">
        <v>161</v>
      </c>
      <c r="M298" s="19"/>
      <c r="N298" s="164" t="s">
        <v>1</v>
      </c>
      <c r="O298" s="151" t="s">
        <v>38</v>
      </c>
      <c r="P298" s="152">
        <f>I298+J298</f>
        <v>0</v>
      </c>
      <c r="Q298" s="152">
        <f>ROUND(I298*H298,2)</f>
        <v>0</v>
      </c>
      <c r="R298" s="152">
        <f>ROUND(J298*H298,2)</f>
        <v>0</v>
      </c>
      <c r="S298" s="18"/>
      <c r="T298" s="153">
        <f>S298*H298</f>
        <v>0</v>
      </c>
      <c r="U298" s="153">
        <v>2.2000000000000001E-4</v>
      </c>
      <c r="V298" s="153">
        <f>U298*H298</f>
        <v>4.4220000000000006E-3</v>
      </c>
      <c r="W298" s="153">
        <v>0</v>
      </c>
      <c r="X298" s="154">
        <f>W298*H298</f>
        <v>0</v>
      </c>
      <c r="Y298" s="18"/>
      <c r="Z298" s="18"/>
      <c r="AA298" s="18"/>
      <c r="AB298" s="18"/>
      <c r="AC298" s="18"/>
      <c r="AD298" s="18"/>
      <c r="AE298" s="18"/>
      <c r="AF298" s="18"/>
      <c r="AG298" s="18"/>
      <c r="AH298" s="18"/>
      <c r="AI298" s="18"/>
      <c r="AJ298" s="18"/>
      <c r="AK298" s="18"/>
      <c r="AL298" s="18"/>
      <c r="AM298" s="18"/>
      <c r="AN298" s="18"/>
      <c r="AO298" s="18"/>
      <c r="AP298" s="18"/>
      <c r="AQ298" s="18"/>
      <c r="AR298" s="155" t="s">
        <v>146</v>
      </c>
      <c r="AS298" s="18"/>
      <c r="AT298" s="155" t="s">
        <v>155</v>
      </c>
      <c r="AU298" s="155" t="s">
        <v>87</v>
      </c>
      <c r="AV298" s="18"/>
      <c r="AW298" s="18"/>
      <c r="AX298" s="18"/>
      <c r="AY298" s="3" t="s">
        <v>142</v>
      </c>
      <c r="AZ298" s="18"/>
      <c r="BA298" s="18"/>
      <c r="BB298" s="18"/>
      <c r="BC298" s="18"/>
      <c r="BD298" s="18"/>
      <c r="BE298" s="156">
        <f>IF(O298="základná",K298,0)</f>
        <v>0</v>
      </c>
      <c r="BF298" s="156">
        <f>IF(O298="znížená",K298,0)</f>
        <v>0</v>
      </c>
      <c r="BG298" s="156">
        <f>IF(O298="zákl. prenesená",K298,0)</f>
        <v>0</v>
      </c>
      <c r="BH298" s="156">
        <f>IF(O298="zníž. prenesená",K298,0)</f>
        <v>0</v>
      </c>
      <c r="BI298" s="156">
        <f>IF(O298="nulová",K298,0)</f>
        <v>0</v>
      </c>
      <c r="BJ298" s="3" t="s">
        <v>87</v>
      </c>
      <c r="BK298" s="156">
        <f>ROUND(P298*H298,2)</f>
        <v>0</v>
      </c>
      <c r="BL298" s="3" t="s">
        <v>146</v>
      </c>
      <c r="BM298" s="155" t="s">
        <v>539</v>
      </c>
    </row>
    <row r="299" spans="1:65" ht="15.75" customHeight="1">
      <c r="A299" s="171"/>
      <c r="B299" s="172"/>
      <c r="C299" s="171"/>
      <c r="D299" s="173" t="s">
        <v>193</v>
      </c>
      <c r="E299" s="174" t="s">
        <v>1</v>
      </c>
      <c r="F299" s="175" t="s">
        <v>540</v>
      </c>
      <c r="G299" s="171"/>
      <c r="H299" s="176">
        <v>7.4</v>
      </c>
      <c r="I299" s="171"/>
      <c r="J299" s="171"/>
      <c r="K299" s="171"/>
      <c r="L299" s="171"/>
      <c r="M299" s="172"/>
      <c r="N299" s="177"/>
      <c r="O299" s="171"/>
      <c r="P299" s="171"/>
      <c r="Q299" s="171"/>
      <c r="R299" s="171"/>
      <c r="S299" s="171"/>
      <c r="T299" s="171"/>
      <c r="U299" s="171"/>
      <c r="V299" s="171"/>
      <c r="W299" s="171"/>
      <c r="X299" s="178"/>
      <c r="Y299" s="171"/>
      <c r="Z299" s="171"/>
      <c r="AA299" s="171"/>
      <c r="AB299" s="171"/>
      <c r="AC299" s="171"/>
      <c r="AD299" s="171"/>
      <c r="AE299" s="171"/>
      <c r="AF299" s="171"/>
      <c r="AG299" s="171"/>
      <c r="AH299" s="171"/>
      <c r="AI299" s="171"/>
      <c r="AJ299" s="171"/>
      <c r="AK299" s="171"/>
      <c r="AL299" s="171"/>
      <c r="AM299" s="171"/>
      <c r="AN299" s="171"/>
      <c r="AO299" s="171"/>
      <c r="AP299" s="171"/>
      <c r="AQ299" s="171"/>
      <c r="AR299" s="171"/>
      <c r="AS299" s="171"/>
      <c r="AT299" s="174" t="s">
        <v>193</v>
      </c>
      <c r="AU299" s="174" t="s">
        <v>87</v>
      </c>
      <c r="AV299" s="171" t="s">
        <v>87</v>
      </c>
      <c r="AW299" s="171" t="s">
        <v>4</v>
      </c>
      <c r="AX299" s="171" t="s">
        <v>74</v>
      </c>
      <c r="AY299" s="174" t="s">
        <v>142</v>
      </c>
      <c r="AZ299" s="171"/>
      <c r="BA299" s="171"/>
      <c r="BB299" s="171"/>
      <c r="BC299" s="171"/>
      <c r="BD299" s="171"/>
      <c r="BE299" s="171"/>
      <c r="BF299" s="171"/>
      <c r="BG299" s="171"/>
      <c r="BH299" s="171"/>
      <c r="BI299" s="171"/>
      <c r="BJ299" s="171"/>
      <c r="BK299" s="171"/>
      <c r="BL299" s="171"/>
      <c r="BM299" s="171"/>
    </row>
    <row r="300" spans="1:65" ht="15.75" customHeight="1">
      <c r="A300" s="171"/>
      <c r="B300" s="172"/>
      <c r="C300" s="171"/>
      <c r="D300" s="173" t="s">
        <v>193</v>
      </c>
      <c r="E300" s="174" t="s">
        <v>1</v>
      </c>
      <c r="F300" s="175" t="s">
        <v>541</v>
      </c>
      <c r="G300" s="171"/>
      <c r="H300" s="176">
        <v>6.8</v>
      </c>
      <c r="I300" s="171"/>
      <c r="J300" s="171"/>
      <c r="K300" s="171"/>
      <c r="L300" s="171"/>
      <c r="M300" s="172"/>
      <c r="N300" s="177"/>
      <c r="O300" s="171"/>
      <c r="P300" s="171"/>
      <c r="Q300" s="171"/>
      <c r="R300" s="171"/>
      <c r="S300" s="171"/>
      <c r="T300" s="171"/>
      <c r="U300" s="171"/>
      <c r="V300" s="171"/>
      <c r="W300" s="171"/>
      <c r="X300" s="178"/>
      <c r="Y300" s="171"/>
      <c r="Z300" s="171"/>
      <c r="AA300" s="171"/>
      <c r="AB300" s="171"/>
      <c r="AC300" s="171"/>
      <c r="AD300" s="171"/>
      <c r="AE300" s="171"/>
      <c r="AF300" s="171"/>
      <c r="AG300" s="171"/>
      <c r="AH300" s="171"/>
      <c r="AI300" s="171"/>
      <c r="AJ300" s="171"/>
      <c r="AK300" s="171"/>
      <c r="AL300" s="171"/>
      <c r="AM300" s="171"/>
      <c r="AN300" s="171"/>
      <c r="AO300" s="171"/>
      <c r="AP300" s="171"/>
      <c r="AQ300" s="171"/>
      <c r="AR300" s="171"/>
      <c r="AS300" s="171"/>
      <c r="AT300" s="174" t="s">
        <v>193</v>
      </c>
      <c r="AU300" s="174" t="s">
        <v>87</v>
      </c>
      <c r="AV300" s="171" t="s">
        <v>87</v>
      </c>
      <c r="AW300" s="171" t="s">
        <v>4</v>
      </c>
      <c r="AX300" s="171" t="s">
        <v>74</v>
      </c>
      <c r="AY300" s="174" t="s">
        <v>142</v>
      </c>
      <c r="AZ300" s="171"/>
      <c r="BA300" s="171"/>
      <c r="BB300" s="171"/>
      <c r="BC300" s="171"/>
      <c r="BD300" s="171"/>
      <c r="BE300" s="171"/>
      <c r="BF300" s="171"/>
      <c r="BG300" s="171"/>
      <c r="BH300" s="171"/>
      <c r="BI300" s="171"/>
      <c r="BJ300" s="171"/>
      <c r="BK300" s="171"/>
      <c r="BL300" s="171"/>
      <c r="BM300" s="171"/>
    </row>
    <row r="301" spans="1:65" ht="15.75" customHeight="1">
      <c r="A301" s="171"/>
      <c r="B301" s="172"/>
      <c r="C301" s="171"/>
      <c r="D301" s="173" t="s">
        <v>193</v>
      </c>
      <c r="E301" s="174" t="s">
        <v>1</v>
      </c>
      <c r="F301" s="175" t="s">
        <v>542</v>
      </c>
      <c r="G301" s="171"/>
      <c r="H301" s="176">
        <v>5.9</v>
      </c>
      <c r="I301" s="171"/>
      <c r="J301" s="171"/>
      <c r="K301" s="171"/>
      <c r="L301" s="171"/>
      <c r="M301" s="172"/>
      <c r="N301" s="177"/>
      <c r="O301" s="171"/>
      <c r="P301" s="171"/>
      <c r="Q301" s="171"/>
      <c r="R301" s="171"/>
      <c r="S301" s="171"/>
      <c r="T301" s="171"/>
      <c r="U301" s="171"/>
      <c r="V301" s="171"/>
      <c r="W301" s="171"/>
      <c r="X301" s="178"/>
      <c r="Y301" s="171"/>
      <c r="Z301" s="171"/>
      <c r="AA301" s="171"/>
      <c r="AB301" s="171"/>
      <c r="AC301" s="171"/>
      <c r="AD301" s="171"/>
      <c r="AE301" s="171"/>
      <c r="AF301" s="171"/>
      <c r="AG301" s="171"/>
      <c r="AH301" s="171"/>
      <c r="AI301" s="171"/>
      <c r="AJ301" s="171"/>
      <c r="AK301" s="171"/>
      <c r="AL301" s="171"/>
      <c r="AM301" s="171"/>
      <c r="AN301" s="171"/>
      <c r="AO301" s="171"/>
      <c r="AP301" s="171"/>
      <c r="AQ301" s="171"/>
      <c r="AR301" s="171"/>
      <c r="AS301" s="171"/>
      <c r="AT301" s="174" t="s">
        <v>193</v>
      </c>
      <c r="AU301" s="174" t="s">
        <v>87</v>
      </c>
      <c r="AV301" s="171" t="s">
        <v>87</v>
      </c>
      <c r="AW301" s="171" t="s">
        <v>4</v>
      </c>
      <c r="AX301" s="171" t="s">
        <v>74</v>
      </c>
      <c r="AY301" s="174" t="s">
        <v>142</v>
      </c>
      <c r="AZ301" s="171"/>
      <c r="BA301" s="171"/>
      <c r="BB301" s="171"/>
      <c r="BC301" s="171"/>
      <c r="BD301" s="171"/>
      <c r="BE301" s="171"/>
      <c r="BF301" s="171"/>
      <c r="BG301" s="171"/>
      <c r="BH301" s="171"/>
      <c r="BI301" s="171"/>
      <c r="BJ301" s="171"/>
      <c r="BK301" s="171"/>
      <c r="BL301" s="171"/>
      <c r="BM301" s="171"/>
    </row>
    <row r="302" spans="1:65" ht="15.75" customHeight="1">
      <c r="A302" s="179"/>
      <c r="B302" s="180"/>
      <c r="C302" s="179"/>
      <c r="D302" s="173" t="s">
        <v>193</v>
      </c>
      <c r="E302" s="181" t="s">
        <v>1</v>
      </c>
      <c r="F302" s="182" t="s">
        <v>196</v>
      </c>
      <c r="G302" s="179"/>
      <c r="H302" s="183">
        <v>20.100000000000001</v>
      </c>
      <c r="I302" s="179"/>
      <c r="J302" s="179"/>
      <c r="K302" s="179"/>
      <c r="L302" s="179"/>
      <c r="M302" s="180"/>
      <c r="N302" s="184"/>
      <c r="O302" s="179"/>
      <c r="P302" s="179"/>
      <c r="Q302" s="179"/>
      <c r="R302" s="179"/>
      <c r="S302" s="179"/>
      <c r="T302" s="179"/>
      <c r="U302" s="179"/>
      <c r="V302" s="179"/>
      <c r="W302" s="179"/>
      <c r="X302" s="185"/>
      <c r="Y302" s="179"/>
      <c r="Z302" s="179"/>
      <c r="AA302" s="179"/>
      <c r="AB302" s="179"/>
      <c r="AC302" s="179"/>
      <c r="AD302" s="179"/>
      <c r="AE302" s="179"/>
      <c r="AF302" s="179"/>
      <c r="AG302" s="179"/>
      <c r="AH302" s="179"/>
      <c r="AI302" s="179"/>
      <c r="AJ302" s="179"/>
      <c r="AK302" s="179"/>
      <c r="AL302" s="179"/>
      <c r="AM302" s="179"/>
      <c r="AN302" s="179"/>
      <c r="AO302" s="179"/>
      <c r="AP302" s="179"/>
      <c r="AQ302" s="179"/>
      <c r="AR302" s="179"/>
      <c r="AS302" s="179"/>
      <c r="AT302" s="181" t="s">
        <v>193</v>
      </c>
      <c r="AU302" s="181" t="s">
        <v>87</v>
      </c>
      <c r="AV302" s="179" t="s">
        <v>94</v>
      </c>
      <c r="AW302" s="179" t="s">
        <v>4</v>
      </c>
      <c r="AX302" s="179" t="s">
        <v>80</v>
      </c>
      <c r="AY302" s="181" t="s">
        <v>142</v>
      </c>
      <c r="AZ302" s="179"/>
      <c r="BA302" s="179"/>
      <c r="BB302" s="179"/>
      <c r="BC302" s="179"/>
      <c r="BD302" s="179"/>
      <c r="BE302" s="179"/>
      <c r="BF302" s="179"/>
      <c r="BG302" s="179"/>
      <c r="BH302" s="179"/>
      <c r="BI302" s="179"/>
      <c r="BJ302" s="179"/>
      <c r="BK302" s="179"/>
      <c r="BL302" s="179"/>
      <c r="BM302" s="179"/>
    </row>
    <row r="303" spans="1:65" ht="48.75" customHeight="1">
      <c r="A303" s="18"/>
      <c r="B303" s="19"/>
      <c r="C303" s="141" t="s">
        <v>543</v>
      </c>
      <c r="D303" s="141" t="s">
        <v>143</v>
      </c>
      <c r="E303" s="142" t="s">
        <v>544</v>
      </c>
      <c r="F303" s="143" t="s">
        <v>545</v>
      </c>
      <c r="G303" s="144" t="s">
        <v>206</v>
      </c>
      <c r="H303" s="145">
        <v>42.21</v>
      </c>
      <c r="I303" s="146"/>
      <c r="J303" s="147"/>
      <c r="K303" s="148">
        <f t="shared" ref="K303:K305" si="135">ROUND(P303*H303,2)</f>
        <v>0</v>
      </c>
      <c r="L303" s="143" t="s">
        <v>161</v>
      </c>
      <c r="M303" s="149"/>
      <c r="N303" s="150" t="s">
        <v>1</v>
      </c>
      <c r="O303" s="151" t="s">
        <v>38</v>
      </c>
      <c r="P303" s="152">
        <f t="shared" ref="P303:P305" si="136">I303+J303</f>
        <v>0</v>
      </c>
      <c r="Q303" s="152">
        <f t="shared" ref="Q303:Q305" si="137">ROUND(I303*H303,2)</f>
        <v>0</v>
      </c>
      <c r="R303" s="152">
        <f t="shared" ref="R303:R305" si="138">ROUND(J303*H303,2)</f>
        <v>0</v>
      </c>
      <c r="S303" s="18"/>
      <c r="T303" s="153">
        <f t="shared" ref="T303:T305" si="139">S303*H303</f>
        <v>0</v>
      </c>
      <c r="U303" s="153">
        <v>1E-4</v>
      </c>
      <c r="V303" s="153">
        <f t="shared" ref="V303:V305" si="140">U303*H303</f>
        <v>4.2209999999999999E-3</v>
      </c>
      <c r="W303" s="153">
        <v>0</v>
      </c>
      <c r="X303" s="154">
        <f t="shared" ref="X303:X305" si="141">W303*H303</f>
        <v>0</v>
      </c>
      <c r="Y303" s="18"/>
      <c r="Z303" s="18"/>
      <c r="AA303" s="18"/>
      <c r="AB303" s="18"/>
      <c r="AC303" s="18"/>
      <c r="AD303" s="18"/>
      <c r="AE303" s="18"/>
      <c r="AF303" s="18"/>
      <c r="AG303" s="18"/>
      <c r="AH303" s="18"/>
      <c r="AI303" s="18"/>
      <c r="AJ303" s="18"/>
      <c r="AK303" s="18"/>
      <c r="AL303" s="18"/>
      <c r="AM303" s="18"/>
      <c r="AN303" s="18"/>
      <c r="AO303" s="18"/>
      <c r="AP303" s="18"/>
      <c r="AQ303" s="18"/>
      <c r="AR303" s="155" t="s">
        <v>145</v>
      </c>
      <c r="AS303" s="18"/>
      <c r="AT303" s="155" t="s">
        <v>143</v>
      </c>
      <c r="AU303" s="155" t="s">
        <v>87</v>
      </c>
      <c r="AV303" s="18"/>
      <c r="AW303" s="18"/>
      <c r="AX303" s="18"/>
      <c r="AY303" s="3" t="s">
        <v>142</v>
      </c>
      <c r="AZ303" s="18"/>
      <c r="BA303" s="18"/>
      <c r="BB303" s="18"/>
      <c r="BC303" s="18"/>
      <c r="BD303" s="18"/>
      <c r="BE303" s="156">
        <f t="shared" ref="BE303:BE305" si="142">IF(O303="základná",K303,0)</f>
        <v>0</v>
      </c>
      <c r="BF303" s="156">
        <f t="shared" ref="BF303:BF305" si="143">IF(O303="znížená",K303,0)</f>
        <v>0</v>
      </c>
      <c r="BG303" s="156">
        <f t="shared" ref="BG303:BG305" si="144">IF(O303="zákl. prenesená",K303,0)</f>
        <v>0</v>
      </c>
      <c r="BH303" s="156">
        <f t="shared" ref="BH303:BH305" si="145">IF(O303="zníž. prenesená",K303,0)</f>
        <v>0</v>
      </c>
      <c r="BI303" s="156">
        <f t="shared" ref="BI303:BI305" si="146">IF(O303="nulová",K303,0)</f>
        <v>0</v>
      </c>
      <c r="BJ303" s="3" t="s">
        <v>87</v>
      </c>
      <c r="BK303" s="156">
        <f t="shared" ref="BK303:BK305" si="147">ROUND(P303*H303,2)</f>
        <v>0</v>
      </c>
      <c r="BL303" s="3" t="s">
        <v>146</v>
      </c>
      <c r="BM303" s="155" t="s">
        <v>546</v>
      </c>
    </row>
    <row r="304" spans="1:65" ht="24" customHeight="1">
      <c r="A304" s="18"/>
      <c r="B304" s="19"/>
      <c r="C304" s="141" t="s">
        <v>547</v>
      </c>
      <c r="D304" s="141" t="s">
        <v>143</v>
      </c>
      <c r="E304" s="142" t="s">
        <v>548</v>
      </c>
      <c r="F304" s="143" t="s">
        <v>549</v>
      </c>
      <c r="G304" s="144" t="s">
        <v>206</v>
      </c>
      <c r="H304" s="145">
        <v>20.100000000000001</v>
      </c>
      <c r="I304" s="146"/>
      <c r="J304" s="147"/>
      <c r="K304" s="148">
        <f t="shared" si="135"/>
        <v>0</v>
      </c>
      <c r="L304" s="143" t="s">
        <v>161</v>
      </c>
      <c r="M304" s="149"/>
      <c r="N304" s="150" t="s">
        <v>1</v>
      </c>
      <c r="O304" s="151" t="s">
        <v>38</v>
      </c>
      <c r="P304" s="152">
        <f t="shared" si="136"/>
        <v>0</v>
      </c>
      <c r="Q304" s="152">
        <f t="shared" si="137"/>
        <v>0</v>
      </c>
      <c r="R304" s="152">
        <f t="shared" si="138"/>
        <v>0</v>
      </c>
      <c r="S304" s="18"/>
      <c r="T304" s="153">
        <f t="shared" si="139"/>
        <v>0</v>
      </c>
      <c r="U304" s="153">
        <v>1.29E-2</v>
      </c>
      <c r="V304" s="153">
        <f t="shared" si="140"/>
        <v>0.25929000000000002</v>
      </c>
      <c r="W304" s="153">
        <v>0</v>
      </c>
      <c r="X304" s="154">
        <f t="shared" si="141"/>
        <v>0</v>
      </c>
      <c r="Y304" s="18"/>
      <c r="Z304" s="18"/>
      <c r="AA304" s="18"/>
      <c r="AB304" s="18"/>
      <c r="AC304" s="18"/>
      <c r="AD304" s="18"/>
      <c r="AE304" s="18"/>
      <c r="AF304" s="18"/>
      <c r="AG304" s="18"/>
      <c r="AH304" s="18"/>
      <c r="AI304" s="18"/>
      <c r="AJ304" s="18"/>
      <c r="AK304" s="18"/>
      <c r="AL304" s="18"/>
      <c r="AM304" s="18"/>
      <c r="AN304" s="18"/>
      <c r="AO304" s="18"/>
      <c r="AP304" s="18"/>
      <c r="AQ304" s="18"/>
      <c r="AR304" s="155" t="s">
        <v>145</v>
      </c>
      <c r="AS304" s="18"/>
      <c r="AT304" s="155" t="s">
        <v>143</v>
      </c>
      <c r="AU304" s="155" t="s">
        <v>87</v>
      </c>
      <c r="AV304" s="18"/>
      <c r="AW304" s="18"/>
      <c r="AX304" s="18"/>
      <c r="AY304" s="3" t="s">
        <v>142</v>
      </c>
      <c r="AZ304" s="18"/>
      <c r="BA304" s="18"/>
      <c r="BB304" s="18"/>
      <c r="BC304" s="18"/>
      <c r="BD304" s="18"/>
      <c r="BE304" s="156">
        <f t="shared" si="142"/>
        <v>0</v>
      </c>
      <c r="BF304" s="156">
        <f t="shared" si="143"/>
        <v>0</v>
      </c>
      <c r="BG304" s="156">
        <f t="shared" si="144"/>
        <v>0</v>
      </c>
      <c r="BH304" s="156">
        <f t="shared" si="145"/>
        <v>0</v>
      </c>
      <c r="BI304" s="156">
        <f t="shared" si="146"/>
        <v>0</v>
      </c>
      <c r="BJ304" s="3" t="s">
        <v>87</v>
      </c>
      <c r="BK304" s="156">
        <f t="shared" si="147"/>
        <v>0</v>
      </c>
      <c r="BL304" s="3" t="s">
        <v>146</v>
      </c>
      <c r="BM304" s="155" t="s">
        <v>550</v>
      </c>
    </row>
    <row r="305" spans="1:65" ht="33" customHeight="1">
      <c r="A305" s="18"/>
      <c r="B305" s="19"/>
      <c r="C305" s="157" t="s">
        <v>551</v>
      </c>
      <c r="D305" s="157" t="s">
        <v>155</v>
      </c>
      <c r="E305" s="158" t="s">
        <v>552</v>
      </c>
      <c r="F305" s="159" t="s">
        <v>553</v>
      </c>
      <c r="G305" s="160" t="s">
        <v>144</v>
      </c>
      <c r="H305" s="161">
        <v>2</v>
      </c>
      <c r="I305" s="162"/>
      <c r="J305" s="162"/>
      <c r="K305" s="163">
        <f t="shared" si="135"/>
        <v>0</v>
      </c>
      <c r="L305" s="159" t="s">
        <v>161</v>
      </c>
      <c r="M305" s="19"/>
      <c r="N305" s="164" t="s">
        <v>1</v>
      </c>
      <c r="O305" s="151" t="s">
        <v>38</v>
      </c>
      <c r="P305" s="152">
        <f t="shared" si="136"/>
        <v>0</v>
      </c>
      <c r="Q305" s="152">
        <f t="shared" si="137"/>
        <v>0</v>
      </c>
      <c r="R305" s="152">
        <f t="shared" si="138"/>
        <v>0</v>
      </c>
      <c r="S305" s="18"/>
      <c r="T305" s="153">
        <f t="shared" si="139"/>
        <v>0</v>
      </c>
      <c r="U305" s="153">
        <v>0</v>
      </c>
      <c r="V305" s="153">
        <f t="shared" si="140"/>
        <v>0</v>
      </c>
      <c r="W305" s="153">
        <v>0</v>
      </c>
      <c r="X305" s="154">
        <f t="shared" si="141"/>
        <v>0</v>
      </c>
      <c r="Y305" s="18"/>
      <c r="Z305" s="18"/>
      <c r="AA305" s="18"/>
      <c r="AB305" s="18"/>
      <c r="AC305" s="18"/>
      <c r="AD305" s="18"/>
      <c r="AE305" s="18"/>
      <c r="AF305" s="18"/>
      <c r="AG305" s="18"/>
      <c r="AH305" s="18"/>
      <c r="AI305" s="18"/>
      <c r="AJ305" s="18"/>
      <c r="AK305" s="18"/>
      <c r="AL305" s="18"/>
      <c r="AM305" s="18"/>
      <c r="AN305" s="18"/>
      <c r="AO305" s="18"/>
      <c r="AP305" s="18"/>
      <c r="AQ305" s="18"/>
      <c r="AR305" s="155" t="s">
        <v>146</v>
      </c>
      <c r="AS305" s="18"/>
      <c r="AT305" s="155" t="s">
        <v>155</v>
      </c>
      <c r="AU305" s="155" t="s">
        <v>87</v>
      </c>
      <c r="AV305" s="18"/>
      <c r="AW305" s="18"/>
      <c r="AX305" s="18"/>
      <c r="AY305" s="3" t="s">
        <v>142</v>
      </c>
      <c r="AZ305" s="18"/>
      <c r="BA305" s="18"/>
      <c r="BB305" s="18"/>
      <c r="BC305" s="18"/>
      <c r="BD305" s="18"/>
      <c r="BE305" s="156">
        <f t="shared" si="142"/>
        <v>0</v>
      </c>
      <c r="BF305" s="156">
        <f t="shared" si="143"/>
        <v>0</v>
      </c>
      <c r="BG305" s="156">
        <f t="shared" si="144"/>
        <v>0</v>
      </c>
      <c r="BH305" s="156">
        <f t="shared" si="145"/>
        <v>0</v>
      </c>
      <c r="BI305" s="156">
        <f t="shared" si="146"/>
        <v>0</v>
      </c>
      <c r="BJ305" s="3" t="s">
        <v>87</v>
      </c>
      <c r="BK305" s="156">
        <f t="shared" si="147"/>
        <v>0</v>
      </c>
      <c r="BL305" s="3" t="s">
        <v>146</v>
      </c>
      <c r="BM305" s="155" t="s">
        <v>554</v>
      </c>
    </row>
    <row r="306" spans="1:65" ht="15.75" customHeight="1">
      <c r="A306" s="171"/>
      <c r="B306" s="172"/>
      <c r="C306" s="171"/>
      <c r="D306" s="173" t="s">
        <v>193</v>
      </c>
      <c r="E306" s="174" t="s">
        <v>1</v>
      </c>
      <c r="F306" s="175" t="s">
        <v>555</v>
      </c>
      <c r="G306" s="171"/>
      <c r="H306" s="176">
        <v>2</v>
      </c>
      <c r="I306" s="171"/>
      <c r="J306" s="171"/>
      <c r="K306" s="171"/>
      <c r="L306" s="171"/>
      <c r="M306" s="172"/>
      <c r="N306" s="177"/>
      <c r="O306" s="171"/>
      <c r="P306" s="171"/>
      <c r="Q306" s="171"/>
      <c r="R306" s="171"/>
      <c r="S306" s="171"/>
      <c r="T306" s="171"/>
      <c r="U306" s="171"/>
      <c r="V306" s="171"/>
      <c r="W306" s="171"/>
      <c r="X306" s="178"/>
      <c r="Y306" s="171"/>
      <c r="Z306" s="171"/>
      <c r="AA306" s="171"/>
      <c r="AB306" s="171"/>
      <c r="AC306" s="171"/>
      <c r="AD306" s="171"/>
      <c r="AE306" s="171"/>
      <c r="AF306" s="171"/>
      <c r="AG306" s="171"/>
      <c r="AH306" s="171"/>
      <c r="AI306" s="171"/>
      <c r="AJ306" s="171"/>
      <c r="AK306" s="171"/>
      <c r="AL306" s="171"/>
      <c r="AM306" s="171"/>
      <c r="AN306" s="171"/>
      <c r="AO306" s="171"/>
      <c r="AP306" s="171"/>
      <c r="AQ306" s="171"/>
      <c r="AR306" s="171"/>
      <c r="AS306" s="171"/>
      <c r="AT306" s="174" t="s">
        <v>193</v>
      </c>
      <c r="AU306" s="174" t="s">
        <v>87</v>
      </c>
      <c r="AV306" s="171" t="s">
        <v>87</v>
      </c>
      <c r="AW306" s="171" t="s">
        <v>4</v>
      </c>
      <c r="AX306" s="171" t="s">
        <v>80</v>
      </c>
      <c r="AY306" s="174" t="s">
        <v>142</v>
      </c>
      <c r="AZ306" s="171"/>
      <c r="BA306" s="171"/>
      <c r="BB306" s="171"/>
      <c r="BC306" s="171"/>
      <c r="BD306" s="171"/>
      <c r="BE306" s="171"/>
      <c r="BF306" s="171"/>
      <c r="BG306" s="171"/>
      <c r="BH306" s="171"/>
      <c r="BI306" s="171"/>
      <c r="BJ306" s="171"/>
      <c r="BK306" s="171"/>
      <c r="BL306" s="171"/>
      <c r="BM306" s="171"/>
    </row>
    <row r="307" spans="1:65" ht="24" customHeight="1">
      <c r="A307" s="18"/>
      <c r="B307" s="19"/>
      <c r="C307" s="141" t="s">
        <v>556</v>
      </c>
      <c r="D307" s="141" t="s">
        <v>143</v>
      </c>
      <c r="E307" s="142" t="s">
        <v>557</v>
      </c>
      <c r="F307" s="143" t="s">
        <v>558</v>
      </c>
      <c r="G307" s="144" t="s">
        <v>144</v>
      </c>
      <c r="H307" s="145">
        <v>2</v>
      </c>
      <c r="I307" s="146"/>
      <c r="J307" s="147"/>
      <c r="K307" s="148">
        <f t="shared" ref="K307:K308" si="148">ROUND(P307*H307,2)</f>
        <v>0</v>
      </c>
      <c r="L307" s="143" t="s">
        <v>161</v>
      </c>
      <c r="M307" s="149"/>
      <c r="N307" s="150" t="s">
        <v>1</v>
      </c>
      <c r="O307" s="151" t="s">
        <v>38</v>
      </c>
      <c r="P307" s="152">
        <f t="shared" ref="P307:P308" si="149">I307+J307</f>
        <v>0</v>
      </c>
      <c r="Q307" s="152">
        <f t="shared" ref="Q307:Q308" si="150">ROUND(I307*H307,2)</f>
        <v>0</v>
      </c>
      <c r="R307" s="152">
        <f t="shared" ref="R307:R308" si="151">ROUND(J307*H307,2)</f>
        <v>0</v>
      </c>
      <c r="S307" s="18"/>
      <c r="T307" s="153">
        <f t="shared" ref="T307:T308" si="152">S307*H307</f>
        <v>0</v>
      </c>
      <c r="U307" s="153">
        <v>1E-3</v>
      </c>
      <c r="V307" s="153">
        <f t="shared" ref="V307:V308" si="153">U307*H307</f>
        <v>2E-3</v>
      </c>
      <c r="W307" s="153">
        <v>0</v>
      </c>
      <c r="X307" s="154">
        <f t="shared" ref="X307:X308" si="154">W307*H307</f>
        <v>0</v>
      </c>
      <c r="Y307" s="18"/>
      <c r="Z307" s="18"/>
      <c r="AA307" s="18"/>
      <c r="AB307" s="18"/>
      <c r="AC307" s="18"/>
      <c r="AD307" s="18"/>
      <c r="AE307" s="18"/>
      <c r="AF307" s="18"/>
      <c r="AG307" s="18"/>
      <c r="AH307" s="18"/>
      <c r="AI307" s="18"/>
      <c r="AJ307" s="18"/>
      <c r="AK307" s="18"/>
      <c r="AL307" s="18"/>
      <c r="AM307" s="18"/>
      <c r="AN307" s="18"/>
      <c r="AO307" s="18"/>
      <c r="AP307" s="18"/>
      <c r="AQ307" s="18"/>
      <c r="AR307" s="155" t="s">
        <v>145</v>
      </c>
      <c r="AS307" s="18"/>
      <c r="AT307" s="155" t="s">
        <v>143</v>
      </c>
      <c r="AU307" s="155" t="s">
        <v>87</v>
      </c>
      <c r="AV307" s="18"/>
      <c r="AW307" s="18"/>
      <c r="AX307" s="18"/>
      <c r="AY307" s="3" t="s">
        <v>142</v>
      </c>
      <c r="AZ307" s="18"/>
      <c r="BA307" s="18"/>
      <c r="BB307" s="18"/>
      <c r="BC307" s="18"/>
      <c r="BD307" s="18"/>
      <c r="BE307" s="156">
        <f t="shared" ref="BE307:BE308" si="155">IF(O307="základná",K307,0)</f>
        <v>0</v>
      </c>
      <c r="BF307" s="156">
        <f t="shared" ref="BF307:BF308" si="156">IF(O307="znížená",K307,0)</f>
        <v>0</v>
      </c>
      <c r="BG307" s="156">
        <f t="shared" ref="BG307:BG308" si="157">IF(O307="zákl. prenesená",K307,0)</f>
        <v>0</v>
      </c>
      <c r="BH307" s="156">
        <f t="shared" ref="BH307:BH308" si="158">IF(O307="zníž. prenesená",K307,0)</f>
        <v>0</v>
      </c>
      <c r="BI307" s="156">
        <f t="shared" ref="BI307:BI308" si="159">IF(O307="nulová",K307,0)</f>
        <v>0</v>
      </c>
      <c r="BJ307" s="3" t="s">
        <v>87</v>
      </c>
      <c r="BK307" s="156">
        <f t="shared" ref="BK307:BK308" si="160">ROUND(P307*H307,2)</f>
        <v>0</v>
      </c>
      <c r="BL307" s="3" t="s">
        <v>146</v>
      </c>
      <c r="BM307" s="155" t="s">
        <v>559</v>
      </c>
    </row>
    <row r="308" spans="1:65" ht="37.5" customHeight="1">
      <c r="A308" s="18"/>
      <c r="B308" s="19"/>
      <c r="C308" s="141" t="s">
        <v>560</v>
      </c>
      <c r="D308" s="141" t="s">
        <v>143</v>
      </c>
      <c r="E308" s="142" t="s">
        <v>561</v>
      </c>
      <c r="F308" s="143" t="s">
        <v>562</v>
      </c>
      <c r="G308" s="144" t="s">
        <v>144</v>
      </c>
      <c r="H308" s="145">
        <v>2</v>
      </c>
      <c r="I308" s="146"/>
      <c r="J308" s="147"/>
      <c r="K308" s="148">
        <f t="shared" si="148"/>
        <v>0</v>
      </c>
      <c r="L308" s="143" t="s">
        <v>161</v>
      </c>
      <c r="M308" s="149"/>
      <c r="N308" s="150" t="s">
        <v>1</v>
      </c>
      <c r="O308" s="151" t="s">
        <v>38</v>
      </c>
      <c r="P308" s="152">
        <f t="shared" si="149"/>
        <v>0</v>
      </c>
      <c r="Q308" s="152">
        <f t="shared" si="150"/>
        <v>0</v>
      </c>
      <c r="R308" s="152">
        <f t="shared" si="151"/>
        <v>0</v>
      </c>
      <c r="S308" s="18"/>
      <c r="T308" s="153">
        <f t="shared" si="152"/>
        <v>0</v>
      </c>
      <c r="U308" s="153">
        <v>2.5000000000000001E-2</v>
      </c>
      <c r="V308" s="153">
        <f t="shared" si="153"/>
        <v>0.05</v>
      </c>
      <c r="W308" s="153">
        <v>0</v>
      </c>
      <c r="X308" s="154">
        <f t="shared" si="154"/>
        <v>0</v>
      </c>
      <c r="Y308" s="18"/>
      <c r="Z308" s="18"/>
      <c r="AA308" s="18"/>
      <c r="AB308" s="18"/>
      <c r="AC308" s="18"/>
      <c r="AD308" s="18"/>
      <c r="AE308" s="18"/>
      <c r="AF308" s="18"/>
      <c r="AG308" s="18"/>
      <c r="AH308" s="18"/>
      <c r="AI308" s="18"/>
      <c r="AJ308" s="18"/>
      <c r="AK308" s="18"/>
      <c r="AL308" s="18"/>
      <c r="AM308" s="18"/>
      <c r="AN308" s="18"/>
      <c r="AO308" s="18"/>
      <c r="AP308" s="18"/>
      <c r="AQ308" s="18"/>
      <c r="AR308" s="155" t="s">
        <v>145</v>
      </c>
      <c r="AS308" s="18"/>
      <c r="AT308" s="155" t="s">
        <v>143</v>
      </c>
      <c r="AU308" s="155" t="s">
        <v>87</v>
      </c>
      <c r="AV308" s="18"/>
      <c r="AW308" s="18"/>
      <c r="AX308" s="18"/>
      <c r="AY308" s="3" t="s">
        <v>142</v>
      </c>
      <c r="AZ308" s="18"/>
      <c r="BA308" s="18"/>
      <c r="BB308" s="18"/>
      <c r="BC308" s="18"/>
      <c r="BD308" s="18"/>
      <c r="BE308" s="156">
        <f t="shared" si="155"/>
        <v>0</v>
      </c>
      <c r="BF308" s="156">
        <f t="shared" si="156"/>
        <v>0</v>
      </c>
      <c r="BG308" s="156">
        <f t="shared" si="157"/>
        <v>0</v>
      </c>
      <c r="BH308" s="156">
        <f t="shared" si="158"/>
        <v>0</v>
      </c>
      <c r="BI308" s="156">
        <f t="shared" si="159"/>
        <v>0</v>
      </c>
      <c r="BJ308" s="3" t="s">
        <v>87</v>
      </c>
      <c r="BK308" s="156">
        <f t="shared" si="160"/>
        <v>0</v>
      </c>
      <c r="BL308" s="3" t="s">
        <v>146</v>
      </c>
      <c r="BM308" s="155" t="s">
        <v>563</v>
      </c>
    </row>
    <row r="309" spans="1:65" ht="15.75" customHeight="1">
      <c r="A309" s="171"/>
      <c r="B309" s="172"/>
      <c r="C309" s="171"/>
      <c r="D309" s="173" t="s">
        <v>193</v>
      </c>
      <c r="E309" s="174" t="s">
        <v>1</v>
      </c>
      <c r="F309" s="175" t="s">
        <v>555</v>
      </c>
      <c r="G309" s="171"/>
      <c r="H309" s="176">
        <v>2</v>
      </c>
      <c r="I309" s="171"/>
      <c r="J309" s="171"/>
      <c r="K309" s="171"/>
      <c r="L309" s="171"/>
      <c r="M309" s="172"/>
      <c r="N309" s="177"/>
      <c r="O309" s="171"/>
      <c r="P309" s="171"/>
      <c r="Q309" s="171"/>
      <c r="R309" s="171"/>
      <c r="S309" s="171"/>
      <c r="T309" s="171"/>
      <c r="U309" s="171"/>
      <c r="V309" s="171"/>
      <c r="W309" s="171"/>
      <c r="X309" s="178"/>
      <c r="Y309" s="171"/>
      <c r="Z309" s="171"/>
      <c r="AA309" s="171"/>
      <c r="AB309" s="171"/>
      <c r="AC309" s="171"/>
      <c r="AD309" s="171"/>
      <c r="AE309" s="171"/>
      <c r="AF309" s="171"/>
      <c r="AG309" s="171"/>
      <c r="AH309" s="171"/>
      <c r="AI309" s="171"/>
      <c r="AJ309" s="171"/>
      <c r="AK309" s="171"/>
      <c r="AL309" s="171"/>
      <c r="AM309" s="171"/>
      <c r="AN309" s="171"/>
      <c r="AO309" s="171"/>
      <c r="AP309" s="171"/>
      <c r="AQ309" s="171"/>
      <c r="AR309" s="171"/>
      <c r="AS309" s="171"/>
      <c r="AT309" s="174" t="s">
        <v>193</v>
      </c>
      <c r="AU309" s="174" t="s">
        <v>87</v>
      </c>
      <c r="AV309" s="171" t="s">
        <v>87</v>
      </c>
      <c r="AW309" s="171" t="s">
        <v>4</v>
      </c>
      <c r="AX309" s="171" t="s">
        <v>80</v>
      </c>
      <c r="AY309" s="174" t="s">
        <v>142</v>
      </c>
      <c r="AZ309" s="171"/>
      <c r="BA309" s="171"/>
      <c r="BB309" s="171"/>
      <c r="BC309" s="171"/>
      <c r="BD309" s="171"/>
      <c r="BE309" s="171"/>
      <c r="BF309" s="171"/>
      <c r="BG309" s="171"/>
      <c r="BH309" s="171"/>
      <c r="BI309" s="171"/>
      <c r="BJ309" s="171"/>
      <c r="BK309" s="171"/>
      <c r="BL309" s="171"/>
      <c r="BM309" s="171"/>
    </row>
    <row r="310" spans="1:65" ht="37.5" customHeight="1">
      <c r="A310" s="18"/>
      <c r="B310" s="19"/>
      <c r="C310" s="157" t="s">
        <v>564</v>
      </c>
      <c r="D310" s="157" t="s">
        <v>155</v>
      </c>
      <c r="E310" s="158" t="s">
        <v>565</v>
      </c>
      <c r="F310" s="159" t="s">
        <v>566</v>
      </c>
      <c r="G310" s="160" t="s">
        <v>206</v>
      </c>
      <c r="H310" s="161">
        <v>23.8</v>
      </c>
      <c r="I310" s="162"/>
      <c r="J310" s="162"/>
      <c r="K310" s="163">
        <f>ROUND(P310*H310,2)</f>
        <v>0</v>
      </c>
      <c r="L310" s="159" t="s">
        <v>161</v>
      </c>
      <c r="M310" s="19"/>
      <c r="N310" s="164" t="s">
        <v>1</v>
      </c>
      <c r="O310" s="151" t="s">
        <v>38</v>
      </c>
      <c r="P310" s="152">
        <f>I310+J310</f>
        <v>0</v>
      </c>
      <c r="Q310" s="152">
        <f>ROUND(I310*H310,2)</f>
        <v>0</v>
      </c>
      <c r="R310" s="152">
        <f>ROUND(J310*H310,2)</f>
        <v>0</v>
      </c>
      <c r="S310" s="18"/>
      <c r="T310" s="153">
        <f>S310*H310</f>
        <v>0</v>
      </c>
      <c r="U310" s="153">
        <v>2.2000000000000001E-4</v>
      </c>
      <c r="V310" s="153">
        <f>U310*H310</f>
        <v>5.2360000000000002E-3</v>
      </c>
      <c r="W310" s="153">
        <v>0</v>
      </c>
      <c r="X310" s="154">
        <f>W310*H310</f>
        <v>0</v>
      </c>
      <c r="Y310" s="18"/>
      <c r="Z310" s="18"/>
      <c r="AA310" s="18"/>
      <c r="AB310" s="18"/>
      <c r="AC310" s="18"/>
      <c r="AD310" s="18"/>
      <c r="AE310" s="18"/>
      <c r="AF310" s="18"/>
      <c r="AG310" s="18"/>
      <c r="AH310" s="18"/>
      <c r="AI310" s="18"/>
      <c r="AJ310" s="18"/>
      <c r="AK310" s="18"/>
      <c r="AL310" s="18"/>
      <c r="AM310" s="18"/>
      <c r="AN310" s="18"/>
      <c r="AO310" s="18"/>
      <c r="AP310" s="18"/>
      <c r="AQ310" s="18"/>
      <c r="AR310" s="155" t="s">
        <v>146</v>
      </c>
      <c r="AS310" s="18"/>
      <c r="AT310" s="155" t="s">
        <v>155</v>
      </c>
      <c r="AU310" s="155" t="s">
        <v>87</v>
      </c>
      <c r="AV310" s="18"/>
      <c r="AW310" s="18"/>
      <c r="AX310" s="18"/>
      <c r="AY310" s="3" t="s">
        <v>142</v>
      </c>
      <c r="AZ310" s="18"/>
      <c r="BA310" s="18"/>
      <c r="BB310" s="18"/>
      <c r="BC310" s="18"/>
      <c r="BD310" s="18"/>
      <c r="BE310" s="156">
        <f>IF(O310="základná",K310,0)</f>
        <v>0</v>
      </c>
      <c r="BF310" s="156">
        <f>IF(O310="znížená",K310,0)</f>
        <v>0</v>
      </c>
      <c r="BG310" s="156">
        <f>IF(O310="zákl. prenesená",K310,0)</f>
        <v>0</v>
      </c>
      <c r="BH310" s="156">
        <f>IF(O310="zníž. prenesená",K310,0)</f>
        <v>0</v>
      </c>
      <c r="BI310" s="156">
        <f>IF(O310="nulová",K310,0)</f>
        <v>0</v>
      </c>
      <c r="BJ310" s="3" t="s">
        <v>87</v>
      </c>
      <c r="BK310" s="156">
        <f>ROUND(P310*H310,2)</f>
        <v>0</v>
      </c>
      <c r="BL310" s="3" t="s">
        <v>146</v>
      </c>
      <c r="BM310" s="155" t="s">
        <v>567</v>
      </c>
    </row>
    <row r="311" spans="1:65" ht="15.75" customHeight="1">
      <c r="A311" s="171"/>
      <c r="B311" s="172"/>
      <c r="C311" s="171"/>
      <c r="D311" s="173" t="s">
        <v>193</v>
      </c>
      <c r="E311" s="174" t="s">
        <v>1</v>
      </c>
      <c r="F311" s="175" t="s">
        <v>568</v>
      </c>
      <c r="G311" s="171"/>
      <c r="H311" s="176">
        <v>10.6</v>
      </c>
      <c r="I311" s="171"/>
      <c r="J311" s="171"/>
      <c r="K311" s="171"/>
      <c r="L311" s="171"/>
      <c r="M311" s="172"/>
      <c r="N311" s="177"/>
      <c r="O311" s="171"/>
      <c r="P311" s="171"/>
      <c r="Q311" s="171"/>
      <c r="R311" s="171"/>
      <c r="S311" s="171"/>
      <c r="T311" s="171"/>
      <c r="U311" s="171"/>
      <c r="V311" s="171"/>
      <c r="W311" s="171"/>
      <c r="X311" s="178"/>
      <c r="Y311" s="171"/>
      <c r="Z311" s="171"/>
      <c r="AA311" s="171"/>
      <c r="AB311" s="171"/>
      <c r="AC311" s="171"/>
      <c r="AD311" s="171"/>
      <c r="AE311" s="171"/>
      <c r="AF311" s="171"/>
      <c r="AG311" s="171"/>
      <c r="AH311" s="171"/>
      <c r="AI311" s="171"/>
      <c r="AJ311" s="171"/>
      <c r="AK311" s="171"/>
      <c r="AL311" s="171"/>
      <c r="AM311" s="171"/>
      <c r="AN311" s="171"/>
      <c r="AO311" s="171"/>
      <c r="AP311" s="171"/>
      <c r="AQ311" s="171"/>
      <c r="AR311" s="171"/>
      <c r="AS311" s="171"/>
      <c r="AT311" s="174" t="s">
        <v>193</v>
      </c>
      <c r="AU311" s="174" t="s">
        <v>87</v>
      </c>
      <c r="AV311" s="171" t="s">
        <v>87</v>
      </c>
      <c r="AW311" s="171" t="s">
        <v>4</v>
      </c>
      <c r="AX311" s="171" t="s">
        <v>74</v>
      </c>
      <c r="AY311" s="174" t="s">
        <v>142</v>
      </c>
      <c r="AZ311" s="171"/>
      <c r="BA311" s="171"/>
      <c r="BB311" s="171"/>
      <c r="BC311" s="171"/>
      <c r="BD311" s="171"/>
      <c r="BE311" s="171"/>
      <c r="BF311" s="171"/>
      <c r="BG311" s="171"/>
      <c r="BH311" s="171"/>
      <c r="BI311" s="171"/>
      <c r="BJ311" s="171"/>
      <c r="BK311" s="171"/>
      <c r="BL311" s="171"/>
      <c r="BM311" s="171"/>
    </row>
    <row r="312" spans="1:65" ht="15.75" customHeight="1">
      <c r="A312" s="171"/>
      <c r="B312" s="172"/>
      <c r="C312" s="171"/>
      <c r="D312" s="173" t="s">
        <v>193</v>
      </c>
      <c r="E312" s="174" t="s">
        <v>1</v>
      </c>
      <c r="F312" s="175" t="s">
        <v>569</v>
      </c>
      <c r="G312" s="171"/>
      <c r="H312" s="176">
        <v>13.2</v>
      </c>
      <c r="I312" s="171"/>
      <c r="J312" s="171"/>
      <c r="K312" s="171"/>
      <c r="L312" s="171"/>
      <c r="M312" s="172"/>
      <c r="N312" s="177"/>
      <c r="O312" s="171"/>
      <c r="P312" s="171"/>
      <c r="Q312" s="171"/>
      <c r="R312" s="171"/>
      <c r="S312" s="171"/>
      <c r="T312" s="171"/>
      <c r="U312" s="171"/>
      <c r="V312" s="171"/>
      <c r="W312" s="171"/>
      <c r="X312" s="178"/>
      <c r="Y312" s="171"/>
      <c r="Z312" s="171"/>
      <c r="AA312" s="171"/>
      <c r="AB312" s="171"/>
      <c r="AC312" s="171"/>
      <c r="AD312" s="171"/>
      <c r="AE312" s="171"/>
      <c r="AF312" s="171"/>
      <c r="AG312" s="171"/>
      <c r="AH312" s="171"/>
      <c r="AI312" s="171"/>
      <c r="AJ312" s="171"/>
      <c r="AK312" s="171"/>
      <c r="AL312" s="171"/>
      <c r="AM312" s="171"/>
      <c r="AN312" s="171"/>
      <c r="AO312" s="171"/>
      <c r="AP312" s="171"/>
      <c r="AQ312" s="171"/>
      <c r="AR312" s="171"/>
      <c r="AS312" s="171"/>
      <c r="AT312" s="174" t="s">
        <v>193</v>
      </c>
      <c r="AU312" s="174" t="s">
        <v>87</v>
      </c>
      <c r="AV312" s="171" t="s">
        <v>87</v>
      </c>
      <c r="AW312" s="171" t="s">
        <v>4</v>
      </c>
      <c r="AX312" s="171" t="s">
        <v>74</v>
      </c>
      <c r="AY312" s="174" t="s">
        <v>142</v>
      </c>
      <c r="AZ312" s="171"/>
      <c r="BA312" s="171"/>
      <c r="BB312" s="171"/>
      <c r="BC312" s="171"/>
      <c r="BD312" s="171"/>
      <c r="BE312" s="171"/>
      <c r="BF312" s="171"/>
      <c r="BG312" s="171"/>
      <c r="BH312" s="171"/>
      <c r="BI312" s="171"/>
      <c r="BJ312" s="171"/>
      <c r="BK312" s="171"/>
      <c r="BL312" s="171"/>
      <c r="BM312" s="171"/>
    </row>
    <row r="313" spans="1:65" ht="15.75" customHeight="1">
      <c r="A313" s="179"/>
      <c r="B313" s="180"/>
      <c r="C313" s="179"/>
      <c r="D313" s="173" t="s">
        <v>193</v>
      </c>
      <c r="E313" s="181" t="s">
        <v>1</v>
      </c>
      <c r="F313" s="182" t="s">
        <v>196</v>
      </c>
      <c r="G313" s="179"/>
      <c r="H313" s="183">
        <v>23.799999999999997</v>
      </c>
      <c r="I313" s="179"/>
      <c r="J313" s="179"/>
      <c r="K313" s="179"/>
      <c r="L313" s="179"/>
      <c r="M313" s="180"/>
      <c r="N313" s="184"/>
      <c r="O313" s="179"/>
      <c r="P313" s="179"/>
      <c r="Q313" s="179"/>
      <c r="R313" s="179"/>
      <c r="S313" s="179"/>
      <c r="T313" s="179"/>
      <c r="U313" s="179"/>
      <c r="V313" s="179"/>
      <c r="W313" s="179"/>
      <c r="X313" s="185"/>
      <c r="Y313" s="179"/>
      <c r="Z313" s="179"/>
      <c r="AA313" s="179"/>
      <c r="AB313" s="179"/>
      <c r="AC313" s="179"/>
      <c r="AD313" s="179"/>
      <c r="AE313" s="179"/>
      <c r="AF313" s="179"/>
      <c r="AG313" s="179"/>
      <c r="AH313" s="179"/>
      <c r="AI313" s="179"/>
      <c r="AJ313" s="179"/>
      <c r="AK313" s="179"/>
      <c r="AL313" s="179"/>
      <c r="AM313" s="179"/>
      <c r="AN313" s="179"/>
      <c r="AO313" s="179"/>
      <c r="AP313" s="179"/>
      <c r="AQ313" s="179"/>
      <c r="AR313" s="179"/>
      <c r="AS313" s="179"/>
      <c r="AT313" s="181" t="s">
        <v>193</v>
      </c>
      <c r="AU313" s="181" t="s">
        <v>87</v>
      </c>
      <c r="AV313" s="179" t="s">
        <v>94</v>
      </c>
      <c r="AW313" s="179" t="s">
        <v>4</v>
      </c>
      <c r="AX313" s="179" t="s">
        <v>80</v>
      </c>
      <c r="AY313" s="181" t="s">
        <v>142</v>
      </c>
      <c r="AZ313" s="179"/>
      <c r="BA313" s="179"/>
      <c r="BB313" s="179"/>
      <c r="BC313" s="179"/>
      <c r="BD313" s="179"/>
      <c r="BE313" s="179"/>
      <c r="BF313" s="179"/>
      <c r="BG313" s="179"/>
      <c r="BH313" s="179"/>
      <c r="BI313" s="179"/>
      <c r="BJ313" s="179"/>
      <c r="BK313" s="179"/>
      <c r="BL313" s="179"/>
      <c r="BM313" s="179"/>
    </row>
    <row r="314" spans="1:65" ht="48.75" customHeight="1">
      <c r="A314" s="18"/>
      <c r="B314" s="19"/>
      <c r="C314" s="141" t="s">
        <v>570</v>
      </c>
      <c r="D314" s="141" t="s">
        <v>143</v>
      </c>
      <c r="E314" s="142" t="s">
        <v>544</v>
      </c>
      <c r="F314" s="143" t="s">
        <v>545</v>
      </c>
      <c r="G314" s="144" t="s">
        <v>206</v>
      </c>
      <c r="H314" s="145">
        <v>30.802</v>
      </c>
      <c r="I314" s="146"/>
      <c r="J314" s="147"/>
      <c r="K314" s="148">
        <f t="shared" ref="K314:K315" si="161">ROUND(P314*H314,2)</f>
        <v>0</v>
      </c>
      <c r="L314" s="143" t="s">
        <v>161</v>
      </c>
      <c r="M314" s="149"/>
      <c r="N314" s="150" t="s">
        <v>1</v>
      </c>
      <c r="O314" s="151" t="s">
        <v>38</v>
      </c>
      <c r="P314" s="152">
        <f t="shared" ref="P314:P315" si="162">I314+J314</f>
        <v>0</v>
      </c>
      <c r="Q314" s="152">
        <f t="shared" ref="Q314:Q315" si="163">ROUND(I314*H314,2)</f>
        <v>0</v>
      </c>
      <c r="R314" s="152">
        <f t="shared" ref="R314:R315" si="164">ROUND(J314*H314,2)</f>
        <v>0</v>
      </c>
      <c r="S314" s="18"/>
      <c r="T314" s="153">
        <f t="shared" ref="T314:T315" si="165">S314*H314</f>
        <v>0</v>
      </c>
      <c r="U314" s="153">
        <v>1E-4</v>
      </c>
      <c r="V314" s="153">
        <f t="shared" ref="V314:V315" si="166">U314*H314</f>
        <v>3.0802E-3</v>
      </c>
      <c r="W314" s="153">
        <v>0</v>
      </c>
      <c r="X314" s="154">
        <f t="shared" ref="X314:X315" si="167">W314*H314</f>
        <v>0</v>
      </c>
      <c r="Y314" s="18"/>
      <c r="Z314" s="18"/>
      <c r="AA314" s="18"/>
      <c r="AB314" s="18"/>
      <c r="AC314" s="18"/>
      <c r="AD314" s="18"/>
      <c r="AE314" s="18"/>
      <c r="AF314" s="18"/>
      <c r="AG314" s="18"/>
      <c r="AH314" s="18"/>
      <c r="AI314" s="18"/>
      <c r="AJ314" s="18"/>
      <c r="AK314" s="18"/>
      <c r="AL314" s="18"/>
      <c r="AM314" s="18"/>
      <c r="AN314" s="18"/>
      <c r="AO314" s="18"/>
      <c r="AP314" s="18"/>
      <c r="AQ314" s="18"/>
      <c r="AR314" s="155" t="s">
        <v>145</v>
      </c>
      <c r="AS314" s="18"/>
      <c r="AT314" s="155" t="s">
        <v>143</v>
      </c>
      <c r="AU314" s="155" t="s">
        <v>87</v>
      </c>
      <c r="AV314" s="18"/>
      <c r="AW314" s="18"/>
      <c r="AX314" s="18"/>
      <c r="AY314" s="3" t="s">
        <v>142</v>
      </c>
      <c r="AZ314" s="18"/>
      <c r="BA314" s="18"/>
      <c r="BB314" s="18"/>
      <c r="BC314" s="18"/>
      <c r="BD314" s="18"/>
      <c r="BE314" s="156">
        <f t="shared" ref="BE314:BE315" si="168">IF(O314="základná",K314,0)</f>
        <v>0</v>
      </c>
      <c r="BF314" s="156">
        <f t="shared" ref="BF314:BF315" si="169">IF(O314="znížená",K314,0)</f>
        <v>0</v>
      </c>
      <c r="BG314" s="156">
        <f t="shared" ref="BG314:BG315" si="170">IF(O314="zákl. prenesená",K314,0)</f>
        <v>0</v>
      </c>
      <c r="BH314" s="156">
        <f t="shared" ref="BH314:BH315" si="171">IF(O314="zníž. prenesená",K314,0)</f>
        <v>0</v>
      </c>
      <c r="BI314" s="156">
        <f t="shared" ref="BI314:BI315" si="172">IF(O314="nulová",K314,0)</f>
        <v>0</v>
      </c>
      <c r="BJ314" s="3" t="s">
        <v>87</v>
      </c>
      <c r="BK314" s="156">
        <f t="shared" ref="BK314:BK315" si="173">ROUND(P314*H314,2)</f>
        <v>0</v>
      </c>
      <c r="BL314" s="3" t="s">
        <v>146</v>
      </c>
      <c r="BM314" s="155" t="s">
        <v>571</v>
      </c>
    </row>
    <row r="315" spans="1:65" ht="24" customHeight="1">
      <c r="A315" s="18"/>
      <c r="B315" s="19"/>
      <c r="C315" s="141" t="s">
        <v>572</v>
      </c>
      <c r="D315" s="141" t="s">
        <v>143</v>
      </c>
      <c r="E315" s="142" t="s">
        <v>573</v>
      </c>
      <c r="F315" s="143" t="s">
        <v>574</v>
      </c>
      <c r="G315" s="144" t="s">
        <v>206</v>
      </c>
      <c r="H315" s="145">
        <v>10.6</v>
      </c>
      <c r="I315" s="146"/>
      <c r="J315" s="147"/>
      <c r="K315" s="148">
        <f t="shared" si="161"/>
        <v>0</v>
      </c>
      <c r="L315" s="143" t="s">
        <v>161</v>
      </c>
      <c r="M315" s="149"/>
      <c r="N315" s="150" t="s">
        <v>1</v>
      </c>
      <c r="O315" s="151" t="s">
        <v>38</v>
      </c>
      <c r="P315" s="152">
        <f t="shared" si="162"/>
        <v>0</v>
      </c>
      <c r="Q315" s="152">
        <f t="shared" si="163"/>
        <v>0</v>
      </c>
      <c r="R315" s="152">
        <f t="shared" si="164"/>
        <v>0</v>
      </c>
      <c r="S315" s="18"/>
      <c r="T315" s="153">
        <f t="shared" si="165"/>
        <v>0</v>
      </c>
      <c r="U315" s="153">
        <v>1.67E-2</v>
      </c>
      <c r="V315" s="153">
        <f t="shared" si="166"/>
        <v>0.17701999999999998</v>
      </c>
      <c r="W315" s="153">
        <v>0</v>
      </c>
      <c r="X315" s="154">
        <f t="shared" si="167"/>
        <v>0</v>
      </c>
      <c r="Y315" s="18"/>
      <c r="Z315" s="18"/>
      <c r="AA315" s="18"/>
      <c r="AB315" s="18"/>
      <c r="AC315" s="18"/>
      <c r="AD315" s="18"/>
      <c r="AE315" s="18"/>
      <c r="AF315" s="18"/>
      <c r="AG315" s="18"/>
      <c r="AH315" s="18"/>
      <c r="AI315" s="18"/>
      <c r="AJ315" s="18"/>
      <c r="AK315" s="18"/>
      <c r="AL315" s="18"/>
      <c r="AM315" s="18"/>
      <c r="AN315" s="18"/>
      <c r="AO315" s="18"/>
      <c r="AP315" s="18"/>
      <c r="AQ315" s="18"/>
      <c r="AR315" s="155" t="s">
        <v>145</v>
      </c>
      <c r="AS315" s="18"/>
      <c r="AT315" s="155" t="s">
        <v>143</v>
      </c>
      <c r="AU315" s="155" t="s">
        <v>87</v>
      </c>
      <c r="AV315" s="18"/>
      <c r="AW315" s="18"/>
      <c r="AX315" s="18"/>
      <c r="AY315" s="3" t="s">
        <v>142</v>
      </c>
      <c r="AZ315" s="18"/>
      <c r="BA315" s="18"/>
      <c r="BB315" s="18"/>
      <c r="BC315" s="18"/>
      <c r="BD315" s="18"/>
      <c r="BE315" s="156">
        <f t="shared" si="168"/>
        <v>0</v>
      </c>
      <c r="BF315" s="156">
        <f t="shared" si="169"/>
        <v>0</v>
      </c>
      <c r="BG315" s="156">
        <f t="shared" si="170"/>
        <v>0</v>
      </c>
      <c r="BH315" s="156">
        <f t="shared" si="171"/>
        <v>0</v>
      </c>
      <c r="BI315" s="156">
        <f t="shared" si="172"/>
        <v>0</v>
      </c>
      <c r="BJ315" s="3" t="s">
        <v>87</v>
      </c>
      <c r="BK315" s="156">
        <f t="shared" si="173"/>
        <v>0</v>
      </c>
      <c r="BL315" s="3" t="s">
        <v>146</v>
      </c>
      <c r="BM315" s="155" t="s">
        <v>575</v>
      </c>
    </row>
    <row r="316" spans="1:65" ht="15.75" customHeight="1">
      <c r="A316" s="171"/>
      <c r="B316" s="172"/>
      <c r="C316" s="171"/>
      <c r="D316" s="173" t="s">
        <v>193</v>
      </c>
      <c r="E316" s="174" t="s">
        <v>1</v>
      </c>
      <c r="F316" s="175" t="s">
        <v>568</v>
      </c>
      <c r="G316" s="171"/>
      <c r="H316" s="176">
        <v>10.6</v>
      </c>
      <c r="I316" s="171"/>
      <c r="J316" s="171"/>
      <c r="K316" s="171"/>
      <c r="L316" s="171"/>
      <c r="M316" s="172"/>
      <c r="N316" s="177"/>
      <c r="O316" s="171"/>
      <c r="P316" s="171"/>
      <c r="Q316" s="171"/>
      <c r="R316" s="171"/>
      <c r="S316" s="171"/>
      <c r="T316" s="171"/>
      <c r="U316" s="171"/>
      <c r="V316" s="171"/>
      <c r="W316" s="171"/>
      <c r="X316" s="178"/>
      <c r="Y316" s="171"/>
      <c r="Z316" s="171"/>
      <c r="AA316" s="171"/>
      <c r="AB316" s="171"/>
      <c r="AC316" s="171"/>
      <c r="AD316" s="171"/>
      <c r="AE316" s="171"/>
      <c r="AF316" s="171"/>
      <c r="AG316" s="171"/>
      <c r="AH316" s="171"/>
      <c r="AI316" s="171"/>
      <c r="AJ316" s="171"/>
      <c r="AK316" s="171"/>
      <c r="AL316" s="171"/>
      <c r="AM316" s="171"/>
      <c r="AN316" s="171"/>
      <c r="AO316" s="171"/>
      <c r="AP316" s="171"/>
      <c r="AQ316" s="171"/>
      <c r="AR316" s="171"/>
      <c r="AS316" s="171"/>
      <c r="AT316" s="174" t="s">
        <v>193</v>
      </c>
      <c r="AU316" s="174" t="s">
        <v>87</v>
      </c>
      <c r="AV316" s="171" t="s">
        <v>87</v>
      </c>
      <c r="AW316" s="171" t="s">
        <v>4</v>
      </c>
      <c r="AX316" s="171" t="s">
        <v>80</v>
      </c>
      <c r="AY316" s="174" t="s">
        <v>142</v>
      </c>
      <c r="AZ316" s="171"/>
      <c r="BA316" s="171"/>
      <c r="BB316" s="171"/>
      <c r="BC316" s="171"/>
      <c r="BD316" s="171"/>
      <c r="BE316" s="171"/>
      <c r="BF316" s="171"/>
      <c r="BG316" s="171"/>
      <c r="BH316" s="171"/>
      <c r="BI316" s="171"/>
      <c r="BJ316" s="171"/>
      <c r="BK316" s="171"/>
      <c r="BL316" s="171"/>
      <c r="BM316" s="171"/>
    </row>
    <row r="317" spans="1:65" ht="24" customHeight="1">
      <c r="A317" s="18"/>
      <c r="B317" s="19"/>
      <c r="C317" s="141" t="s">
        <v>576</v>
      </c>
      <c r="D317" s="141" t="s">
        <v>143</v>
      </c>
      <c r="E317" s="142" t="s">
        <v>577</v>
      </c>
      <c r="F317" s="143" t="s">
        <v>578</v>
      </c>
      <c r="G317" s="144" t="s">
        <v>206</v>
      </c>
      <c r="H317" s="145">
        <v>13.2</v>
      </c>
      <c r="I317" s="146"/>
      <c r="J317" s="147"/>
      <c r="K317" s="148">
        <f>ROUND(P317*H317,2)</f>
        <v>0</v>
      </c>
      <c r="L317" s="143" t="s">
        <v>1</v>
      </c>
      <c r="M317" s="149"/>
      <c r="N317" s="150" t="s">
        <v>1</v>
      </c>
      <c r="O317" s="151" t="s">
        <v>38</v>
      </c>
      <c r="P317" s="152">
        <f>I317+J317</f>
        <v>0</v>
      </c>
      <c r="Q317" s="152">
        <f>ROUND(I317*H317,2)</f>
        <v>0</v>
      </c>
      <c r="R317" s="152">
        <f>ROUND(J317*H317,2)</f>
        <v>0</v>
      </c>
      <c r="S317" s="18"/>
      <c r="T317" s="153">
        <f>S317*H317</f>
        <v>0</v>
      </c>
      <c r="U317" s="153">
        <v>6.7000000000000002E-3</v>
      </c>
      <c r="V317" s="153">
        <f>U317*H317</f>
        <v>8.8440000000000005E-2</v>
      </c>
      <c r="W317" s="153">
        <v>0</v>
      </c>
      <c r="X317" s="154">
        <f>W317*H317</f>
        <v>0</v>
      </c>
      <c r="Y317" s="18"/>
      <c r="Z317" s="18"/>
      <c r="AA317" s="18"/>
      <c r="AB317" s="18"/>
      <c r="AC317" s="18"/>
      <c r="AD317" s="18"/>
      <c r="AE317" s="18"/>
      <c r="AF317" s="18"/>
      <c r="AG317" s="18"/>
      <c r="AH317" s="18"/>
      <c r="AI317" s="18"/>
      <c r="AJ317" s="18"/>
      <c r="AK317" s="18"/>
      <c r="AL317" s="18"/>
      <c r="AM317" s="18"/>
      <c r="AN317" s="18"/>
      <c r="AO317" s="18"/>
      <c r="AP317" s="18"/>
      <c r="AQ317" s="18"/>
      <c r="AR317" s="155" t="s">
        <v>145</v>
      </c>
      <c r="AS317" s="18"/>
      <c r="AT317" s="155" t="s">
        <v>143</v>
      </c>
      <c r="AU317" s="155" t="s">
        <v>87</v>
      </c>
      <c r="AV317" s="18"/>
      <c r="AW317" s="18"/>
      <c r="AX317" s="18"/>
      <c r="AY317" s="3" t="s">
        <v>142</v>
      </c>
      <c r="AZ317" s="18"/>
      <c r="BA317" s="18"/>
      <c r="BB317" s="18"/>
      <c r="BC317" s="18"/>
      <c r="BD317" s="18"/>
      <c r="BE317" s="156">
        <f>IF(O317="základná",K317,0)</f>
        <v>0</v>
      </c>
      <c r="BF317" s="156">
        <f>IF(O317="znížená",K317,0)</f>
        <v>0</v>
      </c>
      <c r="BG317" s="156">
        <f>IF(O317="zákl. prenesená",K317,0)</f>
        <v>0</v>
      </c>
      <c r="BH317" s="156">
        <f>IF(O317="zníž. prenesená",K317,0)</f>
        <v>0</v>
      </c>
      <c r="BI317" s="156">
        <f>IF(O317="nulová",K317,0)</f>
        <v>0</v>
      </c>
      <c r="BJ317" s="3" t="s">
        <v>87</v>
      </c>
      <c r="BK317" s="156">
        <f>ROUND(P317*H317,2)</f>
        <v>0</v>
      </c>
      <c r="BL317" s="3" t="s">
        <v>146</v>
      </c>
      <c r="BM317" s="155" t="s">
        <v>579</v>
      </c>
    </row>
    <row r="318" spans="1:65" ht="15.75" customHeight="1">
      <c r="A318" s="171"/>
      <c r="B318" s="172"/>
      <c r="C318" s="171"/>
      <c r="D318" s="173" t="s">
        <v>193</v>
      </c>
      <c r="E318" s="174" t="s">
        <v>1</v>
      </c>
      <c r="F318" s="175" t="s">
        <v>569</v>
      </c>
      <c r="G318" s="171"/>
      <c r="H318" s="176">
        <v>13.2</v>
      </c>
      <c r="I318" s="171"/>
      <c r="J318" s="171"/>
      <c r="K318" s="171"/>
      <c r="L318" s="171"/>
      <c r="M318" s="172"/>
      <c r="N318" s="177"/>
      <c r="O318" s="171"/>
      <c r="P318" s="171"/>
      <c r="Q318" s="171"/>
      <c r="R318" s="171"/>
      <c r="S318" s="171"/>
      <c r="T318" s="171"/>
      <c r="U318" s="171"/>
      <c r="V318" s="171"/>
      <c r="W318" s="171"/>
      <c r="X318" s="178"/>
      <c r="Y318" s="171"/>
      <c r="Z318" s="171"/>
      <c r="AA318" s="171"/>
      <c r="AB318" s="171"/>
      <c r="AC318" s="171"/>
      <c r="AD318" s="171"/>
      <c r="AE318" s="171"/>
      <c r="AF318" s="171"/>
      <c r="AG318" s="171"/>
      <c r="AH318" s="171"/>
      <c r="AI318" s="171"/>
      <c r="AJ318" s="171"/>
      <c r="AK318" s="171"/>
      <c r="AL318" s="171"/>
      <c r="AM318" s="171"/>
      <c r="AN318" s="171"/>
      <c r="AO318" s="171"/>
      <c r="AP318" s="171"/>
      <c r="AQ318" s="171"/>
      <c r="AR318" s="171"/>
      <c r="AS318" s="171"/>
      <c r="AT318" s="174" t="s">
        <v>193</v>
      </c>
      <c r="AU318" s="174" t="s">
        <v>87</v>
      </c>
      <c r="AV318" s="171" t="s">
        <v>87</v>
      </c>
      <c r="AW318" s="171" t="s">
        <v>4</v>
      </c>
      <c r="AX318" s="171" t="s">
        <v>80</v>
      </c>
      <c r="AY318" s="174" t="s">
        <v>142</v>
      </c>
      <c r="AZ318" s="171"/>
      <c r="BA318" s="171"/>
      <c r="BB318" s="171"/>
      <c r="BC318" s="171"/>
      <c r="BD318" s="171"/>
      <c r="BE318" s="171"/>
      <c r="BF318" s="171"/>
      <c r="BG318" s="171"/>
      <c r="BH318" s="171"/>
      <c r="BI318" s="171"/>
      <c r="BJ318" s="171"/>
      <c r="BK318" s="171"/>
      <c r="BL318" s="171"/>
      <c r="BM318" s="171"/>
    </row>
    <row r="319" spans="1:65" ht="24" customHeight="1">
      <c r="A319" s="18"/>
      <c r="B319" s="19"/>
      <c r="C319" s="157" t="s">
        <v>580</v>
      </c>
      <c r="D319" s="157" t="s">
        <v>155</v>
      </c>
      <c r="E319" s="158" t="s">
        <v>581</v>
      </c>
      <c r="F319" s="159" t="s">
        <v>582</v>
      </c>
      <c r="G319" s="160" t="s">
        <v>347</v>
      </c>
      <c r="H319" s="186"/>
      <c r="I319" s="162"/>
      <c r="J319" s="162"/>
      <c r="K319" s="163">
        <f>ROUND(P319*H319,2)</f>
        <v>0</v>
      </c>
      <c r="L319" s="159" t="s">
        <v>161</v>
      </c>
      <c r="M319" s="19"/>
      <c r="N319" s="164" t="s">
        <v>1</v>
      </c>
      <c r="O319" s="151" t="s">
        <v>38</v>
      </c>
      <c r="P319" s="152">
        <f>I319+J319</f>
        <v>0</v>
      </c>
      <c r="Q319" s="152">
        <f>ROUND(I319*H319,2)</f>
        <v>0</v>
      </c>
      <c r="R319" s="152">
        <f>ROUND(J319*H319,2)</f>
        <v>0</v>
      </c>
      <c r="S319" s="18"/>
      <c r="T319" s="153">
        <f>S319*H319</f>
        <v>0</v>
      </c>
      <c r="U319" s="153">
        <v>0</v>
      </c>
      <c r="V319" s="153">
        <f>U319*H319</f>
        <v>0</v>
      </c>
      <c r="W319" s="153">
        <v>0</v>
      </c>
      <c r="X319" s="154">
        <f>W319*H319</f>
        <v>0</v>
      </c>
      <c r="Y319" s="18"/>
      <c r="Z319" s="18"/>
      <c r="AA319" s="18"/>
      <c r="AB319" s="18"/>
      <c r="AC319" s="18"/>
      <c r="AD319" s="18"/>
      <c r="AE319" s="18"/>
      <c r="AF319" s="18"/>
      <c r="AG319" s="18"/>
      <c r="AH319" s="18"/>
      <c r="AI319" s="18"/>
      <c r="AJ319" s="18"/>
      <c r="AK319" s="18"/>
      <c r="AL319" s="18"/>
      <c r="AM319" s="18"/>
      <c r="AN319" s="18"/>
      <c r="AO319" s="18"/>
      <c r="AP319" s="18"/>
      <c r="AQ319" s="18"/>
      <c r="AR319" s="155" t="s">
        <v>146</v>
      </c>
      <c r="AS319" s="18"/>
      <c r="AT319" s="155" t="s">
        <v>155</v>
      </c>
      <c r="AU319" s="155" t="s">
        <v>87</v>
      </c>
      <c r="AV319" s="18"/>
      <c r="AW319" s="18"/>
      <c r="AX319" s="18"/>
      <c r="AY319" s="3" t="s">
        <v>142</v>
      </c>
      <c r="AZ319" s="18"/>
      <c r="BA319" s="18"/>
      <c r="BB319" s="18"/>
      <c r="BC319" s="18"/>
      <c r="BD319" s="18"/>
      <c r="BE319" s="156">
        <f>IF(O319="základná",K319,0)</f>
        <v>0</v>
      </c>
      <c r="BF319" s="156">
        <f>IF(O319="znížená",K319,0)</f>
        <v>0</v>
      </c>
      <c r="BG319" s="156">
        <f>IF(O319="zákl. prenesená",K319,0)</f>
        <v>0</v>
      </c>
      <c r="BH319" s="156">
        <f>IF(O319="zníž. prenesená",K319,0)</f>
        <v>0</v>
      </c>
      <c r="BI319" s="156">
        <f>IF(O319="nulová",K319,0)</f>
        <v>0</v>
      </c>
      <c r="BJ319" s="3" t="s">
        <v>87</v>
      </c>
      <c r="BK319" s="156">
        <f>ROUND(P319*H319,2)</f>
        <v>0</v>
      </c>
      <c r="BL319" s="3" t="s">
        <v>146</v>
      </c>
      <c r="BM319" s="155" t="s">
        <v>583</v>
      </c>
    </row>
    <row r="320" spans="1:65" ht="22.5" customHeight="1">
      <c r="A320" s="128"/>
      <c r="B320" s="129"/>
      <c r="C320" s="128"/>
      <c r="D320" s="130" t="s">
        <v>73</v>
      </c>
      <c r="E320" s="139" t="s">
        <v>584</v>
      </c>
      <c r="F320" s="139" t="s">
        <v>585</v>
      </c>
      <c r="G320" s="128"/>
      <c r="H320" s="128"/>
      <c r="I320" s="128"/>
      <c r="J320" s="128"/>
      <c r="K320" s="140">
        <f>BK320</f>
        <v>0</v>
      </c>
      <c r="L320" s="128"/>
      <c r="M320" s="129"/>
      <c r="N320" s="133"/>
      <c r="O320" s="128"/>
      <c r="P320" s="128"/>
      <c r="Q320" s="134">
        <f t="shared" ref="Q320:R320" si="174">SUM(Q321:Q337)</f>
        <v>0</v>
      </c>
      <c r="R320" s="134">
        <f t="shared" si="174"/>
        <v>0</v>
      </c>
      <c r="S320" s="128"/>
      <c r="T320" s="135">
        <f>SUM(T321:T337)</f>
        <v>0</v>
      </c>
      <c r="U320" s="128"/>
      <c r="V320" s="135">
        <f>SUM(V321:V337)</f>
        <v>7.9139759299999994</v>
      </c>
      <c r="W320" s="128"/>
      <c r="X320" s="136">
        <f>SUM(X321:X337)</f>
        <v>0</v>
      </c>
      <c r="Y320" s="128"/>
      <c r="Z320" s="128"/>
      <c r="AA320" s="128"/>
      <c r="AB320" s="128"/>
      <c r="AC320" s="128"/>
      <c r="AD320" s="128"/>
      <c r="AE320" s="128"/>
      <c r="AF320" s="128"/>
      <c r="AG320" s="128"/>
      <c r="AH320" s="128"/>
      <c r="AI320" s="128"/>
      <c r="AJ320" s="128"/>
      <c r="AK320" s="128"/>
      <c r="AL320" s="128"/>
      <c r="AM320" s="128"/>
      <c r="AN320" s="128"/>
      <c r="AO320" s="128"/>
      <c r="AP320" s="128"/>
      <c r="AQ320" s="128"/>
      <c r="AR320" s="130" t="s">
        <v>87</v>
      </c>
      <c r="AS320" s="128"/>
      <c r="AT320" s="137" t="s">
        <v>73</v>
      </c>
      <c r="AU320" s="137" t="s">
        <v>80</v>
      </c>
      <c r="AV320" s="128"/>
      <c r="AW320" s="128"/>
      <c r="AX320" s="128"/>
      <c r="AY320" s="130" t="s">
        <v>142</v>
      </c>
      <c r="AZ320" s="128"/>
      <c r="BA320" s="128"/>
      <c r="BB320" s="128"/>
      <c r="BC320" s="128"/>
      <c r="BD320" s="128"/>
      <c r="BE320" s="128"/>
      <c r="BF320" s="128"/>
      <c r="BG320" s="128"/>
      <c r="BH320" s="128"/>
      <c r="BI320" s="128"/>
      <c r="BJ320" s="128"/>
      <c r="BK320" s="138">
        <f>SUM(BK321:BK337)</f>
        <v>0</v>
      </c>
      <c r="BL320" s="128"/>
      <c r="BM320" s="128"/>
    </row>
    <row r="321" spans="1:65" ht="24" customHeight="1">
      <c r="A321" s="18"/>
      <c r="B321" s="19"/>
      <c r="C321" s="157" t="s">
        <v>586</v>
      </c>
      <c r="D321" s="157" t="s">
        <v>155</v>
      </c>
      <c r="E321" s="158" t="s">
        <v>587</v>
      </c>
      <c r="F321" s="159" t="s">
        <v>588</v>
      </c>
      <c r="G321" s="160" t="s">
        <v>206</v>
      </c>
      <c r="H321" s="161">
        <v>12</v>
      </c>
      <c r="I321" s="162"/>
      <c r="J321" s="162"/>
      <c r="K321" s="163">
        <f>ROUND(P321*H321,2)</f>
        <v>0</v>
      </c>
      <c r="L321" s="159" t="s">
        <v>161</v>
      </c>
      <c r="M321" s="19"/>
      <c r="N321" s="164" t="s">
        <v>1</v>
      </c>
      <c r="O321" s="151" t="s">
        <v>38</v>
      </c>
      <c r="P321" s="152">
        <f>I321+J321</f>
        <v>0</v>
      </c>
      <c r="Q321" s="152">
        <f>ROUND(I321*H321,2)</f>
        <v>0</v>
      </c>
      <c r="R321" s="152">
        <f>ROUND(J321*H321,2)</f>
        <v>0</v>
      </c>
      <c r="S321" s="18"/>
      <c r="T321" s="153">
        <f>S321*H321</f>
        <v>0</v>
      </c>
      <c r="U321" s="153">
        <v>1.72E-3</v>
      </c>
      <c r="V321" s="153">
        <f>U321*H321</f>
        <v>2.0639999999999999E-2</v>
      </c>
      <c r="W321" s="153">
        <v>0</v>
      </c>
      <c r="X321" s="154">
        <f>W321*H321</f>
        <v>0</v>
      </c>
      <c r="Y321" s="18"/>
      <c r="Z321" s="18"/>
      <c r="AA321" s="18"/>
      <c r="AB321" s="18"/>
      <c r="AC321" s="18"/>
      <c r="AD321" s="18"/>
      <c r="AE321" s="18"/>
      <c r="AF321" s="18"/>
      <c r="AG321" s="18"/>
      <c r="AH321" s="18"/>
      <c r="AI321" s="18"/>
      <c r="AJ321" s="18"/>
      <c r="AK321" s="18"/>
      <c r="AL321" s="18"/>
      <c r="AM321" s="18"/>
      <c r="AN321" s="18"/>
      <c r="AO321" s="18"/>
      <c r="AP321" s="18"/>
      <c r="AQ321" s="18"/>
      <c r="AR321" s="155" t="s">
        <v>146</v>
      </c>
      <c r="AS321" s="18"/>
      <c r="AT321" s="155" t="s">
        <v>155</v>
      </c>
      <c r="AU321" s="155" t="s">
        <v>87</v>
      </c>
      <c r="AV321" s="18"/>
      <c r="AW321" s="18"/>
      <c r="AX321" s="18"/>
      <c r="AY321" s="3" t="s">
        <v>142</v>
      </c>
      <c r="AZ321" s="18"/>
      <c r="BA321" s="18"/>
      <c r="BB321" s="18"/>
      <c r="BC321" s="18"/>
      <c r="BD321" s="18"/>
      <c r="BE321" s="156">
        <f>IF(O321="základná",K321,0)</f>
        <v>0</v>
      </c>
      <c r="BF321" s="156">
        <f>IF(O321="znížená",K321,0)</f>
        <v>0</v>
      </c>
      <c r="BG321" s="156">
        <f>IF(O321="zákl. prenesená",K321,0)</f>
        <v>0</v>
      </c>
      <c r="BH321" s="156">
        <f>IF(O321="zníž. prenesená",K321,0)</f>
        <v>0</v>
      </c>
      <c r="BI321" s="156">
        <f>IF(O321="nulová",K321,0)</f>
        <v>0</v>
      </c>
      <c r="BJ321" s="3" t="s">
        <v>87</v>
      </c>
      <c r="BK321" s="156">
        <f>ROUND(P321*H321,2)</f>
        <v>0</v>
      </c>
      <c r="BL321" s="3" t="s">
        <v>146</v>
      </c>
      <c r="BM321" s="155" t="s">
        <v>589</v>
      </c>
    </row>
    <row r="322" spans="1:65" ht="15.75" customHeight="1">
      <c r="A322" s="171"/>
      <c r="B322" s="172"/>
      <c r="C322" s="171"/>
      <c r="D322" s="173" t="s">
        <v>193</v>
      </c>
      <c r="E322" s="174" t="s">
        <v>1</v>
      </c>
      <c r="F322" s="175" t="s">
        <v>590</v>
      </c>
      <c r="G322" s="171"/>
      <c r="H322" s="176">
        <v>12</v>
      </c>
      <c r="I322" s="171"/>
      <c r="J322" s="171"/>
      <c r="K322" s="171"/>
      <c r="L322" s="171"/>
      <c r="M322" s="172"/>
      <c r="N322" s="177"/>
      <c r="O322" s="171"/>
      <c r="P322" s="171"/>
      <c r="Q322" s="171"/>
      <c r="R322" s="171"/>
      <c r="S322" s="171"/>
      <c r="T322" s="171"/>
      <c r="U322" s="171"/>
      <c r="V322" s="171"/>
      <c r="W322" s="171"/>
      <c r="X322" s="178"/>
      <c r="Y322" s="171"/>
      <c r="Z322" s="171"/>
      <c r="AA322" s="171"/>
      <c r="AB322" s="171"/>
      <c r="AC322" s="171"/>
      <c r="AD322" s="171"/>
      <c r="AE322" s="171"/>
      <c r="AF322" s="171"/>
      <c r="AG322" s="171"/>
      <c r="AH322" s="171"/>
      <c r="AI322" s="171"/>
      <c r="AJ322" s="171"/>
      <c r="AK322" s="171"/>
      <c r="AL322" s="171"/>
      <c r="AM322" s="171"/>
      <c r="AN322" s="171"/>
      <c r="AO322" s="171"/>
      <c r="AP322" s="171"/>
      <c r="AQ322" s="171"/>
      <c r="AR322" s="171"/>
      <c r="AS322" s="171"/>
      <c r="AT322" s="174" t="s">
        <v>193</v>
      </c>
      <c r="AU322" s="174" t="s">
        <v>87</v>
      </c>
      <c r="AV322" s="171" t="s">
        <v>87</v>
      </c>
      <c r="AW322" s="171" t="s">
        <v>4</v>
      </c>
      <c r="AX322" s="171" t="s">
        <v>80</v>
      </c>
      <c r="AY322" s="174" t="s">
        <v>142</v>
      </c>
      <c r="AZ322" s="171"/>
      <c r="BA322" s="171"/>
      <c r="BB322" s="171"/>
      <c r="BC322" s="171"/>
      <c r="BD322" s="171"/>
      <c r="BE322" s="171"/>
      <c r="BF322" s="171"/>
      <c r="BG322" s="171"/>
      <c r="BH322" s="171"/>
      <c r="BI322" s="171"/>
      <c r="BJ322" s="171"/>
      <c r="BK322" s="171"/>
      <c r="BL322" s="171"/>
      <c r="BM322" s="171"/>
    </row>
    <row r="323" spans="1:65" ht="37.5" customHeight="1">
      <c r="A323" s="18"/>
      <c r="B323" s="19"/>
      <c r="C323" s="141" t="s">
        <v>591</v>
      </c>
      <c r="D323" s="141" t="s">
        <v>143</v>
      </c>
      <c r="E323" s="142" t="s">
        <v>592</v>
      </c>
      <c r="F323" s="143" t="s">
        <v>593</v>
      </c>
      <c r="G323" s="144" t="s">
        <v>206</v>
      </c>
      <c r="H323" s="145">
        <v>12</v>
      </c>
      <c r="I323" s="146"/>
      <c r="J323" s="147"/>
      <c r="K323" s="148">
        <f t="shared" ref="K323:K324" si="175">ROUND(P323*H323,2)</f>
        <v>0</v>
      </c>
      <c r="L323" s="143" t="s">
        <v>161</v>
      </c>
      <c r="M323" s="149"/>
      <c r="N323" s="150" t="s">
        <v>1</v>
      </c>
      <c r="O323" s="151" t="s">
        <v>38</v>
      </c>
      <c r="P323" s="152">
        <f t="shared" ref="P323:P324" si="176">I323+J323</f>
        <v>0</v>
      </c>
      <c r="Q323" s="152">
        <f t="shared" ref="Q323:Q324" si="177">ROUND(I323*H323,2)</f>
        <v>0</v>
      </c>
      <c r="R323" s="152">
        <f t="shared" ref="R323:R324" si="178">ROUND(J323*H323,2)</f>
        <v>0</v>
      </c>
      <c r="S323" s="18"/>
      <c r="T323" s="153">
        <f t="shared" ref="T323:T324" si="179">S323*H323</f>
        <v>0</v>
      </c>
      <c r="U323" s="153">
        <v>1.2E-2</v>
      </c>
      <c r="V323" s="153">
        <f t="shared" ref="V323:V324" si="180">U323*H323</f>
        <v>0.14400000000000002</v>
      </c>
      <c r="W323" s="153">
        <v>0</v>
      </c>
      <c r="X323" s="154">
        <f t="shared" ref="X323:X324" si="181">W323*H323</f>
        <v>0</v>
      </c>
      <c r="Y323" s="18"/>
      <c r="Z323" s="18"/>
      <c r="AA323" s="18"/>
      <c r="AB323" s="18"/>
      <c r="AC323" s="18"/>
      <c r="AD323" s="18"/>
      <c r="AE323" s="18"/>
      <c r="AF323" s="18"/>
      <c r="AG323" s="18"/>
      <c r="AH323" s="18"/>
      <c r="AI323" s="18"/>
      <c r="AJ323" s="18"/>
      <c r="AK323" s="18"/>
      <c r="AL323" s="18"/>
      <c r="AM323" s="18"/>
      <c r="AN323" s="18"/>
      <c r="AO323" s="18"/>
      <c r="AP323" s="18"/>
      <c r="AQ323" s="18"/>
      <c r="AR323" s="155" t="s">
        <v>145</v>
      </c>
      <c r="AS323" s="18"/>
      <c r="AT323" s="155" t="s">
        <v>143</v>
      </c>
      <c r="AU323" s="155" t="s">
        <v>87</v>
      </c>
      <c r="AV323" s="18"/>
      <c r="AW323" s="18"/>
      <c r="AX323" s="18"/>
      <c r="AY323" s="3" t="s">
        <v>142</v>
      </c>
      <c r="AZ323" s="18"/>
      <c r="BA323" s="18"/>
      <c r="BB323" s="18"/>
      <c r="BC323" s="18"/>
      <c r="BD323" s="18"/>
      <c r="BE323" s="156">
        <f t="shared" ref="BE323:BE324" si="182">IF(O323="základná",K323,0)</f>
        <v>0</v>
      </c>
      <c r="BF323" s="156">
        <f t="shared" ref="BF323:BF324" si="183">IF(O323="znížená",K323,0)</f>
        <v>0</v>
      </c>
      <c r="BG323" s="156">
        <f t="shared" ref="BG323:BG324" si="184">IF(O323="zákl. prenesená",K323,0)</f>
        <v>0</v>
      </c>
      <c r="BH323" s="156">
        <f t="shared" ref="BH323:BH324" si="185">IF(O323="zníž. prenesená",K323,0)</f>
        <v>0</v>
      </c>
      <c r="BI323" s="156">
        <f t="shared" ref="BI323:BI324" si="186">IF(O323="nulová",K323,0)</f>
        <v>0</v>
      </c>
      <c r="BJ323" s="3" t="s">
        <v>87</v>
      </c>
      <c r="BK323" s="156">
        <f t="shared" ref="BK323:BK324" si="187">ROUND(P323*H323,2)</f>
        <v>0</v>
      </c>
      <c r="BL323" s="3" t="s">
        <v>146</v>
      </c>
      <c r="BM323" s="155" t="s">
        <v>594</v>
      </c>
    </row>
    <row r="324" spans="1:65" ht="15.75" customHeight="1">
      <c r="A324" s="18"/>
      <c r="B324" s="19"/>
      <c r="C324" s="157" t="s">
        <v>595</v>
      </c>
      <c r="D324" s="157" t="s">
        <v>155</v>
      </c>
      <c r="E324" s="158" t="s">
        <v>596</v>
      </c>
      <c r="F324" s="159" t="s">
        <v>597</v>
      </c>
      <c r="G324" s="160" t="s">
        <v>598</v>
      </c>
      <c r="H324" s="161">
        <v>86.19</v>
      </c>
      <c r="I324" s="162"/>
      <c r="J324" s="162"/>
      <c r="K324" s="163">
        <f t="shared" si="175"/>
        <v>0</v>
      </c>
      <c r="L324" s="159" t="s">
        <v>161</v>
      </c>
      <c r="M324" s="19"/>
      <c r="N324" s="164" t="s">
        <v>1</v>
      </c>
      <c r="O324" s="151" t="s">
        <v>38</v>
      </c>
      <c r="P324" s="152">
        <f t="shared" si="176"/>
        <v>0</v>
      </c>
      <c r="Q324" s="152">
        <f t="shared" si="177"/>
        <v>0</v>
      </c>
      <c r="R324" s="152">
        <f t="shared" si="178"/>
        <v>0</v>
      </c>
      <c r="S324" s="18"/>
      <c r="T324" s="153">
        <f t="shared" si="179"/>
        <v>0</v>
      </c>
      <c r="U324" s="153">
        <v>5.0000000000000002E-5</v>
      </c>
      <c r="V324" s="153">
        <f t="shared" si="180"/>
        <v>4.3095E-3</v>
      </c>
      <c r="W324" s="153">
        <v>0</v>
      </c>
      <c r="X324" s="154">
        <f t="shared" si="181"/>
        <v>0</v>
      </c>
      <c r="Y324" s="18"/>
      <c r="Z324" s="18"/>
      <c r="AA324" s="18"/>
      <c r="AB324" s="18"/>
      <c r="AC324" s="18"/>
      <c r="AD324" s="18"/>
      <c r="AE324" s="18"/>
      <c r="AF324" s="18"/>
      <c r="AG324" s="18"/>
      <c r="AH324" s="18"/>
      <c r="AI324" s="18"/>
      <c r="AJ324" s="18"/>
      <c r="AK324" s="18"/>
      <c r="AL324" s="18"/>
      <c r="AM324" s="18"/>
      <c r="AN324" s="18"/>
      <c r="AO324" s="18"/>
      <c r="AP324" s="18"/>
      <c r="AQ324" s="18"/>
      <c r="AR324" s="155" t="s">
        <v>146</v>
      </c>
      <c r="AS324" s="18"/>
      <c r="AT324" s="155" t="s">
        <v>155</v>
      </c>
      <c r="AU324" s="155" t="s">
        <v>87</v>
      </c>
      <c r="AV324" s="18"/>
      <c r="AW324" s="18"/>
      <c r="AX324" s="18"/>
      <c r="AY324" s="3" t="s">
        <v>142</v>
      </c>
      <c r="AZ324" s="18"/>
      <c r="BA324" s="18"/>
      <c r="BB324" s="18"/>
      <c r="BC324" s="18"/>
      <c r="BD324" s="18"/>
      <c r="BE324" s="156">
        <f t="shared" si="182"/>
        <v>0</v>
      </c>
      <c r="BF324" s="156">
        <f t="shared" si="183"/>
        <v>0</v>
      </c>
      <c r="BG324" s="156">
        <f t="shared" si="184"/>
        <v>0</v>
      </c>
      <c r="BH324" s="156">
        <f t="shared" si="185"/>
        <v>0</v>
      </c>
      <c r="BI324" s="156">
        <f t="shared" si="186"/>
        <v>0</v>
      </c>
      <c r="BJ324" s="3" t="s">
        <v>87</v>
      </c>
      <c r="BK324" s="156">
        <f t="shared" si="187"/>
        <v>0</v>
      </c>
      <c r="BL324" s="3" t="s">
        <v>146</v>
      </c>
      <c r="BM324" s="155" t="s">
        <v>599</v>
      </c>
    </row>
    <row r="325" spans="1:65" ht="15.75" customHeight="1">
      <c r="A325" s="171"/>
      <c r="B325" s="172"/>
      <c r="C325" s="171"/>
      <c r="D325" s="173" t="s">
        <v>193</v>
      </c>
      <c r="E325" s="174" t="s">
        <v>1</v>
      </c>
      <c r="F325" s="175" t="s">
        <v>600</v>
      </c>
      <c r="G325" s="171"/>
      <c r="H325" s="176">
        <v>86.19</v>
      </c>
      <c r="I325" s="171"/>
      <c r="J325" s="171"/>
      <c r="K325" s="171"/>
      <c r="L325" s="171"/>
      <c r="M325" s="172"/>
      <c r="N325" s="177"/>
      <c r="O325" s="171"/>
      <c r="P325" s="171"/>
      <c r="Q325" s="171"/>
      <c r="R325" s="171"/>
      <c r="S325" s="171"/>
      <c r="T325" s="171"/>
      <c r="U325" s="171"/>
      <c r="V325" s="171"/>
      <c r="W325" s="171"/>
      <c r="X325" s="178"/>
      <c r="Y325" s="171"/>
      <c r="Z325" s="171"/>
      <c r="AA325" s="171"/>
      <c r="AB325" s="171"/>
      <c r="AC325" s="171"/>
      <c r="AD325" s="171"/>
      <c r="AE325" s="171"/>
      <c r="AF325" s="171"/>
      <c r="AG325" s="171"/>
      <c r="AH325" s="171"/>
      <c r="AI325" s="171"/>
      <c r="AJ325" s="171"/>
      <c r="AK325" s="171"/>
      <c r="AL325" s="171"/>
      <c r="AM325" s="171"/>
      <c r="AN325" s="171"/>
      <c r="AO325" s="171"/>
      <c r="AP325" s="171"/>
      <c r="AQ325" s="171"/>
      <c r="AR325" s="171"/>
      <c r="AS325" s="171"/>
      <c r="AT325" s="174" t="s">
        <v>193</v>
      </c>
      <c r="AU325" s="174" t="s">
        <v>87</v>
      </c>
      <c r="AV325" s="171" t="s">
        <v>87</v>
      </c>
      <c r="AW325" s="171" t="s">
        <v>4</v>
      </c>
      <c r="AX325" s="171" t="s">
        <v>80</v>
      </c>
      <c r="AY325" s="174" t="s">
        <v>142</v>
      </c>
      <c r="AZ325" s="171"/>
      <c r="BA325" s="171"/>
      <c r="BB325" s="171"/>
      <c r="BC325" s="171"/>
      <c r="BD325" s="171"/>
      <c r="BE325" s="171"/>
      <c r="BF325" s="171"/>
      <c r="BG325" s="171"/>
      <c r="BH325" s="171"/>
      <c r="BI325" s="171"/>
      <c r="BJ325" s="171"/>
      <c r="BK325" s="171"/>
      <c r="BL325" s="171"/>
      <c r="BM325" s="171"/>
    </row>
    <row r="326" spans="1:65" ht="16.5" customHeight="1">
      <c r="A326" s="18"/>
      <c r="B326" s="19"/>
      <c r="C326" s="141" t="s">
        <v>601</v>
      </c>
      <c r="D326" s="141" t="s">
        <v>143</v>
      </c>
      <c r="E326" s="142" t="s">
        <v>602</v>
      </c>
      <c r="F326" s="143" t="s">
        <v>603</v>
      </c>
      <c r="G326" s="144" t="s">
        <v>1</v>
      </c>
      <c r="H326" s="145">
        <v>86.19</v>
      </c>
      <c r="I326" s="146"/>
      <c r="J326" s="147"/>
      <c r="K326" s="148">
        <f>ROUND(P326*H326,2)</f>
        <v>0</v>
      </c>
      <c r="L326" s="143" t="s">
        <v>1</v>
      </c>
      <c r="M326" s="149"/>
      <c r="N326" s="150" t="s">
        <v>1</v>
      </c>
      <c r="O326" s="151" t="s">
        <v>38</v>
      </c>
      <c r="P326" s="152">
        <f>I326+J326</f>
        <v>0</v>
      </c>
      <c r="Q326" s="152">
        <f>ROUND(I326*H326,2)</f>
        <v>0</v>
      </c>
      <c r="R326" s="152">
        <f>ROUND(J326*H326,2)</f>
        <v>0</v>
      </c>
      <c r="S326" s="18"/>
      <c r="T326" s="153">
        <f>S326*H326</f>
        <v>0</v>
      </c>
      <c r="U326" s="153">
        <v>0</v>
      </c>
      <c r="V326" s="153">
        <f>U326*H326</f>
        <v>0</v>
      </c>
      <c r="W326" s="153">
        <v>0</v>
      </c>
      <c r="X326" s="154">
        <f>W326*H326</f>
        <v>0</v>
      </c>
      <c r="Y326" s="18"/>
      <c r="Z326" s="18"/>
      <c r="AA326" s="18"/>
      <c r="AB326" s="18"/>
      <c r="AC326" s="18"/>
      <c r="AD326" s="18"/>
      <c r="AE326" s="18"/>
      <c r="AF326" s="18"/>
      <c r="AG326" s="18"/>
      <c r="AH326" s="18"/>
      <c r="AI326" s="18"/>
      <c r="AJ326" s="18"/>
      <c r="AK326" s="18"/>
      <c r="AL326" s="18"/>
      <c r="AM326" s="18"/>
      <c r="AN326" s="18"/>
      <c r="AO326" s="18"/>
      <c r="AP326" s="18"/>
      <c r="AQ326" s="18"/>
      <c r="AR326" s="155" t="s">
        <v>145</v>
      </c>
      <c r="AS326" s="18"/>
      <c r="AT326" s="155" t="s">
        <v>143</v>
      </c>
      <c r="AU326" s="155" t="s">
        <v>87</v>
      </c>
      <c r="AV326" s="18"/>
      <c r="AW326" s="18"/>
      <c r="AX326" s="18"/>
      <c r="AY326" s="3" t="s">
        <v>142</v>
      </c>
      <c r="AZ326" s="18"/>
      <c r="BA326" s="18"/>
      <c r="BB326" s="18"/>
      <c r="BC326" s="18"/>
      <c r="BD326" s="18"/>
      <c r="BE326" s="156">
        <f>IF(O326="základná",K326,0)</f>
        <v>0</v>
      </c>
      <c r="BF326" s="156">
        <f>IF(O326="znížená",K326,0)</f>
        <v>0</v>
      </c>
      <c r="BG326" s="156">
        <f>IF(O326="zákl. prenesená",K326,0)</f>
        <v>0</v>
      </c>
      <c r="BH326" s="156">
        <f>IF(O326="zníž. prenesená",K326,0)</f>
        <v>0</v>
      </c>
      <c r="BI326" s="156">
        <f>IF(O326="nulová",K326,0)</f>
        <v>0</v>
      </c>
      <c r="BJ326" s="3" t="s">
        <v>87</v>
      </c>
      <c r="BK326" s="156">
        <f>ROUND(P326*H326,2)</f>
        <v>0</v>
      </c>
      <c r="BL326" s="3" t="s">
        <v>146</v>
      </c>
      <c r="BM326" s="155" t="s">
        <v>604</v>
      </c>
    </row>
    <row r="327" spans="1:65" ht="15.75" customHeight="1">
      <c r="A327" s="171"/>
      <c r="B327" s="172"/>
      <c r="C327" s="171"/>
      <c r="D327" s="173" t="s">
        <v>193</v>
      </c>
      <c r="E327" s="174" t="s">
        <v>1</v>
      </c>
      <c r="F327" s="175" t="s">
        <v>600</v>
      </c>
      <c r="G327" s="171"/>
      <c r="H327" s="176">
        <v>86.19</v>
      </c>
      <c r="I327" s="171"/>
      <c r="J327" s="171"/>
      <c r="K327" s="171"/>
      <c r="L327" s="171"/>
      <c r="M327" s="172"/>
      <c r="N327" s="177"/>
      <c r="O327" s="171"/>
      <c r="P327" s="171"/>
      <c r="Q327" s="171"/>
      <c r="R327" s="171"/>
      <c r="S327" s="171"/>
      <c r="T327" s="171"/>
      <c r="U327" s="171"/>
      <c r="V327" s="171"/>
      <c r="W327" s="171"/>
      <c r="X327" s="178"/>
      <c r="Y327" s="171"/>
      <c r="Z327" s="171"/>
      <c r="AA327" s="171"/>
      <c r="AB327" s="171"/>
      <c r="AC327" s="171"/>
      <c r="AD327" s="171"/>
      <c r="AE327" s="171"/>
      <c r="AF327" s="171"/>
      <c r="AG327" s="171"/>
      <c r="AH327" s="171"/>
      <c r="AI327" s="171"/>
      <c r="AJ327" s="171"/>
      <c r="AK327" s="171"/>
      <c r="AL327" s="171"/>
      <c r="AM327" s="171"/>
      <c r="AN327" s="171"/>
      <c r="AO327" s="171"/>
      <c r="AP327" s="171"/>
      <c r="AQ327" s="171"/>
      <c r="AR327" s="171"/>
      <c r="AS327" s="171"/>
      <c r="AT327" s="174" t="s">
        <v>193</v>
      </c>
      <c r="AU327" s="174" t="s">
        <v>87</v>
      </c>
      <c r="AV327" s="171" t="s">
        <v>87</v>
      </c>
      <c r="AW327" s="171" t="s">
        <v>4</v>
      </c>
      <c r="AX327" s="171" t="s">
        <v>80</v>
      </c>
      <c r="AY327" s="174" t="s">
        <v>142</v>
      </c>
      <c r="AZ327" s="171"/>
      <c r="BA327" s="171"/>
      <c r="BB327" s="171"/>
      <c r="BC327" s="171"/>
      <c r="BD327" s="171"/>
      <c r="BE327" s="171"/>
      <c r="BF327" s="171"/>
      <c r="BG327" s="171"/>
      <c r="BH327" s="171"/>
      <c r="BI327" s="171"/>
      <c r="BJ327" s="171"/>
      <c r="BK327" s="171"/>
      <c r="BL327" s="171"/>
      <c r="BM327" s="171"/>
    </row>
    <row r="328" spans="1:65" ht="33" customHeight="1">
      <c r="A328" s="18"/>
      <c r="B328" s="19"/>
      <c r="C328" s="157" t="s">
        <v>605</v>
      </c>
      <c r="D328" s="157" t="s">
        <v>155</v>
      </c>
      <c r="E328" s="158" t="s">
        <v>606</v>
      </c>
      <c r="F328" s="159" t="s">
        <v>607</v>
      </c>
      <c r="G328" s="160" t="s">
        <v>239</v>
      </c>
      <c r="H328" s="161">
        <v>10.048999999999999</v>
      </c>
      <c r="I328" s="162"/>
      <c r="J328" s="162"/>
      <c r="K328" s="163">
        <f>ROUND(P328*H328,2)</f>
        <v>0</v>
      </c>
      <c r="L328" s="159" t="s">
        <v>161</v>
      </c>
      <c r="M328" s="19"/>
      <c r="N328" s="164" t="s">
        <v>1</v>
      </c>
      <c r="O328" s="151" t="s">
        <v>38</v>
      </c>
      <c r="P328" s="152">
        <f>I328+J328</f>
        <v>0</v>
      </c>
      <c r="Q328" s="152">
        <f>ROUND(I328*H328,2)</f>
        <v>0</v>
      </c>
      <c r="R328" s="152">
        <f>ROUND(J328*H328,2)</f>
        <v>0</v>
      </c>
      <c r="S328" s="18"/>
      <c r="T328" s="153">
        <f>S328*H328</f>
        <v>0</v>
      </c>
      <c r="U328" s="153">
        <v>6.9999999999999994E-5</v>
      </c>
      <c r="V328" s="153">
        <f>U328*H328</f>
        <v>7.034299999999999E-4</v>
      </c>
      <c r="W328" s="153">
        <v>0</v>
      </c>
      <c r="X328" s="154">
        <f>W328*H328</f>
        <v>0</v>
      </c>
      <c r="Y328" s="18"/>
      <c r="Z328" s="18"/>
      <c r="AA328" s="18"/>
      <c r="AB328" s="18"/>
      <c r="AC328" s="18"/>
      <c r="AD328" s="18"/>
      <c r="AE328" s="18"/>
      <c r="AF328" s="18"/>
      <c r="AG328" s="18"/>
      <c r="AH328" s="18"/>
      <c r="AI328" s="18"/>
      <c r="AJ328" s="18"/>
      <c r="AK328" s="18"/>
      <c r="AL328" s="18"/>
      <c r="AM328" s="18"/>
      <c r="AN328" s="18"/>
      <c r="AO328" s="18"/>
      <c r="AP328" s="18"/>
      <c r="AQ328" s="18"/>
      <c r="AR328" s="155" t="s">
        <v>146</v>
      </c>
      <c r="AS328" s="18"/>
      <c r="AT328" s="155" t="s">
        <v>155</v>
      </c>
      <c r="AU328" s="155" t="s">
        <v>87</v>
      </c>
      <c r="AV328" s="18"/>
      <c r="AW328" s="18"/>
      <c r="AX328" s="18"/>
      <c r="AY328" s="3" t="s">
        <v>142</v>
      </c>
      <c r="AZ328" s="18"/>
      <c r="BA328" s="18"/>
      <c r="BB328" s="18"/>
      <c r="BC328" s="18"/>
      <c r="BD328" s="18"/>
      <c r="BE328" s="156">
        <f>IF(O328="základná",K328,0)</f>
        <v>0</v>
      </c>
      <c r="BF328" s="156">
        <f>IF(O328="znížená",K328,0)</f>
        <v>0</v>
      </c>
      <c r="BG328" s="156">
        <f>IF(O328="zákl. prenesená",K328,0)</f>
        <v>0</v>
      </c>
      <c r="BH328" s="156">
        <f>IF(O328="zníž. prenesená",K328,0)</f>
        <v>0</v>
      </c>
      <c r="BI328" s="156">
        <f>IF(O328="nulová",K328,0)</f>
        <v>0</v>
      </c>
      <c r="BJ328" s="3" t="s">
        <v>87</v>
      </c>
      <c r="BK328" s="156">
        <f>ROUND(P328*H328,2)</f>
        <v>0</v>
      </c>
      <c r="BL328" s="3" t="s">
        <v>146</v>
      </c>
      <c r="BM328" s="155" t="s">
        <v>608</v>
      </c>
    </row>
    <row r="329" spans="1:65" ht="15.75" customHeight="1">
      <c r="A329" s="171"/>
      <c r="B329" s="172"/>
      <c r="C329" s="171"/>
      <c r="D329" s="173" t="s">
        <v>193</v>
      </c>
      <c r="E329" s="174" t="s">
        <v>1</v>
      </c>
      <c r="F329" s="175" t="s">
        <v>609</v>
      </c>
      <c r="G329" s="171"/>
      <c r="H329" s="176">
        <v>10.048999999999999</v>
      </c>
      <c r="I329" s="171"/>
      <c r="J329" s="171"/>
      <c r="K329" s="171"/>
      <c r="L329" s="171"/>
      <c r="M329" s="172"/>
      <c r="N329" s="177"/>
      <c r="O329" s="171"/>
      <c r="P329" s="171"/>
      <c r="Q329" s="171"/>
      <c r="R329" s="171"/>
      <c r="S329" s="171"/>
      <c r="T329" s="171"/>
      <c r="U329" s="171"/>
      <c r="V329" s="171"/>
      <c r="W329" s="171"/>
      <c r="X329" s="178"/>
      <c r="Y329" s="171"/>
      <c r="Z329" s="171"/>
      <c r="AA329" s="171"/>
      <c r="AB329" s="171"/>
      <c r="AC329" s="171"/>
      <c r="AD329" s="171"/>
      <c r="AE329" s="171"/>
      <c r="AF329" s="171"/>
      <c r="AG329" s="171"/>
      <c r="AH329" s="171"/>
      <c r="AI329" s="171"/>
      <c r="AJ329" s="171"/>
      <c r="AK329" s="171"/>
      <c r="AL329" s="171"/>
      <c r="AM329" s="171"/>
      <c r="AN329" s="171"/>
      <c r="AO329" s="171"/>
      <c r="AP329" s="171"/>
      <c r="AQ329" s="171"/>
      <c r="AR329" s="171"/>
      <c r="AS329" s="171"/>
      <c r="AT329" s="174" t="s">
        <v>193</v>
      </c>
      <c r="AU329" s="174" t="s">
        <v>87</v>
      </c>
      <c r="AV329" s="171" t="s">
        <v>87</v>
      </c>
      <c r="AW329" s="171" t="s">
        <v>4</v>
      </c>
      <c r="AX329" s="171" t="s">
        <v>80</v>
      </c>
      <c r="AY329" s="174" t="s">
        <v>142</v>
      </c>
      <c r="AZ329" s="171"/>
      <c r="BA329" s="171"/>
      <c r="BB329" s="171"/>
      <c r="BC329" s="171"/>
      <c r="BD329" s="171"/>
      <c r="BE329" s="171"/>
      <c r="BF329" s="171"/>
      <c r="BG329" s="171"/>
      <c r="BH329" s="171"/>
      <c r="BI329" s="171"/>
      <c r="BJ329" s="171"/>
      <c r="BK329" s="171"/>
      <c r="BL329" s="171"/>
      <c r="BM329" s="171"/>
    </row>
    <row r="330" spans="1:65" ht="24" customHeight="1">
      <c r="A330" s="18"/>
      <c r="B330" s="19"/>
      <c r="C330" s="141" t="s">
        <v>610</v>
      </c>
      <c r="D330" s="141" t="s">
        <v>143</v>
      </c>
      <c r="E330" s="142" t="s">
        <v>611</v>
      </c>
      <c r="F330" s="143" t="s">
        <v>612</v>
      </c>
      <c r="G330" s="144" t="s">
        <v>239</v>
      </c>
      <c r="H330" s="145">
        <v>10.048999999999999</v>
      </c>
      <c r="I330" s="146"/>
      <c r="J330" s="147"/>
      <c r="K330" s="148">
        <f t="shared" ref="K330:K331" si="188">ROUND(P330*H330,2)</f>
        <v>0</v>
      </c>
      <c r="L330" s="143" t="s">
        <v>161</v>
      </c>
      <c r="M330" s="149"/>
      <c r="N330" s="150" t="s">
        <v>1</v>
      </c>
      <c r="O330" s="151" t="s">
        <v>38</v>
      </c>
      <c r="P330" s="152">
        <f t="shared" ref="P330:P331" si="189">I330+J330</f>
        <v>0</v>
      </c>
      <c r="Q330" s="152">
        <f t="shared" ref="Q330:Q331" si="190">ROUND(I330*H330,2)</f>
        <v>0</v>
      </c>
      <c r="R330" s="152">
        <f t="shared" ref="R330:R331" si="191">ROUND(J330*H330,2)</f>
        <v>0</v>
      </c>
      <c r="S330" s="18"/>
      <c r="T330" s="153">
        <f t="shared" ref="T330:T331" si="192">S330*H330</f>
        <v>0</v>
      </c>
      <c r="U330" s="153">
        <v>2.7E-2</v>
      </c>
      <c r="V330" s="153">
        <f t="shared" ref="V330:V331" si="193">U330*H330</f>
        <v>0.27132299999999998</v>
      </c>
      <c r="W330" s="153">
        <v>0</v>
      </c>
      <c r="X330" s="154">
        <f t="shared" ref="X330:X331" si="194">W330*H330</f>
        <v>0</v>
      </c>
      <c r="Y330" s="18"/>
      <c r="Z330" s="18"/>
      <c r="AA330" s="18"/>
      <c r="AB330" s="18"/>
      <c r="AC330" s="18"/>
      <c r="AD330" s="18"/>
      <c r="AE330" s="18"/>
      <c r="AF330" s="18"/>
      <c r="AG330" s="18"/>
      <c r="AH330" s="18"/>
      <c r="AI330" s="18"/>
      <c r="AJ330" s="18"/>
      <c r="AK330" s="18"/>
      <c r="AL330" s="18"/>
      <c r="AM330" s="18"/>
      <c r="AN330" s="18"/>
      <c r="AO330" s="18"/>
      <c r="AP330" s="18"/>
      <c r="AQ330" s="18"/>
      <c r="AR330" s="155" t="s">
        <v>145</v>
      </c>
      <c r="AS330" s="18"/>
      <c r="AT330" s="155" t="s">
        <v>143</v>
      </c>
      <c r="AU330" s="155" t="s">
        <v>87</v>
      </c>
      <c r="AV330" s="18"/>
      <c r="AW330" s="18"/>
      <c r="AX330" s="18"/>
      <c r="AY330" s="3" t="s">
        <v>142</v>
      </c>
      <c r="AZ330" s="18"/>
      <c r="BA330" s="18"/>
      <c r="BB330" s="18"/>
      <c r="BC330" s="18"/>
      <c r="BD330" s="18"/>
      <c r="BE330" s="156">
        <f t="shared" ref="BE330:BE331" si="195">IF(O330="základná",K330,0)</f>
        <v>0</v>
      </c>
      <c r="BF330" s="156">
        <f t="shared" ref="BF330:BF331" si="196">IF(O330="znížená",K330,0)</f>
        <v>0</v>
      </c>
      <c r="BG330" s="156">
        <f t="shared" ref="BG330:BG331" si="197">IF(O330="zákl. prenesená",K330,0)</f>
        <v>0</v>
      </c>
      <c r="BH330" s="156">
        <f t="shared" ref="BH330:BH331" si="198">IF(O330="zníž. prenesená",K330,0)</f>
        <v>0</v>
      </c>
      <c r="BI330" s="156">
        <f t="shared" ref="BI330:BI331" si="199">IF(O330="nulová",K330,0)</f>
        <v>0</v>
      </c>
      <c r="BJ330" s="3" t="s">
        <v>87</v>
      </c>
      <c r="BK330" s="156">
        <f t="shared" ref="BK330:BK331" si="200">ROUND(P330*H330,2)</f>
        <v>0</v>
      </c>
      <c r="BL330" s="3" t="s">
        <v>146</v>
      </c>
      <c r="BM330" s="155" t="s">
        <v>613</v>
      </c>
    </row>
    <row r="331" spans="1:65" ht="33" customHeight="1">
      <c r="A331" s="18"/>
      <c r="B331" s="19"/>
      <c r="C331" s="157" t="s">
        <v>614</v>
      </c>
      <c r="D331" s="157" t="s">
        <v>155</v>
      </c>
      <c r="E331" s="158" t="s">
        <v>615</v>
      </c>
      <c r="F331" s="159" t="s">
        <v>616</v>
      </c>
      <c r="G331" s="160" t="s">
        <v>239</v>
      </c>
      <c r="H331" s="161">
        <v>300</v>
      </c>
      <c r="I331" s="162"/>
      <c r="J331" s="162"/>
      <c r="K331" s="163">
        <f t="shared" si="188"/>
        <v>0</v>
      </c>
      <c r="L331" s="159" t="s">
        <v>161</v>
      </c>
      <c r="M331" s="19"/>
      <c r="N331" s="164" t="s">
        <v>1</v>
      </c>
      <c r="O331" s="151" t="s">
        <v>38</v>
      </c>
      <c r="P331" s="152">
        <f t="shared" si="189"/>
        <v>0</v>
      </c>
      <c r="Q331" s="152">
        <f t="shared" si="190"/>
        <v>0</v>
      </c>
      <c r="R331" s="152">
        <f t="shared" si="191"/>
        <v>0</v>
      </c>
      <c r="S331" s="18"/>
      <c r="T331" s="153">
        <f t="shared" si="192"/>
        <v>0</v>
      </c>
      <c r="U331" s="153">
        <v>4.0000000000000002E-4</v>
      </c>
      <c r="V331" s="153">
        <f t="shared" si="193"/>
        <v>0.12000000000000001</v>
      </c>
      <c r="W331" s="153">
        <v>0</v>
      </c>
      <c r="X331" s="154">
        <f t="shared" si="194"/>
        <v>0</v>
      </c>
      <c r="Y331" s="18"/>
      <c r="Z331" s="18"/>
      <c r="AA331" s="18"/>
      <c r="AB331" s="18"/>
      <c r="AC331" s="18"/>
      <c r="AD331" s="18"/>
      <c r="AE331" s="18"/>
      <c r="AF331" s="18"/>
      <c r="AG331" s="18"/>
      <c r="AH331" s="18"/>
      <c r="AI331" s="18"/>
      <c r="AJ331" s="18"/>
      <c r="AK331" s="18"/>
      <c r="AL331" s="18"/>
      <c r="AM331" s="18"/>
      <c r="AN331" s="18"/>
      <c r="AO331" s="18"/>
      <c r="AP331" s="18"/>
      <c r="AQ331" s="18"/>
      <c r="AR331" s="155" t="s">
        <v>147</v>
      </c>
      <c r="AS331" s="18"/>
      <c r="AT331" s="155" t="s">
        <v>155</v>
      </c>
      <c r="AU331" s="155" t="s">
        <v>87</v>
      </c>
      <c r="AV331" s="18"/>
      <c r="AW331" s="18"/>
      <c r="AX331" s="18"/>
      <c r="AY331" s="3" t="s">
        <v>142</v>
      </c>
      <c r="AZ331" s="18"/>
      <c r="BA331" s="18"/>
      <c r="BB331" s="18"/>
      <c r="BC331" s="18"/>
      <c r="BD331" s="18"/>
      <c r="BE331" s="156">
        <f t="shared" si="195"/>
        <v>0</v>
      </c>
      <c r="BF331" s="156">
        <f t="shared" si="196"/>
        <v>0</v>
      </c>
      <c r="BG331" s="156">
        <f t="shared" si="197"/>
        <v>0</v>
      </c>
      <c r="BH331" s="156">
        <f t="shared" si="198"/>
        <v>0</v>
      </c>
      <c r="BI331" s="156">
        <f t="shared" si="199"/>
        <v>0</v>
      </c>
      <c r="BJ331" s="3" t="s">
        <v>87</v>
      </c>
      <c r="BK331" s="156">
        <f t="shared" si="200"/>
        <v>0</v>
      </c>
      <c r="BL331" s="3" t="s">
        <v>147</v>
      </c>
      <c r="BM331" s="155" t="s">
        <v>617</v>
      </c>
    </row>
    <row r="332" spans="1:65" ht="15.75" customHeight="1">
      <c r="A332" s="171"/>
      <c r="B332" s="172"/>
      <c r="C332" s="171"/>
      <c r="D332" s="173" t="s">
        <v>193</v>
      </c>
      <c r="E332" s="174" t="s">
        <v>1</v>
      </c>
      <c r="F332" s="175" t="s">
        <v>618</v>
      </c>
      <c r="G332" s="171"/>
      <c r="H332" s="176">
        <v>300</v>
      </c>
      <c r="I332" s="171"/>
      <c r="J332" s="171"/>
      <c r="K332" s="171"/>
      <c r="L332" s="171"/>
      <c r="M332" s="172"/>
      <c r="N332" s="177"/>
      <c r="O332" s="171"/>
      <c r="P332" s="171"/>
      <c r="Q332" s="171"/>
      <c r="R332" s="171"/>
      <c r="S332" s="171"/>
      <c r="T332" s="171"/>
      <c r="U332" s="171"/>
      <c r="V332" s="171"/>
      <c r="W332" s="171"/>
      <c r="X332" s="178"/>
      <c r="Y332" s="171"/>
      <c r="Z332" s="171"/>
      <c r="AA332" s="171"/>
      <c r="AB332" s="171"/>
      <c r="AC332" s="171"/>
      <c r="AD332" s="171"/>
      <c r="AE332" s="171"/>
      <c r="AF332" s="171"/>
      <c r="AG332" s="171"/>
      <c r="AH332" s="171"/>
      <c r="AI332" s="171"/>
      <c r="AJ332" s="171"/>
      <c r="AK332" s="171"/>
      <c r="AL332" s="171"/>
      <c r="AM332" s="171"/>
      <c r="AN332" s="171"/>
      <c r="AO332" s="171"/>
      <c r="AP332" s="171"/>
      <c r="AQ332" s="171"/>
      <c r="AR332" s="171"/>
      <c r="AS332" s="171"/>
      <c r="AT332" s="174" t="s">
        <v>193</v>
      </c>
      <c r="AU332" s="174" t="s">
        <v>87</v>
      </c>
      <c r="AV332" s="171" t="s">
        <v>87</v>
      </c>
      <c r="AW332" s="171" t="s">
        <v>4</v>
      </c>
      <c r="AX332" s="171" t="s">
        <v>80</v>
      </c>
      <c r="AY332" s="174" t="s">
        <v>142</v>
      </c>
      <c r="AZ332" s="171"/>
      <c r="BA332" s="171"/>
      <c r="BB332" s="171"/>
      <c r="BC332" s="171"/>
      <c r="BD332" s="171"/>
      <c r="BE332" s="171"/>
      <c r="BF332" s="171"/>
      <c r="BG332" s="171"/>
      <c r="BH332" s="171"/>
      <c r="BI332" s="171"/>
      <c r="BJ332" s="171"/>
      <c r="BK332" s="171"/>
      <c r="BL332" s="171"/>
      <c r="BM332" s="171"/>
    </row>
    <row r="333" spans="1:65" ht="37.5" customHeight="1">
      <c r="A333" s="18"/>
      <c r="B333" s="19"/>
      <c r="C333" s="141" t="s">
        <v>619</v>
      </c>
      <c r="D333" s="141" t="s">
        <v>143</v>
      </c>
      <c r="E333" s="142" t="s">
        <v>620</v>
      </c>
      <c r="F333" s="143" t="s">
        <v>621</v>
      </c>
      <c r="G333" s="144" t="s">
        <v>239</v>
      </c>
      <c r="H333" s="145">
        <v>300</v>
      </c>
      <c r="I333" s="146"/>
      <c r="J333" s="147"/>
      <c r="K333" s="148">
        <f t="shared" ref="K333:K334" si="201">ROUND(P333*H333,2)</f>
        <v>0</v>
      </c>
      <c r="L333" s="143" t="s">
        <v>161</v>
      </c>
      <c r="M333" s="149"/>
      <c r="N333" s="150" t="s">
        <v>1</v>
      </c>
      <c r="O333" s="151" t="s">
        <v>38</v>
      </c>
      <c r="P333" s="152">
        <f t="shared" ref="P333:P334" si="202">I333+J333</f>
        <v>0</v>
      </c>
      <c r="Q333" s="152">
        <f t="shared" ref="Q333:Q334" si="203">ROUND(I333*H333,2)</f>
        <v>0</v>
      </c>
      <c r="R333" s="152">
        <f t="shared" ref="R333:R334" si="204">ROUND(J333*H333,2)</f>
        <v>0</v>
      </c>
      <c r="S333" s="18"/>
      <c r="T333" s="153">
        <f t="shared" ref="T333:T334" si="205">S333*H333</f>
        <v>0</v>
      </c>
      <c r="U333" s="153">
        <v>2.3900000000000001E-2</v>
      </c>
      <c r="V333" s="153">
        <f t="shared" ref="V333:V334" si="206">U333*H333</f>
        <v>7.17</v>
      </c>
      <c r="W333" s="153">
        <v>0</v>
      </c>
      <c r="X333" s="154">
        <f t="shared" ref="X333:X334" si="207">W333*H333</f>
        <v>0</v>
      </c>
      <c r="Y333" s="18"/>
      <c r="Z333" s="18"/>
      <c r="AA333" s="18"/>
      <c r="AB333" s="18"/>
      <c r="AC333" s="18"/>
      <c r="AD333" s="18"/>
      <c r="AE333" s="18"/>
      <c r="AF333" s="18"/>
      <c r="AG333" s="18"/>
      <c r="AH333" s="18"/>
      <c r="AI333" s="18"/>
      <c r="AJ333" s="18"/>
      <c r="AK333" s="18"/>
      <c r="AL333" s="18"/>
      <c r="AM333" s="18"/>
      <c r="AN333" s="18"/>
      <c r="AO333" s="18"/>
      <c r="AP333" s="18"/>
      <c r="AQ333" s="18"/>
      <c r="AR333" s="155" t="s">
        <v>151</v>
      </c>
      <c r="AS333" s="18"/>
      <c r="AT333" s="155" t="s">
        <v>143</v>
      </c>
      <c r="AU333" s="155" t="s">
        <v>87</v>
      </c>
      <c r="AV333" s="18"/>
      <c r="AW333" s="18"/>
      <c r="AX333" s="18"/>
      <c r="AY333" s="3" t="s">
        <v>142</v>
      </c>
      <c r="AZ333" s="18"/>
      <c r="BA333" s="18"/>
      <c r="BB333" s="18"/>
      <c r="BC333" s="18"/>
      <c r="BD333" s="18"/>
      <c r="BE333" s="156">
        <f t="shared" ref="BE333:BE334" si="208">IF(O333="základná",K333,0)</f>
        <v>0</v>
      </c>
      <c r="BF333" s="156">
        <f t="shared" ref="BF333:BF334" si="209">IF(O333="znížená",K333,0)</f>
        <v>0</v>
      </c>
      <c r="BG333" s="156">
        <f t="shared" ref="BG333:BG334" si="210">IF(O333="zákl. prenesená",K333,0)</f>
        <v>0</v>
      </c>
      <c r="BH333" s="156">
        <f t="shared" ref="BH333:BH334" si="211">IF(O333="zníž. prenesená",K333,0)</f>
        <v>0</v>
      </c>
      <c r="BI333" s="156">
        <f t="shared" ref="BI333:BI334" si="212">IF(O333="nulová",K333,0)</f>
        <v>0</v>
      </c>
      <c r="BJ333" s="3" t="s">
        <v>87</v>
      </c>
      <c r="BK333" s="156">
        <f t="shared" ref="BK333:BK334" si="213">ROUND(P333*H333,2)</f>
        <v>0</v>
      </c>
      <c r="BL333" s="3" t="s">
        <v>147</v>
      </c>
      <c r="BM333" s="155" t="s">
        <v>622</v>
      </c>
    </row>
    <row r="334" spans="1:65" ht="24" customHeight="1">
      <c r="A334" s="18"/>
      <c r="B334" s="19"/>
      <c r="C334" s="157" t="s">
        <v>623</v>
      </c>
      <c r="D334" s="157" t="s">
        <v>155</v>
      </c>
      <c r="E334" s="158" t="s">
        <v>624</v>
      </c>
      <c r="F334" s="159" t="s">
        <v>625</v>
      </c>
      <c r="G334" s="160" t="s">
        <v>144</v>
      </c>
      <c r="H334" s="161">
        <v>1</v>
      </c>
      <c r="I334" s="162"/>
      <c r="J334" s="162"/>
      <c r="K334" s="163">
        <f t="shared" si="201"/>
        <v>0</v>
      </c>
      <c r="L334" s="159" t="s">
        <v>161</v>
      </c>
      <c r="M334" s="19"/>
      <c r="N334" s="164" t="s">
        <v>1</v>
      </c>
      <c r="O334" s="151" t="s">
        <v>38</v>
      </c>
      <c r="P334" s="152">
        <f t="shared" si="202"/>
        <v>0</v>
      </c>
      <c r="Q334" s="152">
        <f t="shared" si="203"/>
        <v>0</v>
      </c>
      <c r="R334" s="152">
        <f t="shared" si="204"/>
        <v>0</v>
      </c>
      <c r="S334" s="18"/>
      <c r="T334" s="153">
        <f t="shared" si="205"/>
        <v>0</v>
      </c>
      <c r="U334" s="153">
        <v>0</v>
      </c>
      <c r="V334" s="153">
        <f t="shared" si="206"/>
        <v>0</v>
      </c>
      <c r="W334" s="153">
        <v>0</v>
      </c>
      <c r="X334" s="154">
        <f t="shared" si="207"/>
        <v>0</v>
      </c>
      <c r="Y334" s="18"/>
      <c r="Z334" s="18"/>
      <c r="AA334" s="18"/>
      <c r="AB334" s="18"/>
      <c r="AC334" s="18"/>
      <c r="AD334" s="18"/>
      <c r="AE334" s="18"/>
      <c r="AF334" s="18"/>
      <c r="AG334" s="18"/>
      <c r="AH334" s="18"/>
      <c r="AI334" s="18"/>
      <c r="AJ334" s="18"/>
      <c r="AK334" s="18"/>
      <c r="AL334" s="18"/>
      <c r="AM334" s="18"/>
      <c r="AN334" s="18"/>
      <c r="AO334" s="18"/>
      <c r="AP334" s="18"/>
      <c r="AQ334" s="18"/>
      <c r="AR334" s="155" t="s">
        <v>146</v>
      </c>
      <c r="AS334" s="18"/>
      <c r="AT334" s="155" t="s">
        <v>155</v>
      </c>
      <c r="AU334" s="155" t="s">
        <v>87</v>
      </c>
      <c r="AV334" s="18"/>
      <c r="AW334" s="18"/>
      <c r="AX334" s="18"/>
      <c r="AY334" s="3" t="s">
        <v>142</v>
      </c>
      <c r="AZ334" s="18"/>
      <c r="BA334" s="18"/>
      <c r="BB334" s="18"/>
      <c r="BC334" s="18"/>
      <c r="BD334" s="18"/>
      <c r="BE334" s="156">
        <f t="shared" si="208"/>
        <v>0</v>
      </c>
      <c r="BF334" s="156">
        <f t="shared" si="209"/>
        <v>0</v>
      </c>
      <c r="BG334" s="156">
        <f t="shared" si="210"/>
        <v>0</v>
      </c>
      <c r="BH334" s="156">
        <f t="shared" si="211"/>
        <v>0</v>
      </c>
      <c r="BI334" s="156">
        <f t="shared" si="212"/>
        <v>0</v>
      </c>
      <c r="BJ334" s="3" t="s">
        <v>87</v>
      </c>
      <c r="BK334" s="156">
        <f t="shared" si="213"/>
        <v>0</v>
      </c>
      <c r="BL334" s="3" t="s">
        <v>146</v>
      </c>
      <c r="BM334" s="155" t="s">
        <v>626</v>
      </c>
    </row>
    <row r="335" spans="1:65" ht="15.75" customHeight="1">
      <c r="A335" s="171"/>
      <c r="B335" s="172"/>
      <c r="C335" s="171"/>
      <c r="D335" s="173" t="s">
        <v>193</v>
      </c>
      <c r="E335" s="174" t="s">
        <v>1</v>
      </c>
      <c r="F335" s="175" t="s">
        <v>627</v>
      </c>
      <c r="G335" s="171"/>
      <c r="H335" s="176">
        <v>1</v>
      </c>
      <c r="I335" s="171"/>
      <c r="J335" s="171"/>
      <c r="K335" s="171"/>
      <c r="L335" s="171"/>
      <c r="M335" s="172"/>
      <c r="N335" s="177"/>
      <c r="O335" s="171"/>
      <c r="P335" s="171"/>
      <c r="Q335" s="171"/>
      <c r="R335" s="171"/>
      <c r="S335" s="171"/>
      <c r="T335" s="171"/>
      <c r="U335" s="171"/>
      <c r="V335" s="171"/>
      <c r="W335" s="171"/>
      <c r="X335" s="178"/>
      <c r="Y335" s="171"/>
      <c r="Z335" s="171"/>
      <c r="AA335" s="171"/>
      <c r="AB335" s="171"/>
      <c r="AC335" s="171"/>
      <c r="AD335" s="171"/>
      <c r="AE335" s="171"/>
      <c r="AF335" s="171"/>
      <c r="AG335" s="171"/>
      <c r="AH335" s="171"/>
      <c r="AI335" s="171"/>
      <c r="AJ335" s="171"/>
      <c r="AK335" s="171"/>
      <c r="AL335" s="171"/>
      <c r="AM335" s="171"/>
      <c r="AN335" s="171"/>
      <c r="AO335" s="171"/>
      <c r="AP335" s="171"/>
      <c r="AQ335" s="171"/>
      <c r="AR335" s="171"/>
      <c r="AS335" s="171"/>
      <c r="AT335" s="174" t="s">
        <v>193</v>
      </c>
      <c r="AU335" s="174" t="s">
        <v>87</v>
      </c>
      <c r="AV335" s="171" t="s">
        <v>87</v>
      </c>
      <c r="AW335" s="171" t="s">
        <v>4</v>
      </c>
      <c r="AX335" s="171" t="s">
        <v>80</v>
      </c>
      <c r="AY335" s="174" t="s">
        <v>142</v>
      </c>
      <c r="AZ335" s="171"/>
      <c r="BA335" s="171"/>
      <c r="BB335" s="171"/>
      <c r="BC335" s="171"/>
      <c r="BD335" s="171"/>
      <c r="BE335" s="171"/>
      <c r="BF335" s="171"/>
      <c r="BG335" s="171"/>
      <c r="BH335" s="171"/>
      <c r="BI335" s="171"/>
      <c r="BJ335" s="171"/>
      <c r="BK335" s="171"/>
      <c r="BL335" s="171"/>
      <c r="BM335" s="171"/>
    </row>
    <row r="336" spans="1:65" ht="37.5" customHeight="1">
      <c r="A336" s="18"/>
      <c r="B336" s="19"/>
      <c r="C336" s="141" t="s">
        <v>628</v>
      </c>
      <c r="D336" s="141" t="s">
        <v>143</v>
      </c>
      <c r="E336" s="142" t="s">
        <v>629</v>
      </c>
      <c r="F336" s="143" t="s">
        <v>630</v>
      </c>
      <c r="G336" s="144" t="s">
        <v>144</v>
      </c>
      <c r="H336" s="145">
        <v>1</v>
      </c>
      <c r="I336" s="146"/>
      <c r="J336" s="147"/>
      <c r="K336" s="148">
        <f t="shared" ref="K336:K337" si="214">ROUND(P336*H336,2)</f>
        <v>0</v>
      </c>
      <c r="L336" s="143" t="s">
        <v>161</v>
      </c>
      <c r="M336" s="149"/>
      <c r="N336" s="150" t="s">
        <v>1</v>
      </c>
      <c r="O336" s="151" t="s">
        <v>38</v>
      </c>
      <c r="P336" s="152">
        <f t="shared" ref="P336:P337" si="215">I336+J336</f>
        <v>0</v>
      </c>
      <c r="Q336" s="152">
        <f t="shared" ref="Q336:Q337" si="216">ROUND(I336*H336,2)</f>
        <v>0</v>
      </c>
      <c r="R336" s="152">
        <f t="shared" ref="R336:R337" si="217">ROUND(J336*H336,2)</f>
        <v>0</v>
      </c>
      <c r="S336" s="18"/>
      <c r="T336" s="153">
        <f t="shared" ref="T336:T337" si="218">S336*H336</f>
        <v>0</v>
      </c>
      <c r="U336" s="153">
        <v>0.183</v>
      </c>
      <c r="V336" s="153">
        <f t="shared" ref="V336:V337" si="219">U336*H336</f>
        <v>0.183</v>
      </c>
      <c r="W336" s="153">
        <v>0</v>
      </c>
      <c r="X336" s="154">
        <f t="shared" ref="X336:X337" si="220">W336*H336</f>
        <v>0</v>
      </c>
      <c r="Y336" s="18"/>
      <c r="Z336" s="18"/>
      <c r="AA336" s="18"/>
      <c r="AB336" s="18"/>
      <c r="AC336" s="18"/>
      <c r="AD336" s="18"/>
      <c r="AE336" s="18"/>
      <c r="AF336" s="18"/>
      <c r="AG336" s="18"/>
      <c r="AH336" s="18"/>
      <c r="AI336" s="18"/>
      <c r="AJ336" s="18"/>
      <c r="AK336" s="18"/>
      <c r="AL336" s="18"/>
      <c r="AM336" s="18"/>
      <c r="AN336" s="18"/>
      <c r="AO336" s="18"/>
      <c r="AP336" s="18"/>
      <c r="AQ336" s="18"/>
      <c r="AR336" s="155" t="s">
        <v>145</v>
      </c>
      <c r="AS336" s="18"/>
      <c r="AT336" s="155" t="s">
        <v>143</v>
      </c>
      <c r="AU336" s="155" t="s">
        <v>87</v>
      </c>
      <c r="AV336" s="18"/>
      <c r="AW336" s="18"/>
      <c r="AX336" s="18"/>
      <c r="AY336" s="3" t="s">
        <v>142</v>
      </c>
      <c r="AZ336" s="18"/>
      <c r="BA336" s="18"/>
      <c r="BB336" s="18"/>
      <c r="BC336" s="18"/>
      <c r="BD336" s="18"/>
      <c r="BE336" s="156">
        <f t="shared" ref="BE336:BE337" si="221">IF(O336="základná",K336,0)</f>
        <v>0</v>
      </c>
      <c r="BF336" s="156">
        <f t="shared" ref="BF336:BF337" si="222">IF(O336="znížená",K336,0)</f>
        <v>0</v>
      </c>
      <c r="BG336" s="156">
        <f t="shared" ref="BG336:BG337" si="223">IF(O336="zákl. prenesená",K336,0)</f>
        <v>0</v>
      </c>
      <c r="BH336" s="156">
        <f t="shared" ref="BH336:BH337" si="224">IF(O336="zníž. prenesená",K336,0)</f>
        <v>0</v>
      </c>
      <c r="BI336" s="156">
        <f t="shared" ref="BI336:BI337" si="225">IF(O336="nulová",K336,0)</f>
        <v>0</v>
      </c>
      <c r="BJ336" s="3" t="s">
        <v>87</v>
      </c>
      <c r="BK336" s="156">
        <f t="shared" ref="BK336:BK337" si="226">ROUND(P336*H336,2)</f>
        <v>0</v>
      </c>
      <c r="BL336" s="3" t="s">
        <v>146</v>
      </c>
      <c r="BM336" s="155" t="s">
        <v>631</v>
      </c>
    </row>
    <row r="337" spans="1:65" ht="24" customHeight="1">
      <c r="A337" s="18"/>
      <c r="B337" s="19"/>
      <c r="C337" s="157" t="s">
        <v>632</v>
      </c>
      <c r="D337" s="157" t="s">
        <v>155</v>
      </c>
      <c r="E337" s="158" t="s">
        <v>633</v>
      </c>
      <c r="F337" s="159" t="s">
        <v>634</v>
      </c>
      <c r="G337" s="160" t="s">
        <v>347</v>
      </c>
      <c r="H337" s="186"/>
      <c r="I337" s="162"/>
      <c r="J337" s="162"/>
      <c r="K337" s="163">
        <f t="shared" si="214"/>
        <v>0</v>
      </c>
      <c r="L337" s="159" t="s">
        <v>161</v>
      </c>
      <c r="M337" s="19"/>
      <c r="N337" s="164" t="s">
        <v>1</v>
      </c>
      <c r="O337" s="151" t="s">
        <v>38</v>
      </c>
      <c r="P337" s="152">
        <f t="shared" si="215"/>
        <v>0</v>
      </c>
      <c r="Q337" s="152">
        <f t="shared" si="216"/>
        <v>0</v>
      </c>
      <c r="R337" s="152">
        <f t="shared" si="217"/>
        <v>0</v>
      </c>
      <c r="S337" s="18"/>
      <c r="T337" s="153">
        <f t="shared" si="218"/>
        <v>0</v>
      </c>
      <c r="U337" s="153">
        <v>0</v>
      </c>
      <c r="V337" s="153">
        <f t="shared" si="219"/>
        <v>0</v>
      </c>
      <c r="W337" s="153">
        <v>0</v>
      </c>
      <c r="X337" s="154">
        <f t="shared" si="220"/>
        <v>0</v>
      </c>
      <c r="Y337" s="18"/>
      <c r="Z337" s="18"/>
      <c r="AA337" s="18"/>
      <c r="AB337" s="18"/>
      <c r="AC337" s="18"/>
      <c r="AD337" s="18"/>
      <c r="AE337" s="18"/>
      <c r="AF337" s="18"/>
      <c r="AG337" s="18"/>
      <c r="AH337" s="18"/>
      <c r="AI337" s="18"/>
      <c r="AJ337" s="18"/>
      <c r="AK337" s="18"/>
      <c r="AL337" s="18"/>
      <c r="AM337" s="18"/>
      <c r="AN337" s="18"/>
      <c r="AO337" s="18"/>
      <c r="AP337" s="18"/>
      <c r="AQ337" s="18"/>
      <c r="AR337" s="155" t="s">
        <v>146</v>
      </c>
      <c r="AS337" s="18"/>
      <c r="AT337" s="155" t="s">
        <v>155</v>
      </c>
      <c r="AU337" s="155" t="s">
        <v>87</v>
      </c>
      <c r="AV337" s="18"/>
      <c r="AW337" s="18"/>
      <c r="AX337" s="18"/>
      <c r="AY337" s="3" t="s">
        <v>142</v>
      </c>
      <c r="AZ337" s="18"/>
      <c r="BA337" s="18"/>
      <c r="BB337" s="18"/>
      <c r="BC337" s="18"/>
      <c r="BD337" s="18"/>
      <c r="BE337" s="156">
        <f t="shared" si="221"/>
        <v>0</v>
      </c>
      <c r="BF337" s="156">
        <f t="shared" si="222"/>
        <v>0</v>
      </c>
      <c r="BG337" s="156">
        <f t="shared" si="223"/>
        <v>0</v>
      </c>
      <c r="BH337" s="156">
        <f t="shared" si="224"/>
        <v>0</v>
      </c>
      <c r="BI337" s="156">
        <f t="shared" si="225"/>
        <v>0</v>
      </c>
      <c r="BJ337" s="3" t="s">
        <v>87</v>
      </c>
      <c r="BK337" s="156">
        <f t="shared" si="226"/>
        <v>0</v>
      </c>
      <c r="BL337" s="3" t="s">
        <v>146</v>
      </c>
      <c r="BM337" s="155" t="s">
        <v>635</v>
      </c>
    </row>
    <row r="338" spans="1:65" ht="22.5" customHeight="1">
      <c r="A338" s="128"/>
      <c r="B338" s="129"/>
      <c r="C338" s="128"/>
      <c r="D338" s="130" t="s">
        <v>73</v>
      </c>
      <c r="E338" s="139" t="s">
        <v>636</v>
      </c>
      <c r="F338" s="139" t="s">
        <v>637</v>
      </c>
      <c r="G338" s="128"/>
      <c r="H338" s="128"/>
      <c r="I338" s="128"/>
      <c r="J338" s="128"/>
      <c r="K338" s="140">
        <f>BK338</f>
        <v>0</v>
      </c>
      <c r="L338" s="128"/>
      <c r="M338" s="129"/>
      <c r="N338" s="133"/>
      <c r="O338" s="128"/>
      <c r="P338" s="128"/>
      <c r="Q338" s="134">
        <f t="shared" ref="Q338:R338" si="227">SUM(Q339:Q343)</f>
        <v>0</v>
      </c>
      <c r="R338" s="134">
        <f t="shared" si="227"/>
        <v>0</v>
      </c>
      <c r="S338" s="128"/>
      <c r="T338" s="135">
        <f>SUM(T339:T343)</f>
        <v>0</v>
      </c>
      <c r="U338" s="128"/>
      <c r="V338" s="135">
        <f>SUM(V339:V343)</f>
        <v>1.80705</v>
      </c>
      <c r="W338" s="128"/>
      <c r="X338" s="136">
        <f>SUM(X339:X343)</f>
        <v>0</v>
      </c>
      <c r="Y338" s="128"/>
      <c r="Z338" s="128"/>
      <c r="AA338" s="128"/>
      <c r="AB338" s="128"/>
      <c r="AC338" s="128"/>
      <c r="AD338" s="128"/>
      <c r="AE338" s="128"/>
      <c r="AF338" s="128"/>
      <c r="AG338" s="128"/>
      <c r="AH338" s="128"/>
      <c r="AI338" s="128"/>
      <c r="AJ338" s="128"/>
      <c r="AK338" s="128"/>
      <c r="AL338" s="128"/>
      <c r="AM338" s="128"/>
      <c r="AN338" s="128"/>
      <c r="AO338" s="128"/>
      <c r="AP338" s="128"/>
      <c r="AQ338" s="128"/>
      <c r="AR338" s="130" t="s">
        <v>87</v>
      </c>
      <c r="AS338" s="128"/>
      <c r="AT338" s="137" t="s">
        <v>73</v>
      </c>
      <c r="AU338" s="137" t="s">
        <v>80</v>
      </c>
      <c r="AV338" s="128"/>
      <c r="AW338" s="128"/>
      <c r="AX338" s="128"/>
      <c r="AY338" s="130" t="s">
        <v>142</v>
      </c>
      <c r="AZ338" s="128"/>
      <c r="BA338" s="128"/>
      <c r="BB338" s="128"/>
      <c r="BC338" s="128"/>
      <c r="BD338" s="128"/>
      <c r="BE338" s="128"/>
      <c r="BF338" s="128"/>
      <c r="BG338" s="128"/>
      <c r="BH338" s="128"/>
      <c r="BI338" s="128"/>
      <c r="BJ338" s="128"/>
      <c r="BK338" s="138">
        <f>SUM(BK339:BK343)</f>
        <v>0</v>
      </c>
      <c r="BL338" s="128"/>
      <c r="BM338" s="128"/>
    </row>
    <row r="339" spans="1:65" ht="24" customHeight="1">
      <c r="A339" s="18"/>
      <c r="B339" s="19"/>
      <c r="C339" s="157" t="s">
        <v>305</v>
      </c>
      <c r="D339" s="157" t="s">
        <v>155</v>
      </c>
      <c r="E339" s="158" t="s">
        <v>638</v>
      </c>
      <c r="F339" s="159" t="s">
        <v>639</v>
      </c>
      <c r="G339" s="160" t="s">
        <v>239</v>
      </c>
      <c r="H339" s="161">
        <v>172.1</v>
      </c>
      <c r="I339" s="162"/>
      <c r="J339" s="162"/>
      <c r="K339" s="163">
        <f>ROUND(P339*H339,2)</f>
        <v>0</v>
      </c>
      <c r="L339" s="159" t="s">
        <v>640</v>
      </c>
      <c r="M339" s="19"/>
      <c r="N339" s="164" t="s">
        <v>1</v>
      </c>
      <c r="O339" s="151" t="s">
        <v>38</v>
      </c>
      <c r="P339" s="152">
        <f>I339+J339</f>
        <v>0</v>
      </c>
      <c r="Q339" s="152">
        <f>ROUND(I339*H339,2)</f>
        <v>0</v>
      </c>
      <c r="R339" s="152">
        <f>ROUND(J339*H339,2)</f>
        <v>0</v>
      </c>
      <c r="S339" s="18"/>
      <c r="T339" s="153">
        <f>S339*H339</f>
        <v>0</v>
      </c>
      <c r="U339" s="153">
        <v>1.0500000000000001E-2</v>
      </c>
      <c r="V339" s="153">
        <f>U339*H339</f>
        <v>1.80705</v>
      </c>
      <c r="W339" s="153">
        <v>0</v>
      </c>
      <c r="X339" s="154">
        <f>W339*H339</f>
        <v>0</v>
      </c>
      <c r="Y339" s="18"/>
      <c r="Z339" s="18"/>
      <c r="AA339" s="18"/>
      <c r="AB339" s="18"/>
      <c r="AC339" s="18"/>
      <c r="AD339" s="18"/>
      <c r="AE339" s="18"/>
      <c r="AF339" s="18"/>
      <c r="AG339" s="18"/>
      <c r="AH339" s="18"/>
      <c r="AI339" s="18"/>
      <c r="AJ339" s="18"/>
      <c r="AK339" s="18"/>
      <c r="AL339" s="18"/>
      <c r="AM339" s="18"/>
      <c r="AN339" s="18"/>
      <c r="AO339" s="18"/>
      <c r="AP339" s="18"/>
      <c r="AQ339" s="18"/>
      <c r="AR339" s="155" t="s">
        <v>146</v>
      </c>
      <c r="AS339" s="18"/>
      <c r="AT339" s="155" t="s">
        <v>155</v>
      </c>
      <c r="AU339" s="155" t="s">
        <v>87</v>
      </c>
      <c r="AV339" s="18"/>
      <c r="AW339" s="18"/>
      <c r="AX339" s="18"/>
      <c r="AY339" s="3" t="s">
        <v>142</v>
      </c>
      <c r="AZ339" s="18"/>
      <c r="BA339" s="18"/>
      <c r="BB339" s="18"/>
      <c r="BC339" s="18"/>
      <c r="BD339" s="18"/>
      <c r="BE339" s="156">
        <f>IF(O339="základná",K339,0)</f>
        <v>0</v>
      </c>
      <c r="BF339" s="156">
        <f>IF(O339="znížená",K339,0)</f>
        <v>0</v>
      </c>
      <c r="BG339" s="156">
        <f>IF(O339="zákl. prenesená",K339,0)</f>
        <v>0</v>
      </c>
      <c r="BH339" s="156">
        <f>IF(O339="zníž. prenesená",K339,0)</f>
        <v>0</v>
      </c>
      <c r="BI339" s="156">
        <f>IF(O339="nulová",K339,0)</f>
        <v>0</v>
      </c>
      <c r="BJ339" s="3" t="s">
        <v>87</v>
      </c>
      <c r="BK339" s="156">
        <f>ROUND(P339*H339,2)</f>
        <v>0</v>
      </c>
      <c r="BL339" s="3" t="s">
        <v>146</v>
      </c>
      <c r="BM339" s="155" t="s">
        <v>641</v>
      </c>
    </row>
    <row r="340" spans="1:65" ht="15.75" customHeight="1">
      <c r="A340" s="171"/>
      <c r="B340" s="172"/>
      <c r="C340" s="171"/>
      <c r="D340" s="173" t="s">
        <v>193</v>
      </c>
      <c r="E340" s="174" t="s">
        <v>1</v>
      </c>
      <c r="F340" s="175" t="s">
        <v>293</v>
      </c>
      <c r="G340" s="171"/>
      <c r="H340" s="176">
        <v>86.05</v>
      </c>
      <c r="I340" s="171"/>
      <c r="J340" s="171"/>
      <c r="K340" s="171"/>
      <c r="L340" s="171"/>
      <c r="M340" s="172"/>
      <c r="N340" s="177"/>
      <c r="O340" s="171"/>
      <c r="P340" s="171"/>
      <c r="Q340" s="171"/>
      <c r="R340" s="171"/>
      <c r="S340" s="171"/>
      <c r="T340" s="171"/>
      <c r="U340" s="171"/>
      <c r="V340" s="171"/>
      <c r="W340" s="171"/>
      <c r="X340" s="178"/>
      <c r="Y340" s="171"/>
      <c r="Z340" s="171"/>
      <c r="AA340" s="171"/>
      <c r="AB340" s="171"/>
      <c r="AC340" s="171"/>
      <c r="AD340" s="171"/>
      <c r="AE340" s="171"/>
      <c r="AF340" s="171"/>
      <c r="AG340" s="171"/>
      <c r="AH340" s="171"/>
      <c r="AI340" s="171"/>
      <c r="AJ340" s="171"/>
      <c r="AK340" s="171"/>
      <c r="AL340" s="171"/>
      <c r="AM340" s="171"/>
      <c r="AN340" s="171"/>
      <c r="AO340" s="171"/>
      <c r="AP340" s="171"/>
      <c r="AQ340" s="171"/>
      <c r="AR340" s="171"/>
      <c r="AS340" s="171"/>
      <c r="AT340" s="174" t="s">
        <v>193</v>
      </c>
      <c r="AU340" s="174" t="s">
        <v>87</v>
      </c>
      <c r="AV340" s="171" t="s">
        <v>87</v>
      </c>
      <c r="AW340" s="171" t="s">
        <v>4</v>
      </c>
      <c r="AX340" s="171" t="s">
        <v>74</v>
      </c>
      <c r="AY340" s="174" t="s">
        <v>142</v>
      </c>
      <c r="AZ340" s="171"/>
      <c r="BA340" s="171"/>
      <c r="BB340" s="171"/>
      <c r="BC340" s="171"/>
      <c r="BD340" s="171"/>
      <c r="BE340" s="171"/>
      <c r="BF340" s="171"/>
      <c r="BG340" s="171"/>
      <c r="BH340" s="171"/>
      <c r="BI340" s="171"/>
      <c r="BJ340" s="171"/>
      <c r="BK340" s="171"/>
      <c r="BL340" s="171"/>
      <c r="BM340" s="171"/>
    </row>
    <row r="341" spans="1:65" ht="15.75" customHeight="1">
      <c r="A341" s="171"/>
      <c r="B341" s="172"/>
      <c r="C341" s="171"/>
      <c r="D341" s="173" t="s">
        <v>193</v>
      </c>
      <c r="E341" s="174" t="s">
        <v>1</v>
      </c>
      <c r="F341" s="175" t="s">
        <v>283</v>
      </c>
      <c r="G341" s="171"/>
      <c r="H341" s="176">
        <v>86.05</v>
      </c>
      <c r="I341" s="171"/>
      <c r="J341" s="171"/>
      <c r="K341" s="171"/>
      <c r="L341" s="171"/>
      <c r="M341" s="172"/>
      <c r="N341" s="177"/>
      <c r="O341" s="171"/>
      <c r="P341" s="171"/>
      <c r="Q341" s="171"/>
      <c r="R341" s="171"/>
      <c r="S341" s="171"/>
      <c r="T341" s="171"/>
      <c r="U341" s="171"/>
      <c r="V341" s="171"/>
      <c r="W341" s="171"/>
      <c r="X341" s="178"/>
      <c r="Y341" s="171"/>
      <c r="Z341" s="171"/>
      <c r="AA341" s="171"/>
      <c r="AB341" s="171"/>
      <c r="AC341" s="171"/>
      <c r="AD341" s="171"/>
      <c r="AE341" s="171"/>
      <c r="AF341" s="171"/>
      <c r="AG341" s="171"/>
      <c r="AH341" s="171"/>
      <c r="AI341" s="171"/>
      <c r="AJ341" s="171"/>
      <c r="AK341" s="171"/>
      <c r="AL341" s="171"/>
      <c r="AM341" s="171"/>
      <c r="AN341" s="171"/>
      <c r="AO341" s="171"/>
      <c r="AP341" s="171"/>
      <c r="AQ341" s="171"/>
      <c r="AR341" s="171"/>
      <c r="AS341" s="171"/>
      <c r="AT341" s="174" t="s">
        <v>193</v>
      </c>
      <c r="AU341" s="174" t="s">
        <v>87</v>
      </c>
      <c r="AV341" s="171" t="s">
        <v>87</v>
      </c>
      <c r="AW341" s="171" t="s">
        <v>4</v>
      </c>
      <c r="AX341" s="171" t="s">
        <v>74</v>
      </c>
      <c r="AY341" s="174" t="s">
        <v>142</v>
      </c>
      <c r="AZ341" s="171"/>
      <c r="BA341" s="171"/>
      <c r="BB341" s="171"/>
      <c r="BC341" s="171"/>
      <c r="BD341" s="171"/>
      <c r="BE341" s="171"/>
      <c r="BF341" s="171"/>
      <c r="BG341" s="171"/>
      <c r="BH341" s="171"/>
      <c r="BI341" s="171"/>
      <c r="BJ341" s="171"/>
      <c r="BK341" s="171"/>
      <c r="BL341" s="171"/>
      <c r="BM341" s="171"/>
    </row>
    <row r="342" spans="1:65" ht="15.75" customHeight="1">
      <c r="A342" s="179"/>
      <c r="B342" s="180"/>
      <c r="C342" s="179"/>
      <c r="D342" s="173" t="s">
        <v>193</v>
      </c>
      <c r="E342" s="181" t="s">
        <v>1</v>
      </c>
      <c r="F342" s="182" t="s">
        <v>196</v>
      </c>
      <c r="G342" s="179"/>
      <c r="H342" s="183">
        <v>172.1</v>
      </c>
      <c r="I342" s="179"/>
      <c r="J342" s="179"/>
      <c r="K342" s="179"/>
      <c r="L342" s="179"/>
      <c r="M342" s="180"/>
      <c r="N342" s="184"/>
      <c r="O342" s="179"/>
      <c r="P342" s="179"/>
      <c r="Q342" s="179"/>
      <c r="R342" s="179"/>
      <c r="S342" s="179"/>
      <c r="T342" s="179"/>
      <c r="U342" s="179"/>
      <c r="V342" s="179"/>
      <c r="W342" s="179"/>
      <c r="X342" s="185"/>
      <c r="Y342" s="179"/>
      <c r="Z342" s="179"/>
      <c r="AA342" s="179"/>
      <c r="AB342" s="179"/>
      <c r="AC342" s="179"/>
      <c r="AD342" s="179"/>
      <c r="AE342" s="179"/>
      <c r="AF342" s="179"/>
      <c r="AG342" s="179"/>
      <c r="AH342" s="179"/>
      <c r="AI342" s="179"/>
      <c r="AJ342" s="179"/>
      <c r="AK342" s="179"/>
      <c r="AL342" s="179"/>
      <c r="AM342" s="179"/>
      <c r="AN342" s="179"/>
      <c r="AO342" s="179"/>
      <c r="AP342" s="179"/>
      <c r="AQ342" s="179"/>
      <c r="AR342" s="179"/>
      <c r="AS342" s="179"/>
      <c r="AT342" s="181" t="s">
        <v>193</v>
      </c>
      <c r="AU342" s="181" t="s">
        <v>87</v>
      </c>
      <c r="AV342" s="179" t="s">
        <v>94</v>
      </c>
      <c r="AW342" s="179" t="s">
        <v>4</v>
      </c>
      <c r="AX342" s="179" t="s">
        <v>80</v>
      </c>
      <c r="AY342" s="181" t="s">
        <v>142</v>
      </c>
      <c r="AZ342" s="179"/>
      <c r="BA342" s="179"/>
      <c r="BB342" s="179"/>
      <c r="BC342" s="179"/>
      <c r="BD342" s="179"/>
      <c r="BE342" s="179"/>
      <c r="BF342" s="179"/>
      <c r="BG342" s="179"/>
      <c r="BH342" s="179"/>
      <c r="BI342" s="179"/>
      <c r="BJ342" s="179"/>
      <c r="BK342" s="179"/>
      <c r="BL342" s="179"/>
      <c r="BM342" s="179"/>
    </row>
    <row r="343" spans="1:65" ht="24" customHeight="1">
      <c r="A343" s="18"/>
      <c r="B343" s="19"/>
      <c r="C343" s="157" t="s">
        <v>642</v>
      </c>
      <c r="D343" s="157" t="s">
        <v>155</v>
      </c>
      <c r="E343" s="158" t="s">
        <v>643</v>
      </c>
      <c r="F343" s="159" t="s">
        <v>644</v>
      </c>
      <c r="G343" s="160" t="s">
        <v>347</v>
      </c>
      <c r="H343" s="186"/>
      <c r="I343" s="162"/>
      <c r="J343" s="162"/>
      <c r="K343" s="163">
        <f>ROUND(P343*H343,2)</f>
        <v>0</v>
      </c>
      <c r="L343" s="159" t="s">
        <v>640</v>
      </c>
      <c r="M343" s="19"/>
      <c r="N343" s="164" t="s">
        <v>1</v>
      </c>
      <c r="O343" s="151" t="s">
        <v>38</v>
      </c>
      <c r="P343" s="152">
        <f>I343+J343</f>
        <v>0</v>
      </c>
      <c r="Q343" s="152">
        <f>ROUND(I343*H343,2)</f>
        <v>0</v>
      </c>
      <c r="R343" s="152">
        <f>ROUND(J343*H343,2)</f>
        <v>0</v>
      </c>
      <c r="S343" s="18"/>
      <c r="T343" s="153">
        <f>S343*H343</f>
        <v>0</v>
      </c>
      <c r="U343" s="153">
        <v>0</v>
      </c>
      <c r="V343" s="153">
        <f>U343*H343</f>
        <v>0</v>
      </c>
      <c r="W343" s="153">
        <v>0</v>
      </c>
      <c r="X343" s="154">
        <f>W343*H343</f>
        <v>0</v>
      </c>
      <c r="Y343" s="18"/>
      <c r="Z343" s="18"/>
      <c r="AA343" s="18"/>
      <c r="AB343" s="18"/>
      <c r="AC343" s="18"/>
      <c r="AD343" s="18"/>
      <c r="AE343" s="18"/>
      <c r="AF343" s="18"/>
      <c r="AG343" s="18"/>
      <c r="AH343" s="18"/>
      <c r="AI343" s="18"/>
      <c r="AJ343" s="18"/>
      <c r="AK343" s="18"/>
      <c r="AL343" s="18"/>
      <c r="AM343" s="18"/>
      <c r="AN343" s="18"/>
      <c r="AO343" s="18"/>
      <c r="AP343" s="18"/>
      <c r="AQ343" s="18"/>
      <c r="AR343" s="155" t="s">
        <v>146</v>
      </c>
      <c r="AS343" s="18"/>
      <c r="AT343" s="155" t="s">
        <v>155</v>
      </c>
      <c r="AU343" s="155" t="s">
        <v>87</v>
      </c>
      <c r="AV343" s="18"/>
      <c r="AW343" s="18"/>
      <c r="AX343" s="18"/>
      <c r="AY343" s="3" t="s">
        <v>142</v>
      </c>
      <c r="AZ343" s="18"/>
      <c r="BA343" s="18"/>
      <c r="BB343" s="18"/>
      <c r="BC343" s="18"/>
      <c r="BD343" s="18"/>
      <c r="BE343" s="156">
        <f>IF(O343="základná",K343,0)</f>
        <v>0</v>
      </c>
      <c r="BF343" s="156">
        <f>IF(O343="znížená",K343,0)</f>
        <v>0</v>
      </c>
      <c r="BG343" s="156">
        <f>IF(O343="zákl. prenesená",K343,0)</f>
        <v>0</v>
      </c>
      <c r="BH343" s="156">
        <f>IF(O343="zníž. prenesená",K343,0)</f>
        <v>0</v>
      </c>
      <c r="BI343" s="156">
        <f>IF(O343="nulová",K343,0)</f>
        <v>0</v>
      </c>
      <c r="BJ343" s="3" t="s">
        <v>87</v>
      </c>
      <c r="BK343" s="156">
        <f>ROUND(P343*H343,2)</f>
        <v>0</v>
      </c>
      <c r="BL343" s="3" t="s">
        <v>146</v>
      </c>
      <c r="BM343" s="155" t="s">
        <v>645</v>
      </c>
    </row>
    <row r="344" spans="1:65" ht="22.5" customHeight="1">
      <c r="A344" s="128"/>
      <c r="B344" s="129"/>
      <c r="C344" s="128"/>
      <c r="D344" s="130" t="s">
        <v>73</v>
      </c>
      <c r="E344" s="139" t="s">
        <v>646</v>
      </c>
      <c r="F344" s="139" t="s">
        <v>647</v>
      </c>
      <c r="G344" s="128"/>
      <c r="H344" s="128"/>
      <c r="I344" s="128"/>
      <c r="J344" s="128"/>
      <c r="K344" s="140">
        <f>BK344</f>
        <v>0</v>
      </c>
      <c r="L344" s="128"/>
      <c r="M344" s="129"/>
      <c r="N344" s="133"/>
      <c r="O344" s="128"/>
      <c r="P344" s="128"/>
      <c r="Q344" s="134">
        <f t="shared" ref="Q344:R344" si="228">SUM(Q345:Q370)</f>
        <v>0</v>
      </c>
      <c r="R344" s="134">
        <f t="shared" si="228"/>
        <v>0</v>
      </c>
      <c r="S344" s="128"/>
      <c r="T344" s="135">
        <f>SUM(T345:T370)</f>
        <v>0</v>
      </c>
      <c r="U344" s="128"/>
      <c r="V344" s="135">
        <f>SUM(V345:V370)</f>
        <v>0.15350785</v>
      </c>
      <c r="W344" s="128"/>
      <c r="X344" s="136">
        <f>SUM(X345:X370)</f>
        <v>0</v>
      </c>
      <c r="Y344" s="128"/>
      <c r="Z344" s="128"/>
      <c r="AA344" s="128"/>
      <c r="AB344" s="128"/>
      <c r="AC344" s="128"/>
      <c r="AD344" s="128"/>
      <c r="AE344" s="128"/>
      <c r="AF344" s="128"/>
      <c r="AG344" s="128"/>
      <c r="AH344" s="128"/>
      <c r="AI344" s="128"/>
      <c r="AJ344" s="128"/>
      <c r="AK344" s="128"/>
      <c r="AL344" s="128"/>
      <c r="AM344" s="128"/>
      <c r="AN344" s="128"/>
      <c r="AO344" s="128"/>
      <c r="AP344" s="128"/>
      <c r="AQ344" s="128"/>
      <c r="AR344" s="130" t="s">
        <v>87</v>
      </c>
      <c r="AS344" s="128"/>
      <c r="AT344" s="137" t="s">
        <v>73</v>
      </c>
      <c r="AU344" s="137" t="s">
        <v>80</v>
      </c>
      <c r="AV344" s="128"/>
      <c r="AW344" s="128"/>
      <c r="AX344" s="128"/>
      <c r="AY344" s="130" t="s">
        <v>142</v>
      </c>
      <c r="AZ344" s="128"/>
      <c r="BA344" s="128"/>
      <c r="BB344" s="128"/>
      <c r="BC344" s="128"/>
      <c r="BD344" s="128"/>
      <c r="BE344" s="128"/>
      <c r="BF344" s="128"/>
      <c r="BG344" s="128"/>
      <c r="BH344" s="128"/>
      <c r="BI344" s="128"/>
      <c r="BJ344" s="128"/>
      <c r="BK344" s="138">
        <f>SUM(BK345:BK370)</f>
        <v>0</v>
      </c>
      <c r="BL344" s="128"/>
      <c r="BM344" s="128"/>
    </row>
    <row r="345" spans="1:65" ht="24" customHeight="1">
      <c r="A345" s="18"/>
      <c r="B345" s="19"/>
      <c r="C345" s="157" t="s">
        <v>648</v>
      </c>
      <c r="D345" s="157" t="s">
        <v>155</v>
      </c>
      <c r="E345" s="158" t="s">
        <v>649</v>
      </c>
      <c r="F345" s="159" t="s">
        <v>650</v>
      </c>
      <c r="G345" s="160" t="s">
        <v>239</v>
      </c>
      <c r="H345" s="161">
        <v>356.995</v>
      </c>
      <c r="I345" s="162"/>
      <c r="J345" s="162"/>
      <c r="K345" s="163">
        <f>ROUND(P345*H345,2)</f>
        <v>0</v>
      </c>
      <c r="L345" s="159" t="s">
        <v>161</v>
      </c>
      <c r="M345" s="19"/>
      <c r="N345" s="164" t="s">
        <v>1</v>
      </c>
      <c r="O345" s="151" t="s">
        <v>38</v>
      </c>
      <c r="P345" s="152">
        <f>I345+J345</f>
        <v>0</v>
      </c>
      <c r="Q345" s="152">
        <f>ROUND(I345*H345,2)</f>
        <v>0</v>
      </c>
      <c r="R345" s="152">
        <f>ROUND(J345*H345,2)</f>
        <v>0</v>
      </c>
      <c r="S345" s="18"/>
      <c r="T345" s="153">
        <f>S345*H345</f>
        <v>0</v>
      </c>
      <c r="U345" s="153">
        <v>2.5999999999999998E-4</v>
      </c>
      <c r="V345" s="153">
        <f>U345*H345</f>
        <v>9.281869999999999E-2</v>
      </c>
      <c r="W345" s="153">
        <v>0</v>
      </c>
      <c r="X345" s="154">
        <f>W345*H345</f>
        <v>0</v>
      </c>
      <c r="Y345" s="18"/>
      <c r="Z345" s="18"/>
      <c r="AA345" s="18"/>
      <c r="AB345" s="18"/>
      <c r="AC345" s="18"/>
      <c r="AD345" s="18"/>
      <c r="AE345" s="18"/>
      <c r="AF345" s="18"/>
      <c r="AG345" s="18"/>
      <c r="AH345" s="18"/>
      <c r="AI345" s="18"/>
      <c r="AJ345" s="18"/>
      <c r="AK345" s="18"/>
      <c r="AL345" s="18"/>
      <c r="AM345" s="18"/>
      <c r="AN345" s="18"/>
      <c r="AO345" s="18"/>
      <c r="AP345" s="18"/>
      <c r="AQ345" s="18"/>
      <c r="AR345" s="155" t="s">
        <v>146</v>
      </c>
      <c r="AS345" s="18"/>
      <c r="AT345" s="155" t="s">
        <v>155</v>
      </c>
      <c r="AU345" s="155" t="s">
        <v>87</v>
      </c>
      <c r="AV345" s="18"/>
      <c r="AW345" s="18"/>
      <c r="AX345" s="18"/>
      <c r="AY345" s="3" t="s">
        <v>142</v>
      </c>
      <c r="AZ345" s="18"/>
      <c r="BA345" s="18"/>
      <c r="BB345" s="18"/>
      <c r="BC345" s="18"/>
      <c r="BD345" s="18"/>
      <c r="BE345" s="156">
        <f>IF(O345="základná",K345,0)</f>
        <v>0</v>
      </c>
      <c r="BF345" s="156">
        <f>IF(O345="znížená",K345,0)</f>
        <v>0</v>
      </c>
      <c r="BG345" s="156">
        <f>IF(O345="zákl. prenesená",K345,0)</f>
        <v>0</v>
      </c>
      <c r="BH345" s="156">
        <f>IF(O345="zníž. prenesená",K345,0)</f>
        <v>0</v>
      </c>
      <c r="BI345" s="156">
        <f>IF(O345="nulová",K345,0)</f>
        <v>0</v>
      </c>
      <c r="BJ345" s="3" t="s">
        <v>87</v>
      </c>
      <c r="BK345" s="156">
        <f>ROUND(P345*H345,2)</f>
        <v>0</v>
      </c>
      <c r="BL345" s="3" t="s">
        <v>146</v>
      </c>
      <c r="BM345" s="155" t="s">
        <v>651</v>
      </c>
    </row>
    <row r="346" spans="1:65" ht="15.75" customHeight="1">
      <c r="A346" s="187"/>
      <c r="B346" s="188"/>
      <c r="C346" s="187"/>
      <c r="D346" s="173" t="s">
        <v>193</v>
      </c>
      <c r="E346" s="189" t="s">
        <v>1</v>
      </c>
      <c r="F346" s="190" t="s">
        <v>652</v>
      </c>
      <c r="G346" s="187"/>
      <c r="H346" s="189" t="s">
        <v>1</v>
      </c>
      <c r="I346" s="187"/>
      <c r="J346" s="187"/>
      <c r="K346" s="187"/>
      <c r="L346" s="187"/>
      <c r="M346" s="188"/>
      <c r="N346" s="191"/>
      <c r="O346" s="187"/>
      <c r="P346" s="187"/>
      <c r="Q346" s="187"/>
      <c r="R346" s="187"/>
      <c r="S346" s="187"/>
      <c r="T346" s="187"/>
      <c r="U346" s="187"/>
      <c r="V346" s="187"/>
      <c r="W346" s="187"/>
      <c r="X346" s="192"/>
      <c r="Y346" s="187"/>
      <c r="Z346" s="187"/>
      <c r="AA346" s="187"/>
      <c r="AB346" s="187"/>
      <c r="AC346" s="187"/>
      <c r="AD346" s="187"/>
      <c r="AE346" s="187"/>
      <c r="AF346" s="187"/>
      <c r="AG346" s="187"/>
      <c r="AH346" s="187"/>
      <c r="AI346" s="187"/>
      <c r="AJ346" s="187"/>
      <c r="AK346" s="187"/>
      <c r="AL346" s="187"/>
      <c r="AM346" s="187"/>
      <c r="AN346" s="187"/>
      <c r="AO346" s="187"/>
      <c r="AP346" s="187"/>
      <c r="AQ346" s="187"/>
      <c r="AR346" s="187"/>
      <c r="AS346" s="187"/>
      <c r="AT346" s="189" t="s">
        <v>193</v>
      </c>
      <c r="AU346" s="189" t="s">
        <v>87</v>
      </c>
      <c r="AV346" s="187" t="s">
        <v>80</v>
      </c>
      <c r="AW346" s="187" t="s">
        <v>4</v>
      </c>
      <c r="AX346" s="187" t="s">
        <v>74</v>
      </c>
      <c r="AY346" s="189" t="s">
        <v>142</v>
      </c>
      <c r="AZ346" s="187"/>
      <c r="BA346" s="187"/>
      <c r="BB346" s="187"/>
      <c r="BC346" s="187"/>
      <c r="BD346" s="187"/>
      <c r="BE346" s="187"/>
      <c r="BF346" s="187"/>
      <c r="BG346" s="187"/>
      <c r="BH346" s="187"/>
      <c r="BI346" s="187"/>
      <c r="BJ346" s="187"/>
      <c r="BK346" s="187"/>
      <c r="BL346" s="187"/>
      <c r="BM346" s="187"/>
    </row>
    <row r="347" spans="1:65" ht="15.75" customHeight="1">
      <c r="A347" s="171"/>
      <c r="B347" s="172"/>
      <c r="C347" s="171"/>
      <c r="D347" s="173" t="s">
        <v>193</v>
      </c>
      <c r="E347" s="174" t="s">
        <v>1</v>
      </c>
      <c r="F347" s="175" t="s">
        <v>653</v>
      </c>
      <c r="G347" s="171"/>
      <c r="H347" s="176">
        <v>42.15</v>
      </c>
      <c r="I347" s="171"/>
      <c r="J347" s="171"/>
      <c r="K347" s="171"/>
      <c r="L347" s="171"/>
      <c r="M347" s="172"/>
      <c r="N347" s="177"/>
      <c r="O347" s="171"/>
      <c r="P347" s="171"/>
      <c r="Q347" s="171"/>
      <c r="R347" s="171"/>
      <c r="S347" s="171"/>
      <c r="T347" s="171"/>
      <c r="U347" s="171"/>
      <c r="V347" s="171"/>
      <c r="W347" s="171"/>
      <c r="X347" s="178"/>
      <c r="Y347" s="171"/>
      <c r="Z347" s="171"/>
      <c r="AA347" s="171"/>
      <c r="AB347" s="171"/>
      <c r="AC347" s="171"/>
      <c r="AD347" s="171"/>
      <c r="AE347" s="171"/>
      <c r="AF347" s="171"/>
      <c r="AG347" s="171"/>
      <c r="AH347" s="171"/>
      <c r="AI347" s="171"/>
      <c r="AJ347" s="171"/>
      <c r="AK347" s="171"/>
      <c r="AL347" s="171"/>
      <c r="AM347" s="171"/>
      <c r="AN347" s="171"/>
      <c r="AO347" s="171"/>
      <c r="AP347" s="171"/>
      <c r="AQ347" s="171"/>
      <c r="AR347" s="171"/>
      <c r="AS347" s="171"/>
      <c r="AT347" s="174" t="s">
        <v>193</v>
      </c>
      <c r="AU347" s="174" t="s">
        <v>87</v>
      </c>
      <c r="AV347" s="171" t="s">
        <v>87</v>
      </c>
      <c r="AW347" s="171" t="s">
        <v>4</v>
      </c>
      <c r="AX347" s="171" t="s">
        <v>74</v>
      </c>
      <c r="AY347" s="174" t="s">
        <v>142</v>
      </c>
      <c r="AZ347" s="171"/>
      <c r="BA347" s="171"/>
      <c r="BB347" s="171"/>
      <c r="BC347" s="171"/>
      <c r="BD347" s="171"/>
      <c r="BE347" s="171"/>
      <c r="BF347" s="171"/>
      <c r="BG347" s="171"/>
      <c r="BH347" s="171"/>
      <c r="BI347" s="171"/>
      <c r="BJ347" s="171"/>
      <c r="BK347" s="171"/>
      <c r="BL347" s="171"/>
      <c r="BM347" s="171"/>
    </row>
    <row r="348" spans="1:65" ht="15.75" customHeight="1">
      <c r="A348" s="171"/>
      <c r="B348" s="172"/>
      <c r="C348" s="171"/>
      <c r="D348" s="173" t="s">
        <v>193</v>
      </c>
      <c r="E348" s="174" t="s">
        <v>1</v>
      </c>
      <c r="F348" s="175" t="s">
        <v>654</v>
      </c>
      <c r="G348" s="171"/>
      <c r="H348" s="176">
        <v>3.6309999999999998</v>
      </c>
      <c r="I348" s="171"/>
      <c r="J348" s="171"/>
      <c r="K348" s="171"/>
      <c r="L348" s="171"/>
      <c r="M348" s="172"/>
      <c r="N348" s="177"/>
      <c r="O348" s="171"/>
      <c r="P348" s="171"/>
      <c r="Q348" s="171"/>
      <c r="R348" s="171"/>
      <c r="S348" s="171"/>
      <c r="T348" s="171"/>
      <c r="U348" s="171"/>
      <c r="V348" s="171"/>
      <c r="W348" s="171"/>
      <c r="X348" s="178"/>
      <c r="Y348" s="171"/>
      <c r="Z348" s="171"/>
      <c r="AA348" s="171"/>
      <c r="AB348" s="171"/>
      <c r="AC348" s="171"/>
      <c r="AD348" s="171"/>
      <c r="AE348" s="171"/>
      <c r="AF348" s="171"/>
      <c r="AG348" s="171"/>
      <c r="AH348" s="171"/>
      <c r="AI348" s="171"/>
      <c r="AJ348" s="171"/>
      <c r="AK348" s="171"/>
      <c r="AL348" s="171"/>
      <c r="AM348" s="171"/>
      <c r="AN348" s="171"/>
      <c r="AO348" s="171"/>
      <c r="AP348" s="171"/>
      <c r="AQ348" s="171"/>
      <c r="AR348" s="171"/>
      <c r="AS348" s="171"/>
      <c r="AT348" s="174" t="s">
        <v>193</v>
      </c>
      <c r="AU348" s="174" t="s">
        <v>87</v>
      </c>
      <c r="AV348" s="171" t="s">
        <v>87</v>
      </c>
      <c r="AW348" s="171" t="s">
        <v>4</v>
      </c>
      <c r="AX348" s="171" t="s">
        <v>74</v>
      </c>
      <c r="AY348" s="174" t="s">
        <v>142</v>
      </c>
      <c r="AZ348" s="171"/>
      <c r="BA348" s="171"/>
      <c r="BB348" s="171"/>
      <c r="BC348" s="171"/>
      <c r="BD348" s="171"/>
      <c r="BE348" s="171"/>
      <c r="BF348" s="171"/>
      <c r="BG348" s="171"/>
      <c r="BH348" s="171"/>
      <c r="BI348" s="171"/>
      <c r="BJ348" s="171"/>
      <c r="BK348" s="171"/>
      <c r="BL348" s="171"/>
      <c r="BM348" s="171"/>
    </row>
    <row r="349" spans="1:65" ht="15.75" customHeight="1">
      <c r="A349" s="171"/>
      <c r="B349" s="172"/>
      <c r="C349" s="171"/>
      <c r="D349" s="173" t="s">
        <v>193</v>
      </c>
      <c r="E349" s="174" t="s">
        <v>1</v>
      </c>
      <c r="F349" s="175" t="s">
        <v>655</v>
      </c>
      <c r="G349" s="171"/>
      <c r="H349" s="176">
        <v>114.8</v>
      </c>
      <c r="I349" s="171"/>
      <c r="J349" s="171"/>
      <c r="K349" s="171"/>
      <c r="L349" s="171"/>
      <c r="M349" s="172"/>
      <c r="N349" s="177"/>
      <c r="O349" s="171"/>
      <c r="P349" s="171"/>
      <c r="Q349" s="171"/>
      <c r="R349" s="171"/>
      <c r="S349" s="171"/>
      <c r="T349" s="171"/>
      <c r="U349" s="171"/>
      <c r="V349" s="171"/>
      <c r="W349" s="171"/>
      <c r="X349" s="178"/>
      <c r="Y349" s="171"/>
      <c r="Z349" s="171"/>
      <c r="AA349" s="171"/>
      <c r="AB349" s="171"/>
      <c r="AC349" s="171"/>
      <c r="AD349" s="171"/>
      <c r="AE349" s="171"/>
      <c r="AF349" s="171"/>
      <c r="AG349" s="171"/>
      <c r="AH349" s="171"/>
      <c r="AI349" s="171"/>
      <c r="AJ349" s="171"/>
      <c r="AK349" s="171"/>
      <c r="AL349" s="171"/>
      <c r="AM349" s="171"/>
      <c r="AN349" s="171"/>
      <c r="AO349" s="171"/>
      <c r="AP349" s="171"/>
      <c r="AQ349" s="171"/>
      <c r="AR349" s="171"/>
      <c r="AS349" s="171"/>
      <c r="AT349" s="174" t="s">
        <v>193</v>
      </c>
      <c r="AU349" s="174" t="s">
        <v>87</v>
      </c>
      <c r="AV349" s="171" t="s">
        <v>87</v>
      </c>
      <c r="AW349" s="171" t="s">
        <v>4</v>
      </c>
      <c r="AX349" s="171" t="s">
        <v>74</v>
      </c>
      <c r="AY349" s="174" t="s">
        <v>142</v>
      </c>
      <c r="AZ349" s="171"/>
      <c r="BA349" s="171"/>
      <c r="BB349" s="171"/>
      <c r="BC349" s="171"/>
      <c r="BD349" s="171"/>
      <c r="BE349" s="171"/>
      <c r="BF349" s="171"/>
      <c r="BG349" s="171"/>
      <c r="BH349" s="171"/>
      <c r="BI349" s="171"/>
      <c r="BJ349" s="171"/>
      <c r="BK349" s="171"/>
      <c r="BL349" s="171"/>
      <c r="BM349" s="171"/>
    </row>
    <row r="350" spans="1:65" ht="15.75" customHeight="1">
      <c r="A350" s="171"/>
      <c r="B350" s="172"/>
      <c r="C350" s="171"/>
      <c r="D350" s="173" t="s">
        <v>193</v>
      </c>
      <c r="E350" s="174" t="s">
        <v>1</v>
      </c>
      <c r="F350" s="175" t="s">
        <v>656</v>
      </c>
      <c r="G350" s="171"/>
      <c r="H350" s="176">
        <v>23.66</v>
      </c>
      <c r="I350" s="171"/>
      <c r="J350" s="171"/>
      <c r="K350" s="171"/>
      <c r="L350" s="171"/>
      <c r="M350" s="172"/>
      <c r="N350" s="177"/>
      <c r="O350" s="171"/>
      <c r="P350" s="171"/>
      <c r="Q350" s="171"/>
      <c r="R350" s="171"/>
      <c r="S350" s="171"/>
      <c r="T350" s="171"/>
      <c r="U350" s="171"/>
      <c r="V350" s="171"/>
      <c r="W350" s="171"/>
      <c r="X350" s="178"/>
      <c r="Y350" s="171"/>
      <c r="Z350" s="171"/>
      <c r="AA350" s="171"/>
      <c r="AB350" s="171"/>
      <c r="AC350" s="171"/>
      <c r="AD350" s="171"/>
      <c r="AE350" s="171"/>
      <c r="AF350" s="171"/>
      <c r="AG350" s="171"/>
      <c r="AH350" s="171"/>
      <c r="AI350" s="171"/>
      <c r="AJ350" s="171"/>
      <c r="AK350" s="171"/>
      <c r="AL350" s="171"/>
      <c r="AM350" s="171"/>
      <c r="AN350" s="171"/>
      <c r="AO350" s="171"/>
      <c r="AP350" s="171"/>
      <c r="AQ350" s="171"/>
      <c r="AR350" s="171"/>
      <c r="AS350" s="171"/>
      <c r="AT350" s="174" t="s">
        <v>193</v>
      </c>
      <c r="AU350" s="174" t="s">
        <v>87</v>
      </c>
      <c r="AV350" s="171" t="s">
        <v>87</v>
      </c>
      <c r="AW350" s="171" t="s">
        <v>4</v>
      </c>
      <c r="AX350" s="171" t="s">
        <v>74</v>
      </c>
      <c r="AY350" s="174" t="s">
        <v>142</v>
      </c>
      <c r="AZ350" s="171"/>
      <c r="BA350" s="171"/>
      <c r="BB350" s="171"/>
      <c r="BC350" s="171"/>
      <c r="BD350" s="171"/>
      <c r="BE350" s="171"/>
      <c r="BF350" s="171"/>
      <c r="BG350" s="171"/>
      <c r="BH350" s="171"/>
      <c r="BI350" s="171"/>
      <c r="BJ350" s="171"/>
      <c r="BK350" s="171"/>
      <c r="BL350" s="171"/>
      <c r="BM350" s="171"/>
    </row>
    <row r="351" spans="1:65" ht="15.75" customHeight="1">
      <c r="A351" s="179"/>
      <c r="B351" s="180"/>
      <c r="C351" s="179"/>
      <c r="D351" s="173" t="s">
        <v>193</v>
      </c>
      <c r="E351" s="181" t="s">
        <v>1</v>
      </c>
      <c r="F351" s="182" t="s">
        <v>196</v>
      </c>
      <c r="G351" s="179"/>
      <c r="H351" s="183">
        <v>184.24100000000001</v>
      </c>
      <c r="I351" s="179"/>
      <c r="J351" s="179"/>
      <c r="K351" s="179"/>
      <c r="L351" s="179"/>
      <c r="M351" s="180"/>
      <c r="N351" s="184"/>
      <c r="O351" s="179"/>
      <c r="P351" s="179"/>
      <c r="Q351" s="179"/>
      <c r="R351" s="179"/>
      <c r="S351" s="179"/>
      <c r="T351" s="179"/>
      <c r="U351" s="179"/>
      <c r="V351" s="179"/>
      <c r="W351" s="179"/>
      <c r="X351" s="185"/>
      <c r="Y351" s="179"/>
      <c r="Z351" s="179"/>
      <c r="AA351" s="179"/>
      <c r="AB351" s="179"/>
      <c r="AC351" s="179"/>
      <c r="AD351" s="179"/>
      <c r="AE351" s="179"/>
      <c r="AF351" s="179"/>
      <c r="AG351" s="179"/>
      <c r="AH351" s="179"/>
      <c r="AI351" s="179"/>
      <c r="AJ351" s="179"/>
      <c r="AK351" s="179"/>
      <c r="AL351" s="179"/>
      <c r="AM351" s="179"/>
      <c r="AN351" s="179"/>
      <c r="AO351" s="179"/>
      <c r="AP351" s="179"/>
      <c r="AQ351" s="179"/>
      <c r="AR351" s="179"/>
      <c r="AS351" s="179"/>
      <c r="AT351" s="181" t="s">
        <v>193</v>
      </c>
      <c r="AU351" s="181" t="s">
        <v>87</v>
      </c>
      <c r="AV351" s="179" t="s">
        <v>94</v>
      </c>
      <c r="AW351" s="179" t="s">
        <v>4</v>
      </c>
      <c r="AX351" s="179" t="s">
        <v>74</v>
      </c>
      <c r="AY351" s="181" t="s">
        <v>142</v>
      </c>
      <c r="AZ351" s="179"/>
      <c r="BA351" s="179"/>
      <c r="BB351" s="179"/>
      <c r="BC351" s="179"/>
      <c r="BD351" s="179"/>
      <c r="BE351" s="179"/>
      <c r="BF351" s="179"/>
      <c r="BG351" s="179"/>
      <c r="BH351" s="179"/>
      <c r="BI351" s="179"/>
      <c r="BJ351" s="179"/>
      <c r="BK351" s="179"/>
      <c r="BL351" s="179"/>
      <c r="BM351" s="179"/>
    </row>
    <row r="352" spans="1:65" ht="15.75" customHeight="1">
      <c r="A352" s="187"/>
      <c r="B352" s="188"/>
      <c r="C352" s="187"/>
      <c r="D352" s="173" t="s">
        <v>193</v>
      </c>
      <c r="E352" s="189" t="s">
        <v>1</v>
      </c>
      <c r="F352" s="190" t="s">
        <v>657</v>
      </c>
      <c r="G352" s="187"/>
      <c r="H352" s="189" t="s">
        <v>1</v>
      </c>
      <c r="I352" s="187"/>
      <c r="J352" s="187"/>
      <c r="K352" s="187"/>
      <c r="L352" s="187"/>
      <c r="M352" s="188"/>
      <c r="N352" s="191"/>
      <c r="O352" s="187"/>
      <c r="P352" s="187"/>
      <c r="Q352" s="187"/>
      <c r="R352" s="187"/>
      <c r="S352" s="187"/>
      <c r="T352" s="187"/>
      <c r="U352" s="187"/>
      <c r="V352" s="187"/>
      <c r="W352" s="187"/>
      <c r="X352" s="192"/>
      <c r="Y352" s="187"/>
      <c r="Z352" s="187"/>
      <c r="AA352" s="187"/>
      <c r="AB352" s="187"/>
      <c r="AC352" s="187"/>
      <c r="AD352" s="187"/>
      <c r="AE352" s="187"/>
      <c r="AF352" s="187"/>
      <c r="AG352" s="187"/>
      <c r="AH352" s="187"/>
      <c r="AI352" s="187"/>
      <c r="AJ352" s="187"/>
      <c r="AK352" s="187"/>
      <c r="AL352" s="187"/>
      <c r="AM352" s="187"/>
      <c r="AN352" s="187"/>
      <c r="AO352" s="187"/>
      <c r="AP352" s="187"/>
      <c r="AQ352" s="187"/>
      <c r="AR352" s="187"/>
      <c r="AS352" s="187"/>
      <c r="AT352" s="189" t="s">
        <v>193</v>
      </c>
      <c r="AU352" s="189" t="s">
        <v>87</v>
      </c>
      <c r="AV352" s="187" t="s">
        <v>80</v>
      </c>
      <c r="AW352" s="187" t="s">
        <v>4</v>
      </c>
      <c r="AX352" s="187" t="s">
        <v>74</v>
      </c>
      <c r="AY352" s="189" t="s">
        <v>142</v>
      </c>
      <c r="AZ352" s="187"/>
      <c r="BA352" s="187"/>
      <c r="BB352" s="187"/>
      <c r="BC352" s="187"/>
      <c r="BD352" s="187"/>
      <c r="BE352" s="187"/>
      <c r="BF352" s="187"/>
      <c r="BG352" s="187"/>
      <c r="BH352" s="187"/>
      <c r="BI352" s="187"/>
      <c r="BJ352" s="187"/>
      <c r="BK352" s="187"/>
      <c r="BL352" s="187"/>
      <c r="BM352" s="187"/>
    </row>
    <row r="353" spans="1:65" ht="15.75" customHeight="1">
      <c r="A353" s="171"/>
      <c r="B353" s="172"/>
      <c r="C353" s="171"/>
      <c r="D353" s="173" t="s">
        <v>193</v>
      </c>
      <c r="E353" s="174" t="s">
        <v>1</v>
      </c>
      <c r="F353" s="175" t="s">
        <v>658</v>
      </c>
      <c r="G353" s="171"/>
      <c r="H353" s="176">
        <v>35.637999999999998</v>
      </c>
      <c r="I353" s="171"/>
      <c r="J353" s="171"/>
      <c r="K353" s="171"/>
      <c r="L353" s="171"/>
      <c r="M353" s="172"/>
      <c r="N353" s="177"/>
      <c r="O353" s="171"/>
      <c r="P353" s="171"/>
      <c r="Q353" s="171"/>
      <c r="R353" s="171"/>
      <c r="S353" s="171"/>
      <c r="T353" s="171"/>
      <c r="U353" s="171"/>
      <c r="V353" s="171"/>
      <c r="W353" s="171"/>
      <c r="X353" s="178"/>
      <c r="Y353" s="171"/>
      <c r="Z353" s="171"/>
      <c r="AA353" s="171"/>
      <c r="AB353" s="171"/>
      <c r="AC353" s="171"/>
      <c r="AD353" s="171"/>
      <c r="AE353" s="171"/>
      <c r="AF353" s="171"/>
      <c r="AG353" s="171"/>
      <c r="AH353" s="171"/>
      <c r="AI353" s="171"/>
      <c r="AJ353" s="171"/>
      <c r="AK353" s="171"/>
      <c r="AL353" s="171"/>
      <c r="AM353" s="171"/>
      <c r="AN353" s="171"/>
      <c r="AO353" s="171"/>
      <c r="AP353" s="171"/>
      <c r="AQ353" s="171"/>
      <c r="AR353" s="171"/>
      <c r="AS353" s="171"/>
      <c r="AT353" s="174" t="s">
        <v>193</v>
      </c>
      <c r="AU353" s="174" t="s">
        <v>87</v>
      </c>
      <c r="AV353" s="171" t="s">
        <v>87</v>
      </c>
      <c r="AW353" s="171" t="s">
        <v>4</v>
      </c>
      <c r="AX353" s="171" t="s">
        <v>74</v>
      </c>
      <c r="AY353" s="174" t="s">
        <v>142</v>
      </c>
      <c r="AZ353" s="171"/>
      <c r="BA353" s="171"/>
      <c r="BB353" s="171"/>
      <c r="BC353" s="171"/>
      <c r="BD353" s="171"/>
      <c r="BE353" s="171"/>
      <c r="BF353" s="171"/>
      <c r="BG353" s="171"/>
      <c r="BH353" s="171"/>
      <c r="BI353" s="171"/>
      <c r="BJ353" s="171"/>
      <c r="BK353" s="171"/>
      <c r="BL353" s="171"/>
      <c r="BM353" s="171"/>
    </row>
    <row r="354" spans="1:65" ht="15.75" customHeight="1">
      <c r="A354" s="171"/>
      <c r="B354" s="172"/>
      <c r="C354" s="171"/>
      <c r="D354" s="173" t="s">
        <v>193</v>
      </c>
      <c r="E354" s="174" t="s">
        <v>1</v>
      </c>
      <c r="F354" s="175" t="s">
        <v>659</v>
      </c>
      <c r="G354" s="171"/>
      <c r="H354" s="176">
        <v>104.72</v>
      </c>
      <c r="I354" s="171"/>
      <c r="J354" s="171"/>
      <c r="K354" s="171"/>
      <c r="L354" s="171"/>
      <c r="M354" s="172"/>
      <c r="N354" s="177"/>
      <c r="O354" s="171"/>
      <c r="P354" s="171"/>
      <c r="Q354" s="171"/>
      <c r="R354" s="171"/>
      <c r="S354" s="171"/>
      <c r="T354" s="171"/>
      <c r="U354" s="171"/>
      <c r="V354" s="171"/>
      <c r="W354" s="171"/>
      <c r="X354" s="178"/>
      <c r="Y354" s="171"/>
      <c r="Z354" s="171"/>
      <c r="AA354" s="171"/>
      <c r="AB354" s="171"/>
      <c r="AC354" s="171"/>
      <c r="AD354" s="171"/>
      <c r="AE354" s="171"/>
      <c r="AF354" s="171"/>
      <c r="AG354" s="171"/>
      <c r="AH354" s="171"/>
      <c r="AI354" s="171"/>
      <c r="AJ354" s="171"/>
      <c r="AK354" s="171"/>
      <c r="AL354" s="171"/>
      <c r="AM354" s="171"/>
      <c r="AN354" s="171"/>
      <c r="AO354" s="171"/>
      <c r="AP354" s="171"/>
      <c r="AQ354" s="171"/>
      <c r="AR354" s="171"/>
      <c r="AS354" s="171"/>
      <c r="AT354" s="174" t="s">
        <v>193</v>
      </c>
      <c r="AU354" s="174" t="s">
        <v>87</v>
      </c>
      <c r="AV354" s="171" t="s">
        <v>87</v>
      </c>
      <c r="AW354" s="171" t="s">
        <v>4</v>
      </c>
      <c r="AX354" s="171" t="s">
        <v>74</v>
      </c>
      <c r="AY354" s="174" t="s">
        <v>142</v>
      </c>
      <c r="AZ354" s="171"/>
      <c r="BA354" s="171"/>
      <c r="BB354" s="171"/>
      <c r="BC354" s="171"/>
      <c r="BD354" s="171"/>
      <c r="BE354" s="171"/>
      <c r="BF354" s="171"/>
      <c r="BG354" s="171"/>
      <c r="BH354" s="171"/>
      <c r="BI354" s="171"/>
      <c r="BJ354" s="171"/>
      <c r="BK354" s="171"/>
      <c r="BL354" s="171"/>
      <c r="BM354" s="171"/>
    </row>
    <row r="355" spans="1:65" ht="15.75" customHeight="1">
      <c r="A355" s="171"/>
      <c r="B355" s="172"/>
      <c r="C355" s="171"/>
      <c r="D355" s="173" t="s">
        <v>193</v>
      </c>
      <c r="E355" s="174" t="s">
        <v>1</v>
      </c>
      <c r="F355" s="175" t="s">
        <v>660</v>
      </c>
      <c r="G355" s="171"/>
      <c r="H355" s="176">
        <v>32.396000000000001</v>
      </c>
      <c r="I355" s="171"/>
      <c r="J355" s="171"/>
      <c r="K355" s="171"/>
      <c r="L355" s="171"/>
      <c r="M355" s="172"/>
      <c r="N355" s="177"/>
      <c r="O355" s="171"/>
      <c r="P355" s="171"/>
      <c r="Q355" s="171"/>
      <c r="R355" s="171"/>
      <c r="S355" s="171"/>
      <c r="T355" s="171"/>
      <c r="U355" s="171"/>
      <c r="V355" s="171"/>
      <c r="W355" s="171"/>
      <c r="X355" s="178"/>
      <c r="Y355" s="171"/>
      <c r="Z355" s="171"/>
      <c r="AA355" s="171"/>
      <c r="AB355" s="171"/>
      <c r="AC355" s="171"/>
      <c r="AD355" s="171"/>
      <c r="AE355" s="171"/>
      <c r="AF355" s="171"/>
      <c r="AG355" s="171"/>
      <c r="AH355" s="171"/>
      <c r="AI355" s="171"/>
      <c r="AJ355" s="171"/>
      <c r="AK355" s="171"/>
      <c r="AL355" s="171"/>
      <c r="AM355" s="171"/>
      <c r="AN355" s="171"/>
      <c r="AO355" s="171"/>
      <c r="AP355" s="171"/>
      <c r="AQ355" s="171"/>
      <c r="AR355" s="171"/>
      <c r="AS355" s="171"/>
      <c r="AT355" s="174" t="s">
        <v>193</v>
      </c>
      <c r="AU355" s="174" t="s">
        <v>87</v>
      </c>
      <c r="AV355" s="171" t="s">
        <v>87</v>
      </c>
      <c r="AW355" s="171" t="s">
        <v>4</v>
      </c>
      <c r="AX355" s="171" t="s">
        <v>74</v>
      </c>
      <c r="AY355" s="174" t="s">
        <v>142</v>
      </c>
      <c r="AZ355" s="171"/>
      <c r="BA355" s="171"/>
      <c r="BB355" s="171"/>
      <c r="BC355" s="171"/>
      <c r="BD355" s="171"/>
      <c r="BE355" s="171"/>
      <c r="BF355" s="171"/>
      <c r="BG355" s="171"/>
      <c r="BH355" s="171"/>
      <c r="BI355" s="171"/>
      <c r="BJ355" s="171"/>
      <c r="BK355" s="171"/>
      <c r="BL355" s="171"/>
      <c r="BM355" s="171"/>
    </row>
    <row r="356" spans="1:65" ht="15.75" customHeight="1">
      <c r="A356" s="179"/>
      <c r="B356" s="180"/>
      <c r="C356" s="179"/>
      <c r="D356" s="173" t="s">
        <v>193</v>
      </c>
      <c r="E356" s="181" t="s">
        <v>1</v>
      </c>
      <c r="F356" s="182" t="s">
        <v>196</v>
      </c>
      <c r="G356" s="179"/>
      <c r="H356" s="183">
        <v>172.75399999999999</v>
      </c>
      <c r="I356" s="179"/>
      <c r="J356" s="179"/>
      <c r="K356" s="179"/>
      <c r="L356" s="179"/>
      <c r="M356" s="180"/>
      <c r="N356" s="184"/>
      <c r="O356" s="179"/>
      <c r="P356" s="179"/>
      <c r="Q356" s="179"/>
      <c r="R356" s="179"/>
      <c r="S356" s="179"/>
      <c r="T356" s="179"/>
      <c r="U356" s="179"/>
      <c r="V356" s="179"/>
      <c r="W356" s="179"/>
      <c r="X356" s="185"/>
      <c r="Y356" s="179"/>
      <c r="Z356" s="179"/>
      <c r="AA356" s="179"/>
      <c r="AB356" s="179"/>
      <c r="AC356" s="179"/>
      <c r="AD356" s="179"/>
      <c r="AE356" s="179"/>
      <c r="AF356" s="179"/>
      <c r="AG356" s="179"/>
      <c r="AH356" s="179"/>
      <c r="AI356" s="179"/>
      <c r="AJ356" s="179"/>
      <c r="AK356" s="179"/>
      <c r="AL356" s="179"/>
      <c r="AM356" s="179"/>
      <c r="AN356" s="179"/>
      <c r="AO356" s="179"/>
      <c r="AP356" s="179"/>
      <c r="AQ356" s="179"/>
      <c r="AR356" s="179"/>
      <c r="AS356" s="179"/>
      <c r="AT356" s="181" t="s">
        <v>193</v>
      </c>
      <c r="AU356" s="181" t="s">
        <v>87</v>
      </c>
      <c r="AV356" s="179" t="s">
        <v>94</v>
      </c>
      <c r="AW356" s="179" t="s">
        <v>4</v>
      </c>
      <c r="AX356" s="179" t="s">
        <v>74</v>
      </c>
      <c r="AY356" s="181" t="s">
        <v>142</v>
      </c>
      <c r="AZ356" s="179"/>
      <c r="BA356" s="179"/>
      <c r="BB356" s="179"/>
      <c r="BC356" s="179"/>
      <c r="BD356" s="179"/>
      <c r="BE356" s="179"/>
      <c r="BF356" s="179"/>
      <c r="BG356" s="179"/>
      <c r="BH356" s="179"/>
      <c r="BI356" s="179"/>
      <c r="BJ356" s="179"/>
      <c r="BK356" s="179"/>
      <c r="BL356" s="179"/>
      <c r="BM356" s="179"/>
    </row>
    <row r="357" spans="1:65" ht="15.75" customHeight="1">
      <c r="A357" s="193"/>
      <c r="B357" s="194"/>
      <c r="C357" s="193"/>
      <c r="D357" s="173" t="s">
        <v>193</v>
      </c>
      <c r="E357" s="195" t="s">
        <v>1</v>
      </c>
      <c r="F357" s="196" t="s">
        <v>661</v>
      </c>
      <c r="G357" s="193"/>
      <c r="H357" s="197">
        <v>356.995</v>
      </c>
      <c r="I357" s="193"/>
      <c r="J357" s="193"/>
      <c r="K357" s="193"/>
      <c r="L357" s="193"/>
      <c r="M357" s="194"/>
      <c r="N357" s="198"/>
      <c r="O357" s="193"/>
      <c r="P357" s="193"/>
      <c r="Q357" s="193"/>
      <c r="R357" s="193"/>
      <c r="S357" s="193"/>
      <c r="T357" s="193"/>
      <c r="U357" s="193"/>
      <c r="V357" s="193"/>
      <c r="W357" s="193"/>
      <c r="X357" s="199"/>
      <c r="Y357" s="193"/>
      <c r="Z357" s="193"/>
      <c r="AA357" s="193"/>
      <c r="AB357" s="193"/>
      <c r="AC357" s="193"/>
      <c r="AD357" s="193"/>
      <c r="AE357" s="193"/>
      <c r="AF357" s="193"/>
      <c r="AG357" s="193"/>
      <c r="AH357" s="193"/>
      <c r="AI357" s="193"/>
      <c r="AJ357" s="193"/>
      <c r="AK357" s="193"/>
      <c r="AL357" s="193"/>
      <c r="AM357" s="193"/>
      <c r="AN357" s="193"/>
      <c r="AO357" s="193"/>
      <c r="AP357" s="193"/>
      <c r="AQ357" s="193"/>
      <c r="AR357" s="193"/>
      <c r="AS357" s="193"/>
      <c r="AT357" s="195" t="s">
        <v>193</v>
      </c>
      <c r="AU357" s="195" t="s">
        <v>87</v>
      </c>
      <c r="AV357" s="193" t="s">
        <v>147</v>
      </c>
      <c r="AW357" s="193" t="s">
        <v>4</v>
      </c>
      <c r="AX357" s="193" t="s">
        <v>80</v>
      </c>
      <c r="AY357" s="195" t="s">
        <v>142</v>
      </c>
      <c r="AZ357" s="193"/>
      <c r="BA357" s="193"/>
      <c r="BB357" s="193"/>
      <c r="BC357" s="193"/>
      <c r="BD357" s="193"/>
      <c r="BE357" s="193"/>
      <c r="BF357" s="193"/>
      <c r="BG357" s="193"/>
      <c r="BH357" s="193"/>
      <c r="BI357" s="193"/>
      <c r="BJ357" s="193"/>
      <c r="BK357" s="193"/>
      <c r="BL357" s="193"/>
      <c r="BM357" s="193"/>
    </row>
    <row r="358" spans="1:65" ht="24" customHeight="1">
      <c r="A358" s="18"/>
      <c r="B358" s="19"/>
      <c r="C358" s="157" t="s">
        <v>662</v>
      </c>
      <c r="D358" s="157" t="s">
        <v>155</v>
      </c>
      <c r="E358" s="158" t="s">
        <v>663</v>
      </c>
      <c r="F358" s="159" t="s">
        <v>664</v>
      </c>
      <c r="G358" s="160" t="s">
        <v>239</v>
      </c>
      <c r="H358" s="161">
        <v>356.995</v>
      </c>
      <c r="I358" s="162"/>
      <c r="J358" s="162"/>
      <c r="K358" s="163">
        <f>ROUND(P358*H358,2)</f>
        <v>0</v>
      </c>
      <c r="L358" s="159" t="s">
        <v>161</v>
      </c>
      <c r="M358" s="19"/>
      <c r="N358" s="164" t="s">
        <v>1</v>
      </c>
      <c r="O358" s="151" t="s">
        <v>38</v>
      </c>
      <c r="P358" s="152">
        <f>I358+J358</f>
        <v>0</v>
      </c>
      <c r="Q358" s="152">
        <f>ROUND(I358*H358,2)</f>
        <v>0</v>
      </c>
      <c r="R358" s="152">
        <f>ROUND(J358*H358,2)</f>
        <v>0</v>
      </c>
      <c r="S358" s="18"/>
      <c r="T358" s="153">
        <f>S358*H358</f>
        <v>0</v>
      </c>
      <c r="U358" s="153">
        <v>1.7000000000000001E-4</v>
      </c>
      <c r="V358" s="153">
        <f>U358*H358</f>
        <v>6.0689150000000004E-2</v>
      </c>
      <c r="W358" s="153">
        <v>0</v>
      </c>
      <c r="X358" s="154">
        <f>W358*H358</f>
        <v>0</v>
      </c>
      <c r="Y358" s="18"/>
      <c r="Z358" s="18"/>
      <c r="AA358" s="18"/>
      <c r="AB358" s="18"/>
      <c r="AC358" s="18"/>
      <c r="AD358" s="18"/>
      <c r="AE358" s="18"/>
      <c r="AF358" s="18"/>
      <c r="AG358" s="18"/>
      <c r="AH358" s="18"/>
      <c r="AI358" s="18"/>
      <c r="AJ358" s="18"/>
      <c r="AK358" s="18"/>
      <c r="AL358" s="18"/>
      <c r="AM358" s="18"/>
      <c r="AN358" s="18"/>
      <c r="AO358" s="18"/>
      <c r="AP358" s="18"/>
      <c r="AQ358" s="18"/>
      <c r="AR358" s="155" t="s">
        <v>146</v>
      </c>
      <c r="AS358" s="18"/>
      <c r="AT358" s="155" t="s">
        <v>155</v>
      </c>
      <c r="AU358" s="155" t="s">
        <v>87</v>
      </c>
      <c r="AV358" s="18"/>
      <c r="AW358" s="18"/>
      <c r="AX358" s="18"/>
      <c r="AY358" s="3" t="s">
        <v>142</v>
      </c>
      <c r="AZ358" s="18"/>
      <c r="BA358" s="18"/>
      <c r="BB358" s="18"/>
      <c r="BC358" s="18"/>
      <c r="BD358" s="18"/>
      <c r="BE358" s="156">
        <f>IF(O358="základná",K358,0)</f>
        <v>0</v>
      </c>
      <c r="BF358" s="156">
        <f>IF(O358="znížená",K358,0)</f>
        <v>0</v>
      </c>
      <c r="BG358" s="156">
        <f>IF(O358="zákl. prenesená",K358,0)</f>
        <v>0</v>
      </c>
      <c r="BH358" s="156">
        <f>IF(O358="zníž. prenesená",K358,0)</f>
        <v>0</v>
      </c>
      <c r="BI358" s="156">
        <f>IF(O358="nulová",K358,0)</f>
        <v>0</v>
      </c>
      <c r="BJ358" s="3" t="s">
        <v>87</v>
      </c>
      <c r="BK358" s="156">
        <f>ROUND(P358*H358,2)</f>
        <v>0</v>
      </c>
      <c r="BL358" s="3" t="s">
        <v>146</v>
      </c>
      <c r="BM358" s="155" t="s">
        <v>665</v>
      </c>
    </row>
    <row r="359" spans="1:65" ht="15.75" customHeight="1">
      <c r="A359" s="187"/>
      <c r="B359" s="188"/>
      <c r="C359" s="187"/>
      <c r="D359" s="173" t="s">
        <v>193</v>
      </c>
      <c r="E359" s="189" t="s">
        <v>1</v>
      </c>
      <c r="F359" s="190" t="s">
        <v>652</v>
      </c>
      <c r="G359" s="187"/>
      <c r="H359" s="189" t="s">
        <v>1</v>
      </c>
      <c r="I359" s="187"/>
      <c r="J359" s="187"/>
      <c r="K359" s="187"/>
      <c r="L359" s="187"/>
      <c r="M359" s="188"/>
      <c r="N359" s="191"/>
      <c r="O359" s="187"/>
      <c r="P359" s="187"/>
      <c r="Q359" s="187"/>
      <c r="R359" s="187"/>
      <c r="S359" s="187"/>
      <c r="T359" s="187"/>
      <c r="U359" s="187"/>
      <c r="V359" s="187"/>
      <c r="W359" s="187"/>
      <c r="X359" s="192"/>
      <c r="Y359" s="187"/>
      <c r="Z359" s="187"/>
      <c r="AA359" s="187"/>
      <c r="AB359" s="187"/>
      <c r="AC359" s="187"/>
      <c r="AD359" s="187"/>
      <c r="AE359" s="187"/>
      <c r="AF359" s="187"/>
      <c r="AG359" s="187"/>
      <c r="AH359" s="187"/>
      <c r="AI359" s="187"/>
      <c r="AJ359" s="187"/>
      <c r="AK359" s="187"/>
      <c r="AL359" s="187"/>
      <c r="AM359" s="187"/>
      <c r="AN359" s="187"/>
      <c r="AO359" s="187"/>
      <c r="AP359" s="187"/>
      <c r="AQ359" s="187"/>
      <c r="AR359" s="187"/>
      <c r="AS359" s="187"/>
      <c r="AT359" s="189" t="s">
        <v>193</v>
      </c>
      <c r="AU359" s="189" t="s">
        <v>87</v>
      </c>
      <c r="AV359" s="187" t="s">
        <v>80</v>
      </c>
      <c r="AW359" s="187" t="s">
        <v>4</v>
      </c>
      <c r="AX359" s="187" t="s">
        <v>74</v>
      </c>
      <c r="AY359" s="189" t="s">
        <v>142</v>
      </c>
      <c r="AZ359" s="187"/>
      <c r="BA359" s="187"/>
      <c r="BB359" s="187"/>
      <c r="BC359" s="187"/>
      <c r="BD359" s="187"/>
      <c r="BE359" s="187"/>
      <c r="BF359" s="187"/>
      <c r="BG359" s="187"/>
      <c r="BH359" s="187"/>
      <c r="BI359" s="187"/>
      <c r="BJ359" s="187"/>
      <c r="BK359" s="187"/>
      <c r="BL359" s="187"/>
      <c r="BM359" s="187"/>
    </row>
    <row r="360" spans="1:65" ht="15.75" customHeight="1">
      <c r="A360" s="171"/>
      <c r="B360" s="172"/>
      <c r="C360" s="171"/>
      <c r="D360" s="173" t="s">
        <v>193</v>
      </c>
      <c r="E360" s="174" t="s">
        <v>1</v>
      </c>
      <c r="F360" s="175" t="s">
        <v>653</v>
      </c>
      <c r="G360" s="171"/>
      <c r="H360" s="176">
        <v>42.15</v>
      </c>
      <c r="I360" s="171"/>
      <c r="J360" s="171"/>
      <c r="K360" s="171"/>
      <c r="L360" s="171"/>
      <c r="M360" s="172"/>
      <c r="N360" s="177"/>
      <c r="O360" s="171"/>
      <c r="P360" s="171"/>
      <c r="Q360" s="171"/>
      <c r="R360" s="171"/>
      <c r="S360" s="171"/>
      <c r="T360" s="171"/>
      <c r="U360" s="171"/>
      <c r="V360" s="171"/>
      <c r="W360" s="171"/>
      <c r="X360" s="178"/>
      <c r="Y360" s="171"/>
      <c r="Z360" s="171"/>
      <c r="AA360" s="171"/>
      <c r="AB360" s="171"/>
      <c r="AC360" s="171"/>
      <c r="AD360" s="171"/>
      <c r="AE360" s="171"/>
      <c r="AF360" s="171"/>
      <c r="AG360" s="171"/>
      <c r="AH360" s="171"/>
      <c r="AI360" s="171"/>
      <c r="AJ360" s="171"/>
      <c r="AK360" s="171"/>
      <c r="AL360" s="171"/>
      <c r="AM360" s="171"/>
      <c r="AN360" s="171"/>
      <c r="AO360" s="171"/>
      <c r="AP360" s="171"/>
      <c r="AQ360" s="171"/>
      <c r="AR360" s="171"/>
      <c r="AS360" s="171"/>
      <c r="AT360" s="174" t="s">
        <v>193</v>
      </c>
      <c r="AU360" s="174" t="s">
        <v>87</v>
      </c>
      <c r="AV360" s="171" t="s">
        <v>87</v>
      </c>
      <c r="AW360" s="171" t="s">
        <v>4</v>
      </c>
      <c r="AX360" s="171" t="s">
        <v>74</v>
      </c>
      <c r="AY360" s="174" t="s">
        <v>142</v>
      </c>
      <c r="AZ360" s="171"/>
      <c r="BA360" s="171"/>
      <c r="BB360" s="171"/>
      <c r="BC360" s="171"/>
      <c r="BD360" s="171"/>
      <c r="BE360" s="171"/>
      <c r="BF360" s="171"/>
      <c r="BG360" s="171"/>
      <c r="BH360" s="171"/>
      <c r="BI360" s="171"/>
      <c r="BJ360" s="171"/>
      <c r="BK360" s="171"/>
      <c r="BL360" s="171"/>
      <c r="BM360" s="171"/>
    </row>
    <row r="361" spans="1:65" ht="15.75" customHeight="1">
      <c r="A361" s="171"/>
      <c r="B361" s="172"/>
      <c r="C361" s="171"/>
      <c r="D361" s="173" t="s">
        <v>193</v>
      </c>
      <c r="E361" s="174" t="s">
        <v>1</v>
      </c>
      <c r="F361" s="175" t="s">
        <v>654</v>
      </c>
      <c r="G361" s="171"/>
      <c r="H361" s="176">
        <v>3.6309999999999998</v>
      </c>
      <c r="I361" s="171"/>
      <c r="J361" s="171"/>
      <c r="K361" s="171"/>
      <c r="L361" s="171"/>
      <c r="M361" s="172"/>
      <c r="N361" s="177"/>
      <c r="O361" s="171"/>
      <c r="P361" s="171"/>
      <c r="Q361" s="171"/>
      <c r="R361" s="171"/>
      <c r="S361" s="171"/>
      <c r="T361" s="171"/>
      <c r="U361" s="171"/>
      <c r="V361" s="171"/>
      <c r="W361" s="171"/>
      <c r="X361" s="178"/>
      <c r="Y361" s="171"/>
      <c r="Z361" s="171"/>
      <c r="AA361" s="171"/>
      <c r="AB361" s="171"/>
      <c r="AC361" s="171"/>
      <c r="AD361" s="171"/>
      <c r="AE361" s="171"/>
      <c r="AF361" s="171"/>
      <c r="AG361" s="171"/>
      <c r="AH361" s="171"/>
      <c r="AI361" s="171"/>
      <c r="AJ361" s="171"/>
      <c r="AK361" s="171"/>
      <c r="AL361" s="171"/>
      <c r="AM361" s="171"/>
      <c r="AN361" s="171"/>
      <c r="AO361" s="171"/>
      <c r="AP361" s="171"/>
      <c r="AQ361" s="171"/>
      <c r="AR361" s="171"/>
      <c r="AS361" s="171"/>
      <c r="AT361" s="174" t="s">
        <v>193</v>
      </c>
      <c r="AU361" s="174" t="s">
        <v>87</v>
      </c>
      <c r="AV361" s="171" t="s">
        <v>87</v>
      </c>
      <c r="AW361" s="171" t="s">
        <v>4</v>
      </c>
      <c r="AX361" s="171" t="s">
        <v>74</v>
      </c>
      <c r="AY361" s="174" t="s">
        <v>142</v>
      </c>
      <c r="AZ361" s="171"/>
      <c r="BA361" s="171"/>
      <c r="BB361" s="171"/>
      <c r="BC361" s="171"/>
      <c r="BD361" s="171"/>
      <c r="BE361" s="171"/>
      <c r="BF361" s="171"/>
      <c r="BG361" s="171"/>
      <c r="BH361" s="171"/>
      <c r="BI361" s="171"/>
      <c r="BJ361" s="171"/>
      <c r="BK361" s="171"/>
      <c r="BL361" s="171"/>
      <c r="BM361" s="171"/>
    </row>
    <row r="362" spans="1:65" ht="15.75" customHeight="1">
      <c r="A362" s="171"/>
      <c r="B362" s="172"/>
      <c r="C362" s="171"/>
      <c r="D362" s="173" t="s">
        <v>193</v>
      </c>
      <c r="E362" s="174" t="s">
        <v>1</v>
      </c>
      <c r="F362" s="175" t="s">
        <v>655</v>
      </c>
      <c r="G362" s="171"/>
      <c r="H362" s="176">
        <v>114.8</v>
      </c>
      <c r="I362" s="171"/>
      <c r="J362" s="171"/>
      <c r="K362" s="171"/>
      <c r="L362" s="171"/>
      <c r="M362" s="172"/>
      <c r="N362" s="177"/>
      <c r="O362" s="171"/>
      <c r="P362" s="171"/>
      <c r="Q362" s="171"/>
      <c r="R362" s="171"/>
      <c r="S362" s="171"/>
      <c r="T362" s="171"/>
      <c r="U362" s="171"/>
      <c r="V362" s="171"/>
      <c r="W362" s="171"/>
      <c r="X362" s="178"/>
      <c r="Y362" s="171"/>
      <c r="Z362" s="171"/>
      <c r="AA362" s="171"/>
      <c r="AB362" s="171"/>
      <c r="AC362" s="171"/>
      <c r="AD362" s="171"/>
      <c r="AE362" s="171"/>
      <c r="AF362" s="171"/>
      <c r="AG362" s="171"/>
      <c r="AH362" s="171"/>
      <c r="AI362" s="171"/>
      <c r="AJ362" s="171"/>
      <c r="AK362" s="171"/>
      <c r="AL362" s="171"/>
      <c r="AM362" s="171"/>
      <c r="AN362" s="171"/>
      <c r="AO362" s="171"/>
      <c r="AP362" s="171"/>
      <c r="AQ362" s="171"/>
      <c r="AR362" s="171"/>
      <c r="AS362" s="171"/>
      <c r="AT362" s="174" t="s">
        <v>193</v>
      </c>
      <c r="AU362" s="174" t="s">
        <v>87</v>
      </c>
      <c r="AV362" s="171" t="s">
        <v>87</v>
      </c>
      <c r="AW362" s="171" t="s">
        <v>4</v>
      </c>
      <c r="AX362" s="171" t="s">
        <v>74</v>
      </c>
      <c r="AY362" s="174" t="s">
        <v>142</v>
      </c>
      <c r="AZ362" s="171"/>
      <c r="BA362" s="171"/>
      <c r="BB362" s="171"/>
      <c r="BC362" s="171"/>
      <c r="BD362" s="171"/>
      <c r="BE362" s="171"/>
      <c r="BF362" s="171"/>
      <c r="BG362" s="171"/>
      <c r="BH362" s="171"/>
      <c r="BI362" s="171"/>
      <c r="BJ362" s="171"/>
      <c r="BK362" s="171"/>
      <c r="BL362" s="171"/>
      <c r="BM362" s="171"/>
    </row>
    <row r="363" spans="1:65" ht="15.75" customHeight="1">
      <c r="A363" s="171"/>
      <c r="B363" s="172"/>
      <c r="C363" s="171"/>
      <c r="D363" s="173" t="s">
        <v>193</v>
      </c>
      <c r="E363" s="174" t="s">
        <v>1</v>
      </c>
      <c r="F363" s="175" t="s">
        <v>656</v>
      </c>
      <c r="G363" s="171"/>
      <c r="H363" s="176">
        <v>23.66</v>
      </c>
      <c r="I363" s="171"/>
      <c r="J363" s="171"/>
      <c r="K363" s="171"/>
      <c r="L363" s="171"/>
      <c r="M363" s="172"/>
      <c r="N363" s="177"/>
      <c r="O363" s="171"/>
      <c r="P363" s="171"/>
      <c r="Q363" s="171"/>
      <c r="R363" s="171"/>
      <c r="S363" s="171"/>
      <c r="T363" s="171"/>
      <c r="U363" s="171"/>
      <c r="V363" s="171"/>
      <c r="W363" s="171"/>
      <c r="X363" s="178"/>
      <c r="Y363" s="171"/>
      <c r="Z363" s="171"/>
      <c r="AA363" s="171"/>
      <c r="AB363" s="171"/>
      <c r="AC363" s="171"/>
      <c r="AD363" s="171"/>
      <c r="AE363" s="171"/>
      <c r="AF363" s="171"/>
      <c r="AG363" s="171"/>
      <c r="AH363" s="171"/>
      <c r="AI363" s="171"/>
      <c r="AJ363" s="171"/>
      <c r="AK363" s="171"/>
      <c r="AL363" s="171"/>
      <c r="AM363" s="171"/>
      <c r="AN363" s="171"/>
      <c r="AO363" s="171"/>
      <c r="AP363" s="171"/>
      <c r="AQ363" s="171"/>
      <c r="AR363" s="171"/>
      <c r="AS363" s="171"/>
      <c r="AT363" s="174" t="s">
        <v>193</v>
      </c>
      <c r="AU363" s="174" t="s">
        <v>87</v>
      </c>
      <c r="AV363" s="171" t="s">
        <v>87</v>
      </c>
      <c r="AW363" s="171" t="s">
        <v>4</v>
      </c>
      <c r="AX363" s="171" t="s">
        <v>74</v>
      </c>
      <c r="AY363" s="174" t="s">
        <v>142</v>
      </c>
      <c r="AZ363" s="171"/>
      <c r="BA363" s="171"/>
      <c r="BB363" s="171"/>
      <c r="BC363" s="171"/>
      <c r="BD363" s="171"/>
      <c r="BE363" s="171"/>
      <c r="BF363" s="171"/>
      <c r="BG363" s="171"/>
      <c r="BH363" s="171"/>
      <c r="BI363" s="171"/>
      <c r="BJ363" s="171"/>
      <c r="BK363" s="171"/>
      <c r="BL363" s="171"/>
      <c r="BM363" s="171"/>
    </row>
    <row r="364" spans="1:65" ht="15.75" customHeight="1">
      <c r="A364" s="179"/>
      <c r="B364" s="180"/>
      <c r="C364" s="179"/>
      <c r="D364" s="173" t="s">
        <v>193</v>
      </c>
      <c r="E364" s="181" t="s">
        <v>1</v>
      </c>
      <c r="F364" s="182" t="s">
        <v>196</v>
      </c>
      <c r="G364" s="179"/>
      <c r="H364" s="183">
        <v>184.24100000000001</v>
      </c>
      <c r="I364" s="179"/>
      <c r="J364" s="179"/>
      <c r="K364" s="179"/>
      <c r="L364" s="179"/>
      <c r="M364" s="180"/>
      <c r="N364" s="184"/>
      <c r="O364" s="179"/>
      <c r="P364" s="179"/>
      <c r="Q364" s="179"/>
      <c r="R364" s="179"/>
      <c r="S364" s="179"/>
      <c r="T364" s="179"/>
      <c r="U364" s="179"/>
      <c r="V364" s="179"/>
      <c r="W364" s="179"/>
      <c r="X364" s="185"/>
      <c r="Y364" s="179"/>
      <c r="Z364" s="179"/>
      <c r="AA364" s="179"/>
      <c r="AB364" s="179"/>
      <c r="AC364" s="179"/>
      <c r="AD364" s="179"/>
      <c r="AE364" s="179"/>
      <c r="AF364" s="179"/>
      <c r="AG364" s="179"/>
      <c r="AH364" s="179"/>
      <c r="AI364" s="179"/>
      <c r="AJ364" s="179"/>
      <c r="AK364" s="179"/>
      <c r="AL364" s="179"/>
      <c r="AM364" s="179"/>
      <c r="AN364" s="179"/>
      <c r="AO364" s="179"/>
      <c r="AP364" s="179"/>
      <c r="AQ364" s="179"/>
      <c r="AR364" s="179"/>
      <c r="AS364" s="179"/>
      <c r="AT364" s="181" t="s">
        <v>193</v>
      </c>
      <c r="AU364" s="181" t="s">
        <v>87</v>
      </c>
      <c r="AV364" s="179" t="s">
        <v>94</v>
      </c>
      <c r="AW364" s="179" t="s">
        <v>4</v>
      </c>
      <c r="AX364" s="179" t="s">
        <v>74</v>
      </c>
      <c r="AY364" s="181" t="s">
        <v>142</v>
      </c>
      <c r="AZ364" s="179"/>
      <c r="BA364" s="179"/>
      <c r="BB364" s="179"/>
      <c r="BC364" s="179"/>
      <c r="BD364" s="179"/>
      <c r="BE364" s="179"/>
      <c r="BF364" s="179"/>
      <c r="BG364" s="179"/>
      <c r="BH364" s="179"/>
      <c r="BI364" s="179"/>
      <c r="BJ364" s="179"/>
      <c r="BK364" s="179"/>
      <c r="BL364" s="179"/>
      <c r="BM364" s="179"/>
    </row>
    <row r="365" spans="1:65" ht="15.75" customHeight="1">
      <c r="A365" s="187"/>
      <c r="B365" s="188"/>
      <c r="C365" s="187"/>
      <c r="D365" s="173" t="s">
        <v>193</v>
      </c>
      <c r="E365" s="189" t="s">
        <v>1</v>
      </c>
      <c r="F365" s="190" t="s">
        <v>657</v>
      </c>
      <c r="G365" s="187"/>
      <c r="H365" s="189" t="s">
        <v>1</v>
      </c>
      <c r="I365" s="187"/>
      <c r="J365" s="187"/>
      <c r="K365" s="187"/>
      <c r="L365" s="187"/>
      <c r="M365" s="188"/>
      <c r="N365" s="191"/>
      <c r="O365" s="187"/>
      <c r="P365" s="187"/>
      <c r="Q365" s="187"/>
      <c r="R365" s="187"/>
      <c r="S365" s="187"/>
      <c r="T365" s="187"/>
      <c r="U365" s="187"/>
      <c r="V365" s="187"/>
      <c r="W365" s="187"/>
      <c r="X365" s="192"/>
      <c r="Y365" s="187"/>
      <c r="Z365" s="187"/>
      <c r="AA365" s="187"/>
      <c r="AB365" s="187"/>
      <c r="AC365" s="187"/>
      <c r="AD365" s="187"/>
      <c r="AE365" s="187"/>
      <c r="AF365" s="187"/>
      <c r="AG365" s="187"/>
      <c r="AH365" s="187"/>
      <c r="AI365" s="187"/>
      <c r="AJ365" s="187"/>
      <c r="AK365" s="187"/>
      <c r="AL365" s="187"/>
      <c r="AM365" s="187"/>
      <c r="AN365" s="187"/>
      <c r="AO365" s="187"/>
      <c r="AP365" s="187"/>
      <c r="AQ365" s="187"/>
      <c r="AR365" s="187"/>
      <c r="AS365" s="187"/>
      <c r="AT365" s="189" t="s">
        <v>193</v>
      </c>
      <c r="AU365" s="189" t="s">
        <v>87</v>
      </c>
      <c r="AV365" s="187" t="s">
        <v>80</v>
      </c>
      <c r="AW365" s="187" t="s">
        <v>4</v>
      </c>
      <c r="AX365" s="187" t="s">
        <v>74</v>
      </c>
      <c r="AY365" s="189" t="s">
        <v>142</v>
      </c>
      <c r="AZ365" s="187"/>
      <c r="BA365" s="187"/>
      <c r="BB365" s="187"/>
      <c r="BC365" s="187"/>
      <c r="BD365" s="187"/>
      <c r="BE365" s="187"/>
      <c r="BF365" s="187"/>
      <c r="BG365" s="187"/>
      <c r="BH365" s="187"/>
      <c r="BI365" s="187"/>
      <c r="BJ365" s="187"/>
      <c r="BK365" s="187"/>
      <c r="BL365" s="187"/>
      <c r="BM365" s="187"/>
    </row>
    <row r="366" spans="1:65" ht="15.75" customHeight="1">
      <c r="A366" s="171"/>
      <c r="B366" s="172"/>
      <c r="C366" s="171"/>
      <c r="D366" s="173" t="s">
        <v>193</v>
      </c>
      <c r="E366" s="174" t="s">
        <v>1</v>
      </c>
      <c r="F366" s="175" t="s">
        <v>658</v>
      </c>
      <c r="G366" s="171"/>
      <c r="H366" s="176">
        <v>35.637999999999998</v>
      </c>
      <c r="I366" s="171"/>
      <c r="J366" s="171"/>
      <c r="K366" s="171"/>
      <c r="L366" s="171"/>
      <c r="M366" s="172"/>
      <c r="N366" s="177"/>
      <c r="O366" s="171"/>
      <c r="P366" s="171"/>
      <c r="Q366" s="171"/>
      <c r="R366" s="171"/>
      <c r="S366" s="171"/>
      <c r="T366" s="171"/>
      <c r="U366" s="171"/>
      <c r="V366" s="171"/>
      <c r="W366" s="171"/>
      <c r="X366" s="178"/>
      <c r="Y366" s="171"/>
      <c r="Z366" s="171"/>
      <c r="AA366" s="171"/>
      <c r="AB366" s="171"/>
      <c r="AC366" s="171"/>
      <c r="AD366" s="171"/>
      <c r="AE366" s="171"/>
      <c r="AF366" s="171"/>
      <c r="AG366" s="171"/>
      <c r="AH366" s="171"/>
      <c r="AI366" s="171"/>
      <c r="AJ366" s="171"/>
      <c r="AK366" s="171"/>
      <c r="AL366" s="171"/>
      <c r="AM366" s="171"/>
      <c r="AN366" s="171"/>
      <c r="AO366" s="171"/>
      <c r="AP366" s="171"/>
      <c r="AQ366" s="171"/>
      <c r="AR366" s="171"/>
      <c r="AS366" s="171"/>
      <c r="AT366" s="174" t="s">
        <v>193</v>
      </c>
      <c r="AU366" s="174" t="s">
        <v>87</v>
      </c>
      <c r="AV366" s="171" t="s">
        <v>87</v>
      </c>
      <c r="AW366" s="171" t="s">
        <v>4</v>
      </c>
      <c r="AX366" s="171" t="s">
        <v>74</v>
      </c>
      <c r="AY366" s="174" t="s">
        <v>142</v>
      </c>
      <c r="AZ366" s="171"/>
      <c r="BA366" s="171"/>
      <c r="BB366" s="171"/>
      <c r="BC366" s="171"/>
      <c r="BD366" s="171"/>
      <c r="BE366" s="171"/>
      <c r="BF366" s="171"/>
      <c r="BG366" s="171"/>
      <c r="BH366" s="171"/>
      <c r="BI366" s="171"/>
      <c r="BJ366" s="171"/>
      <c r="BK366" s="171"/>
      <c r="BL366" s="171"/>
      <c r="BM366" s="171"/>
    </row>
    <row r="367" spans="1:65" ht="15.75" customHeight="1">
      <c r="A367" s="171"/>
      <c r="B367" s="172"/>
      <c r="C367" s="171"/>
      <c r="D367" s="173" t="s">
        <v>193</v>
      </c>
      <c r="E367" s="174" t="s">
        <v>1</v>
      </c>
      <c r="F367" s="175" t="s">
        <v>659</v>
      </c>
      <c r="G367" s="171"/>
      <c r="H367" s="176">
        <v>104.72</v>
      </c>
      <c r="I367" s="171"/>
      <c r="J367" s="171"/>
      <c r="K367" s="171"/>
      <c r="L367" s="171"/>
      <c r="M367" s="172"/>
      <c r="N367" s="177"/>
      <c r="O367" s="171"/>
      <c r="P367" s="171"/>
      <c r="Q367" s="171"/>
      <c r="R367" s="171"/>
      <c r="S367" s="171"/>
      <c r="T367" s="171"/>
      <c r="U367" s="171"/>
      <c r="V367" s="171"/>
      <c r="W367" s="171"/>
      <c r="X367" s="178"/>
      <c r="Y367" s="171"/>
      <c r="Z367" s="171"/>
      <c r="AA367" s="171"/>
      <c r="AB367" s="171"/>
      <c r="AC367" s="171"/>
      <c r="AD367" s="171"/>
      <c r="AE367" s="171"/>
      <c r="AF367" s="171"/>
      <c r="AG367" s="171"/>
      <c r="AH367" s="171"/>
      <c r="AI367" s="171"/>
      <c r="AJ367" s="171"/>
      <c r="AK367" s="171"/>
      <c r="AL367" s="171"/>
      <c r="AM367" s="171"/>
      <c r="AN367" s="171"/>
      <c r="AO367" s="171"/>
      <c r="AP367" s="171"/>
      <c r="AQ367" s="171"/>
      <c r="AR367" s="171"/>
      <c r="AS367" s="171"/>
      <c r="AT367" s="174" t="s">
        <v>193</v>
      </c>
      <c r="AU367" s="174" t="s">
        <v>87</v>
      </c>
      <c r="AV367" s="171" t="s">
        <v>87</v>
      </c>
      <c r="AW367" s="171" t="s">
        <v>4</v>
      </c>
      <c r="AX367" s="171" t="s">
        <v>74</v>
      </c>
      <c r="AY367" s="174" t="s">
        <v>142</v>
      </c>
      <c r="AZ367" s="171"/>
      <c r="BA367" s="171"/>
      <c r="BB367" s="171"/>
      <c r="BC367" s="171"/>
      <c r="BD367" s="171"/>
      <c r="BE367" s="171"/>
      <c r="BF367" s="171"/>
      <c r="BG367" s="171"/>
      <c r="BH367" s="171"/>
      <c r="BI367" s="171"/>
      <c r="BJ367" s="171"/>
      <c r="BK367" s="171"/>
      <c r="BL367" s="171"/>
      <c r="BM367" s="171"/>
    </row>
    <row r="368" spans="1:65" ht="15.75" customHeight="1">
      <c r="A368" s="171"/>
      <c r="B368" s="172"/>
      <c r="C368" s="171"/>
      <c r="D368" s="173" t="s">
        <v>193</v>
      </c>
      <c r="E368" s="174" t="s">
        <v>1</v>
      </c>
      <c r="F368" s="175" t="s">
        <v>660</v>
      </c>
      <c r="G368" s="171"/>
      <c r="H368" s="176">
        <v>32.396000000000001</v>
      </c>
      <c r="I368" s="171"/>
      <c r="J368" s="171"/>
      <c r="K368" s="171"/>
      <c r="L368" s="171"/>
      <c r="M368" s="172"/>
      <c r="N368" s="177"/>
      <c r="O368" s="171"/>
      <c r="P368" s="171"/>
      <c r="Q368" s="171"/>
      <c r="R368" s="171"/>
      <c r="S368" s="171"/>
      <c r="T368" s="171"/>
      <c r="U368" s="171"/>
      <c r="V368" s="171"/>
      <c r="W368" s="171"/>
      <c r="X368" s="178"/>
      <c r="Y368" s="171"/>
      <c r="Z368" s="171"/>
      <c r="AA368" s="171"/>
      <c r="AB368" s="171"/>
      <c r="AC368" s="171"/>
      <c r="AD368" s="171"/>
      <c r="AE368" s="171"/>
      <c r="AF368" s="171"/>
      <c r="AG368" s="171"/>
      <c r="AH368" s="171"/>
      <c r="AI368" s="171"/>
      <c r="AJ368" s="171"/>
      <c r="AK368" s="171"/>
      <c r="AL368" s="171"/>
      <c r="AM368" s="171"/>
      <c r="AN368" s="171"/>
      <c r="AO368" s="171"/>
      <c r="AP368" s="171"/>
      <c r="AQ368" s="171"/>
      <c r="AR368" s="171"/>
      <c r="AS368" s="171"/>
      <c r="AT368" s="174" t="s">
        <v>193</v>
      </c>
      <c r="AU368" s="174" t="s">
        <v>87</v>
      </c>
      <c r="AV368" s="171" t="s">
        <v>87</v>
      </c>
      <c r="AW368" s="171" t="s">
        <v>4</v>
      </c>
      <c r="AX368" s="171" t="s">
        <v>74</v>
      </c>
      <c r="AY368" s="174" t="s">
        <v>142</v>
      </c>
      <c r="AZ368" s="171"/>
      <c r="BA368" s="171"/>
      <c r="BB368" s="171"/>
      <c r="BC368" s="171"/>
      <c r="BD368" s="171"/>
      <c r="BE368" s="171"/>
      <c r="BF368" s="171"/>
      <c r="BG368" s="171"/>
      <c r="BH368" s="171"/>
      <c r="BI368" s="171"/>
      <c r="BJ368" s="171"/>
      <c r="BK368" s="171"/>
      <c r="BL368" s="171"/>
      <c r="BM368" s="171"/>
    </row>
    <row r="369" spans="1:65" ht="15.75" customHeight="1">
      <c r="A369" s="179"/>
      <c r="B369" s="180"/>
      <c r="C369" s="179"/>
      <c r="D369" s="173" t="s">
        <v>193</v>
      </c>
      <c r="E369" s="181" t="s">
        <v>1</v>
      </c>
      <c r="F369" s="182" t="s">
        <v>196</v>
      </c>
      <c r="G369" s="179"/>
      <c r="H369" s="183">
        <v>172.75399999999999</v>
      </c>
      <c r="I369" s="179"/>
      <c r="J369" s="179"/>
      <c r="K369" s="179"/>
      <c r="L369" s="179"/>
      <c r="M369" s="180"/>
      <c r="N369" s="184"/>
      <c r="O369" s="179"/>
      <c r="P369" s="179"/>
      <c r="Q369" s="179"/>
      <c r="R369" s="179"/>
      <c r="S369" s="179"/>
      <c r="T369" s="179"/>
      <c r="U369" s="179"/>
      <c r="V369" s="179"/>
      <c r="W369" s="179"/>
      <c r="X369" s="185"/>
      <c r="Y369" s="179"/>
      <c r="Z369" s="179"/>
      <c r="AA369" s="179"/>
      <c r="AB369" s="179"/>
      <c r="AC369" s="179"/>
      <c r="AD369" s="179"/>
      <c r="AE369" s="179"/>
      <c r="AF369" s="179"/>
      <c r="AG369" s="179"/>
      <c r="AH369" s="179"/>
      <c r="AI369" s="179"/>
      <c r="AJ369" s="179"/>
      <c r="AK369" s="179"/>
      <c r="AL369" s="179"/>
      <c r="AM369" s="179"/>
      <c r="AN369" s="179"/>
      <c r="AO369" s="179"/>
      <c r="AP369" s="179"/>
      <c r="AQ369" s="179"/>
      <c r="AR369" s="179"/>
      <c r="AS369" s="179"/>
      <c r="AT369" s="181" t="s">
        <v>193</v>
      </c>
      <c r="AU369" s="181" t="s">
        <v>87</v>
      </c>
      <c r="AV369" s="179" t="s">
        <v>94</v>
      </c>
      <c r="AW369" s="179" t="s">
        <v>4</v>
      </c>
      <c r="AX369" s="179" t="s">
        <v>74</v>
      </c>
      <c r="AY369" s="181" t="s">
        <v>142</v>
      </c>
      <c r="AZ369" s="179"/>
      <c r="BA369" s="179"/>
      <c r="BB369" s="179"/>
      <c r="BC369" s="179"/>
      <c r="BD369" s="179"/>
      <c r="BE369" s="179"/>
      <c r="BF369" s="179"/>
      <c r="BG369" s="179"/>
      <c r="BH369" s="179"/>
      <c r="BI369" s="179"/>
      <c r="BJ369" s="179"/>
      <c r="BK369" s="179"/>
      <c r="BL369" s="179"/>
      <c r="BM369" s="179"/>
    </row>
    <row r="370" spans="1:65" ht="15.75" customHeight="1">
      <c r="A370" s="193"/>
      <c r="B370" s="194"/>
      <c r="C370" s="193"/>
      <c r="D370" s="173" t="s">
        <v>193</v>
      </c>
      <c r="E370" s="195" t="s">
        <v>1</v>
      </c>
      <c r="F370" s="196" t="s">
        <v>661</v>
      </c>
      <c r="G370" s="193"/>
      <c r="H370" s="197">
        <v>356.995</v>
      </c>
      <c r="I370" s="193"/>
      <c r="J370" s="193"/>
      <c r="K370" s="193"/>
      <c r="L370" s="193"/>
      <c r="M370" s="194"/>
      <c r="N370" s="198"/>
      <c r="O370" s="193"/>
      <c r="P370" s="193"/>
      <c r="Q370" s="193"/>
      <c r="R370" s="193"/>
      <c r="S370" s="193"/>
      <c r="T370" s="193"/>
      <c r="U370" s="193"/>
      <c r="V370" s="193"/>
      <c r="W370" s="193"/>
      <c r="X370" s="199"/>
      <c r="Y370" s="193"/>
      <c r="Z370" s="193"/>
      <c r="AA370" s="193"/>
      <c r="AB370" s="193"/>
      <c r="AC370" s="193"/>
      <c r="AD370" s="193"/>
      <c r="AE370" s="193"/>
      <c r="AF370" s="193"/>
      <c r="AG370" s="193"/>
      <c r="AH370" s="193"/>
      <c r="AI370" s="193"/>
      <c r="AJ370" s="193"/>
      <c r="AK370" s="193"/>
      <c r="AL370" s="193"/>
      <c r="AM370" s="193"/>
      <c r="AN370" s="193"/>
      <c r="AO370" s="193"/>
      <c r="AP370" s="193"/>
      <c r="AQ370" s="193"/>
      <c r="AR370" s="193"/>
      <c r="AS370" s="193"/>
      <c r="AT370" s="195" t="s">
        <v>193</v>
      </c>
      <c r="AU370" s="195" t="s">
        <v>87</v>
      </c>
      <c r="AV370" s="193" t="s">
        <v>147</v>
      </c>
      <c r="AW370" s="193" t="s">
        <v>4</v>
      </c>
      <c r="AX370" s="193" t="s">
        <v>80</v>
      </c>
      <c r="AY370" s="195" t="s">
        <v>142</v>
      </c>
      <c r="AZ370" s="193"/>
      <c r="BA370" s="193"/>
      <c r="BB370" s="193"/>
      <c r="BC370" s="193"/>
      <c r="BD370" s="193"/>
      <c r="BE370" s="193"/>
      <c r="BF370" s="193"/>
      <c r="BG370" s="193"/>
      <c r="BH370" s="193"/>
      <c r="BI370" s="193"/>
      <c r="BJ370" s="193"/>
      <c r="BK370" s="193"/>
      <c r="BL370" s="193"/>
      <c r="BM370" s="193"/>
    </row>
    <row r="371" spans="1:65" ht="22.5" customHeight="1">
      <c r="A371" s="128"/>
      <c r="B371" s="129"/>
      <c r="C371" s="128"/>
      <c r="D371" s="130" t="s">
        <v>73</v>
      </c>
      <c r="E371" s="139" t="s">
        <v>666</v>
      </c>
      <c r="F371" s="139" t="s">
        <v>667</v>
      </c>
      <c r="G371" s="128"/>
      <c r="H371" s="128"/>
      <c r="I371" s="128"/>
      <c r="J371" s="128"/>
      <c r="K371" s="140">
        <f>BK371</f>
        <v>0</v>
      </c>
      <c r="L371" s="128"/>
      <c r="M371" s="129"/>
      <c r="N371" s="133"/>
      <c r="O371" s="128"/>
      <c r="P371" s="128"/>
      <c r="Q371" s="134">
        <f t="shared" ref="Q371:R371" si="229">SUM(Q372:Q402)</f>
        <v>0</v>
      </c>
      <c r="R371" s="134">
        <f t="shared" si="229"/>
        <v>0</v>
      </c>
      <c r="S371" s="128"/>
      <c r="T371" s="135">
        <f>SUM(T372:T402)</f>
        <v>0</v>
      </c>
      <c r="U371" s="128"/>
      <c r="V371" s="135">
        <f>SUM(V372:V402)</f>
        <v>15.909000000000001</v>
      </c>
      <c r="W371" s="128"/>
      <c r="X371" s="136">
        <f>SUM(X372:X402)</f>
        <v>0</v>
      </c>
      <c r="Y371" s="128"/>
      <c r="Z371" s="128"/>
      <c r="AA371" s="128"/>
      <c r="AB371" s="128"/>
      <c r="AC371" s="128"/>
      <c r="AD371" s="128"/>
      <c r="AE371" s="128"/>
      <c r="AF371" s="128"/>
      <c r="AG371" s="128"/>
      <c r="AH371" s="128"/>
      <c r="AI371" s="128"/>
      <c r="AJ371" s="128"/>
      <c r="AK371" s="128"/>
      <c r="AL371" s="128"/>
      <c r="AM371" s="128"/>
      <c r="AN371" s="128"/>
      <c r="AO371" s="128"/>
      <c r="AP371" s="128"/>
      <c r="AQ371" s="128"/>
      <c r="AR371" s="130" t="s">
        <v>94</v>
      </c>
      <c r="AS371" s="128"/>
      <c r="AT371" s="137" t="s">
        <v>73</v>
      </c>
      <c r="AU371" s="137" t="s">
        <v>80</v>
      </c>
      <c r="AV371" s="128"/>
      <c r="AW371" s="128"/>
      <c r="AX371" s="128"/>
      <c r="AY371" s="130" t="s">
        <v>142</v>
      </c>
      <c r="AZ371" s="128"/>
      <c r="BA371" s="128"/>
      <c r="BB371" s="128"/>
      <c r="BC371" s="128"/>
      <c r="BD371" s="128"/>
      <c r="BE371" s="128"/>
      <c r="BF371" s="128"/>
      <c r="BG371" s="128"/>
      <c r="BH371" s="128"/>
      <c r="BI371" s="128"/>
      <c r="BJ371" s="128"/>
      <c r="BK371" s="138">
        <f>SUM(BK372:BK402)</f>
        <v>0</v>
      </c>
      <c r="BL371" s="128"/>
      <c r="BM371" s="128"/>
    </row>
    <row r="372" spans="1:65" ht="24" customHeight="1">
      <c r="A372" s="18"/>
      <c r="B372" s="19"/>
      <c r="C372" s="157" t="s">
        <v>668</v>
      </c>
      <c r="D372" s="157" t="s">
        <v>155</v>
      </c>
      <c r="E372" s="158" t="s">
        <v>669</v>
      </c>
      <c r="F372" s="159" t="s">
        <v>670</v>
      </c>
      <c r="G372" s="160" t="s">
        <v>598</v>
      </c>
      <c r="H372" s="161">
        <v>15909.031999999999</v>
      </c>
      <c r="I372" s="162"/>
      <c r="J372" s="162"/>
      <c r="K372" s="163">
        <f>ROUND(P372*H372,2)</f>
        <v>0</v>
      </c>
      <c r="L372" s="159" t="s">
        <v>161</v>
      </c>
      <c r="M372" s="19"/>
      <c r="N372" s="164" t="s">
        <v>1</v>
      </c>
      <c r="O372" s="151" t="s">
        <v>38</v>
      </c>
      <c r="P372" s="152">
        <f>I372+J372</f>
        <v>0</v>
      </c>
      <c r="Q372" s="152">
        <f>ROUND(I372*H372,2)</f>
        <v>0</v>
      </c>
      <c r="R372" s="152">
        <f>ROUND(J372*H372,2)</f>
        <v>0</v>
      </c>
      <c r="S372" s="18"/>
      <c r="T372" s="153">
        <f>S372*H372</f>
        <v>0</v>
      </c>
      <c r="U372" s="153">
        <v>0</v>
      </c>
      <c r="V372" s="153">
        <f>U372*H372</f>
        <v>0</v>
      </c>
      <c r="W372" s="153">
        <v>0</v>
      </c>
      <c r="X372" s="154">
        <f>W372*H372</f>
        <v>0</v>
      </c>
      <c r="Y372" s="18"/>
      <c r="Z372" s="18"/>
      <c r="AA372" s="18"/>
      <c r="AB372" s="18"/>
      <c r="AC372" s="18"/>
      <c r="AD372" s="18"/>
      <c r="AE372" s="18"/>
      <c r="AF372" s="18"/>
      <c r="AG372" s="18"/>
      <c r="AH372" s="18"/>
      <c r="AI372" s="18"/>
      <c r="AJ372" s="18"/>
      <c r="AK372" s="18"/>
      <c r="AL372" s="18"/>
      <c r="AM372" s="18"/>
      <c r="AN372" s="18"/>
      <c r="AO372" s="18"/>
      <c r="AP372" s="18"/>
      <c r="AQ372" s="18"/>
      <c r="AR372" s="155" t="s">
        <v>475</v>
      </c>
      <c r="AS372" s="18"/>
      <c r="AT372" s="155" t="s">
        <v>155</v>
      </c>
      <c r="AU372" s="155" t="s">
        <v>87</v>
      </c>
      <c r="AV372" s="18"/>
      <c r="AW372" s="18"/>
      <c r="AX372" s="18"/>
      <c r="AY372" s="3" t="s">
        <v>142</v>
      </c>
      <c r="AZ372" s="18"/>
      <c r="BA372" s="18"/>
      <c r="BB372" s="18"/>
      <c r="BC372" s="18"/>
      <c r="BD372" s="18"/>
      <c r="BE372" s="156">
        <f>IF(O372="základná",K372,0)</f>
        <v>0</v>
      </c>
      <c r="BF372" s="156">
        <f>IF(O372="znížená",K372,0)</f>
        <v>0</v>
      </c>
      <c r="BG372" s="156">
        <f>IF(O372="zákl. prenesená",K372,0)</f>
        <v>0</v>
      </c>
      <c r="BH372" s="156">
        <f>IF(O372="zníž. prenesená",K372,0)</f>
        <v>0</v>
      </c>
      <c r="BI372" s="156">
        <f>IF(O372="nulová",K372,0)</f>
        <v>0</v>
      </c>
      <c r="BJ372" s="3" t="s">
        <v>87</v>
      </c>
      <c r="BK372" s="156">
        <f>ROUND(P372*H372,2)</f>
        <v>0</v>
      </c>
      <c r="BL372" s="3" t="s">
        <v>475</v>
      </c>
      <c r="BM372" s="155" t="s">
        <v>671</v>
      </c>
    </row>
    <row r="373" spans="1:65" ht="15.75" customHeight="1">
      <c r="A373" s="187"/>
      <c r="B373" s="188"/>
      <c r="C373" s="187"/>
      <c r="D373" s="173" t="s">
        <v>193</v>
      </c>
      <c r="E373" s="189" t="s">
        <v>1</v>
      </c>
      <c r="F373" s="190" t="s">
        <v>652</v>
      </c>
      <c r="G373" s="187"/>
      <c r="H373" s="189" t="s">
        <v>1</v>
      </c>
      <c r="I373" s="187"/>
      <c r="J373" s="187"/>
      <c r="K373" s="187"/>
      <c r="L373" s="187"/>
      <c r="M373" s="188"/>
      <c r="N373" s="191"/>
      <c r="O373" s="187"/>
      <c r="P373" s="187"/>
      <c r="Q373" s="187"/>
      <c r="R373" s="187"/>
      <c r="S373" s="187"/>
      <c r="T373" s="187"/>
      <c r="U373" s="187"/>
      <c r="V373" s="187"/>
      <c r="W373" s="187"/>
      <c r="X373" s="192"/>
      <c r="Y373" s="187"/>
      <c r="Z373" s="187"/>
      <c r="AA373" s="187"/>
      <c r="AB373" s="187"/>
      <c r="AC373" s="187"/>
      <c r="AD373" s="187"/>
      <c r="AE373" s="187"/>
      <c r="AF373" s="187"/>
      <c r="AG373" s="187"/>
      <c r="AH373" s="187"/>
      <c r="AI373" s="187"/>
      <c r="AJ373" s="187"/>
      <c r="AK373" s="187"/>
      <c r="AL373" s="187"/>
      <c r="AM373" s="187"/>
      <c r="AN373" s="187"/>
      <c r="AO373" s="187"/>
      <c r="AP373" s="187"/>
      <c r="AQ373" s="187"/>
      <c r="AR373" s="187"/>
      <c r="AS373" s="187"/>
      <c r="AT373" s="189" t="s">
        <v>193</v>
      </c>
      <c r="AU373" s="189" t="s">
        <v>87</v>
      </c>
      <c r="AV373" s="187" t="s">
        <v>80</v>
      </c>
      <c r="AW373" s="187" t="s">
        <v>4</v>
      </c>
      <c r="AX373" s="187" t="s">
        <v>74</v>
      </c>
      <c r="AY373" s="189" t="s">
        <v>142</v>
      </c>
      <c r="AZ373" s="187"/>
      <c r="BA373" s="187"/>
      <c r="BB373" s="187"/>
      <c r="BC373" s="187"/>
      <c r="BD373" s="187"/>
      <c r="BE373" s="187"/>
      <c r="BF373" s="187"/>
      <c r="BG373" s="187"/>
      <c r="BH373" s="187"/>
      <c r="BI373" s="187"/>
      <c r="BJ373" s="187"/>
      <c r="BK373" s="187"/>
      <c r="BL373" s="187"/>
      <c r="BM373" s="187"/>
    </row>
    <row r="374" spans="1:65" ht="15.75" customHeight="1">
      <c r="A374" s="171"/>
      <c r="B374" s="172"/>
      <c r="C374" s="171"/>
      <c r="D374" s="173" t="s">
        <v>193</v>
      </c>
      <c r="E374" s="174" t="s">
        <v>1</v>
      </c>
      <c r="F374" s="175" t="s">
        <v>672</v>
      </c>
      <c r="G374" s="171"/>
      <c r="H374" s="176">
        <v>1942.336</v>
      </c>
      <c r="I374" s="171"/>
      <c r="J374" s="171"/>
      <c r="K374" s="171"/>
      <c r="L374" s="171"/>
      <c r="M374" s="172"/>
      <c r="N374" s="177"/>
      <c r="O374" s="171"/>
      <c r="P374" s="171"/>
      <c r="Q374" s="171"/>
      <c r="R374" s="171"/>
      <c r="S374" s="171"/>
      <c r="T374" s="171"/>
      <c r="U374" s="171"/>
      <c r="V374" s="171"/>
      <c r="W374" s="171"/>
      <c r="X374" s="178"/>
      <c r="Y374" s="171"/>
      <c r="Z374" s="171"/>
      <c r="AA374" s="171"/>
      <c r="AB374" s="171"/>
      <c r="AC374" s="171"/>
      <c r="AD374" s="171"/>
      <c r="AE374" s="171"/>
      <c r="AF374" s="171"/>
      <c r="AG374" s="171"/>
      <c r="AH374" s="171"/>
      <c r="AI374" s="171"/>
      <c r="AJ374" s="171"/>
      <c r="AK374" s="171"/>
      <c r="AL374" s="171"/>
      <c r="AM374" s="171"/>
      <c r="AN374" s="171"/>
      <c r="AO374" s="171"/>
      <c r="AP374" s="171"/>
      <c r="AQ374" s="171"/>
      <c r="AR374" s="171"/>
      <c r="AS374" s="171"/>
      <c r="AT374" s="174" t="s">
        <v>193</v>
      </c>
      <c r="AU374" s="174" t="s">
        <v>87</v>
      </c>
      <c r="AV374" s="171" t="s">
        <v>87</v>
      </c>
      <c r="AW374" s="171" t="s">
        <v>4</v>
      </c>
      <c r="AX374" s="171" t="s">
        <v>74</v>
      </c>
      <c r="AY374" s="174" t="s">
        <v>142</v>
      </c>
      <c r="AZ374" s="171"/>
      <c r="BA374" s="171"/>
      <c r="BB374" s="171"/>
      <c r="BC374" s="171"/>
      <c r="BD374" s="171"/>
      <c r="BE374" s="171"/>
      <c r="BF374" s="171"/>
      <c r="BG374" s="171"/>
      <c r="BH374" s="171"/>
      <c r="BI374" s="171"/>
      <c r="BJ374" s="171"/>
      <c r="BK374" s="171"/>
      <c r="BL374" s="171"/>
      <c r="BM374" s="171"/>
    </row>
    <row r="375" spans="1:65" ht="15.75" customHeight="1">
      <c r="A375" s="171"/>
      <c r="B375" s="172"/>
      <c r="C375" s="171"/>
      <c r="D375" s="173" t="s">
        <v>193</v>
      </c>
      <c r="E375" s="174" t="s">
        <v>1</v>
      </c>
      <c r="F375" s="175" t="s">
        <v>673</v>
      </c>
      <c r="G375" s="171"/>
      <c r="H375" s="176">
        <v>126.38</v>
      </c>
      <c r="I375" s="171"/>
      <c r="J375" s="171"/>
      <c r="K375" s="171"/>
      <c r="L375" s="171"/>
      <c r="M375" s="172"/>
      <c r="N375" s="177"/>
      <c r="O375" s="171"/>
      <c r="P375" s="171"/>
      <c r="Q375" s="171"/>
      <c r="R375" s="171"/>
      <c r="S375" s="171"/>
      <c r="T375" s="171"/>
      <c r="U375" s="171"/>
      <c r="V375" s="171"/>
      <c r="W375" s="171"/>
      <c r="X375" s="178"/>
      <c r="Y375" s="171"/>
      <c r="Z375" s="171"/>
      <c r="AA375" s="171"/>
      <c r="AB375" s="171"/>
      <c r="AC375" s="171"/>
      <c r="AD375" s="171"/>
      <c r="AE375" s="171"/>
      <c r="AF375" s="171"/>
      <c r="AG375" s="171"/>
      <c r="AH375" s="171"/>
      <c r="AI375" s="171"/>
      <c r="AJ375" s="171"/>
      <c r="AK375" s="171"/>
      <c r="AL375" s="171"/>
      <c r="AM375" s="171"/>
      <c r="AN375" s="171"/>
      <c r="AO375" s="171"/>
      <c r="AP375" s="171"/>
      <c r="AQ375" s="171"/>
      <c r="AR375" s="171"/>
      <c r="AS375" s="171"/>
      <c r="AT375" s="174" t="s">
        <v>193</v>
      </c>
      <c r="AU375" s="174" t="s">
        <v>87</v>
      </c>
      <c r="AV375" s="171" t="s">
        <v>87</v>
      </c>
      <c r="AW375" s="171" t="s">
        <v>4</v>
      </c>
      <c r="AX375" s="171" t="s">
        <v>74</v>
      </c>
      <c r="AY375" s="174" t="s">
        <v>142</v>
      </c>
      <c r="AZ375" s="171"/>
      <c r="BA375" s="171"/>
      <c r="BB375" s="171"/>
      <c r="BC375" s="171"/>
      <c r="BD375" s="171"/>
      <c r="BE375" s="171"/>
      <c r="BF375" s="171"/>
      <c r="BG375" s="171"/>
      <c r="BH375" s="171"/>
      <c r="BI375" s="171"/>
      <c r="BJ375" s="171"/>
      <c r="BK375" s="171"/>
      <c r="BL375" s="171"/>
      <c r="BM375" s="171"/>
    </row>
    <row r="376" spans="1:65" ht="15.75" customHeight="1">
      <c r="A376" s="171"/>
      <c r="B376" s="172"/>
      <c r="C376" s="171"/>
      <c r="D376" s="173" t="s">
        <v>193</v>
      </c>
      <c r="E376" s="174" t="s">
        <v>1</v>
      </c>
      <c r="F376" s="175" t="s">
        <v>674</v>
      </c>
      <c r="G376" s="171"/>
      <c r="H376" s="176">
        <v>4682.2</v>
      </c>
      <c r="I376" s="171"/>
      <c r="J376" s="171"/>
      <c r="K376" s="171"/>
      <c r="L376" s="171"/>
      <c r="M376" s="172"/>
      <c r="N376" s="177"/>
      <c r="O376" s="171"/>
      <c r="P376" s="171"/>
      <c r="Q376" s="171"/>
      <c r="R376" s="171"/>
      <c r="S376" s="171"/>
      <c r="T376" s="171"/>
      <c r="U376" s="171"/>
      <c r="V376" s="171"/>
      <c r="W376" s="171"/>
      <c r="X376" s="178"/>
      <c r="Y376" s="171"/>
      <c r="Z376" s="171"/>
      <c r="AA376" s="171"/>
      <c r="AB376" s="171"/>
      <c r="AC376" s="171"/>
      <c r="AD376" s="171"/>
      <c r="AE376" s="171"/>
      <c r="AF376" s="171"/>
      <c r="AG376" s="171"/>
      <c r="AH376" s="171"/>
      <c r="AI376" s="171"/>
      <c r="AJ376" s="171"/>
      <c r="AK376" s="171"/>
      <c r="AL376" s="171"/>
      <c r="AM376" s="171"/>
      <c r="AN376" s="171"/>
      <c r="AO376" s="171"/>
      <c r="AP376" s="171"/>
      <c r="AQ376" s="171"/>
      <c r="AR376" s="171"/>
      <c r="AS376" s="171"/>
      <c r="AT376" s="174" t="s">
        <v>193</v>
      </c>
      <c r="AU376" s="174" t="s">
        <v>87</v>
      </c>
      <c r="AV376" s="171" t="s">
        <v>87</v>
      </c>
      <c r="AW376" s="171" t="s">
        <v>4</v>
      </c>
      <c r="AX376" s="171" t="s">
        <v>74</v>
      </c>
      <c r="AY376" s="174" t="s">
        <v>142</v>
      </c>
      <c r="AZ376" s="171"/>
      <c r="BA376" s="171"/>
      <c r="BB376" s="171"/>
      <c r="BC376" s="171"/>
      <c r="BD376" s="171"/>
      <c r="BE376" s="171"/>
      <c r="BF376" s="171"/>
      <c r="BG376" s="171"/>
      <c r="BH376" s="171"/>
      <c r="BI376" s="171"/>
      <c r="BJ376" s="171"/>
      <c r="BK376" s="171"/>
      <c r="BL376" s="171"/>
      <c r="BM376" s="171"/>
    </row>
    <row r="377" spans="1:65" ht="15.75" customHeight="1">
      <c r="A377" s="171"/>
      <c r="B377" s="172"/>
      <c r="C377" s="171"/>
      <c r="D377" s="173" t="s">
        <v>193</v>
      </c>
      <c r="E377" s="174" t="s">
        <v>1</v>
      </c>
      <c r="F377" s="175" t="s">
        <v>675</v>
      </c>
      <c r="G377" s="171"/>
      <c r="H377" s="176">
        <v>1369.55</v>
      </c>
      <c r="I377" s="171"/>
      <c r="J377" s="171"/>
      <c r="K377" s="171"/>
      <c r="L377" s="171"/>
      <c r="M377" s="172"/>
      <c r="N377" s="177"/>
      <c r="O377" s="171"/>
      <c r="P377" s="171"/>
      <c r="Q377" s="171"/>
      <c r="R377" s="171"/>
      <c r="S377" s="171"/>
      <c r="T377" s="171"/>
      <c r="U377" s="171"/>
      <c r="V377" s="171"/>
      <c r="W377" s="171"/>
      <c r="X377" s="178"/>
      <c r="Y377" s="171"/>
      <c r="Z377" s="171"/>
      <c r="AA377" s="171"/>
      <c r="AB377" s="171"/>
      <c r="AC377" s="171"/>
      <c r="AD377" s="171"/>
      <c r="AE377" s="171"/>
      <c r="AF377" s="171"/>
      <c r="AG377" s="171"/>
      <c r="AH377" s="171"/>
      <c r="AI377" s="171"/>
      <c r="AJ377" s="171"/>
      <c r="AK377" s="171"/>
      <c r="AL377" s="171"/>
      <c r="AM377" s="171"/>
      <c r="AN377" s="171"/>
      <c r="AO377" s="171"/>
      <c r="AP377" s="171"/>
      <c r="AQ377" s="171"/>
      <c r="AR377" s="171"/>
      <c r="AS377" s="171"/>
      <c r="AT377" s="174" t="s">
        <v>193</v>
      </c>
      <c r="AU377" s="174" t="s">
        <v>87</v>
      </c>
      <c r="AV377" s="171" t="s">
        <v>87</v>
      </c>
      <c r="AW377" s="171" t="s">
        <v>4</v>
      </c>
      <c r="AX377" s="171" t="s">
        <v>74</v>
      </c>
      <c r="AY377" s="174" t="s">
        <v>142</v>
      </c>
      <c r="AZ377" s="171"/>
      <c r="BA377" s="171"/>
      <c r="BB377" s="171"/>
      <c r="BC377" s="171"/>
      <c r="BD377" s="171"/>
      <c r="BE377" s="171"/>
      <c r="BF377" s="171"/>
      <c r="BG377" s="171"/>
      <c r="BH377" s="171"/>
      <c r="BI377" s="171"/>
      <c r="BJ377" s="171"/>
      <c r="BK377" s="171"/>
      <c r="BL377" s="171"/>
      <c r="BM377" s="171"/>
    </row>
    <row r="378" spans="1:65" ht="15.75" customHeight="1">
      <c r="A378" s="179"/>
      <c r="B378" s="180"/>
      <c r="C378" s="179"/>
      <c r="D378" s="173" t="s">
        <v>193</v>
      </c>
      <c r="E378" s="181" t="s">
        <v>1</v>
      </c>
      <c r="F378" s="182" t="s">
        <v>196</v>
      </c>
      <c r="G378" s="179"/>
      <c r="H378" s="183">
        <v>8120.4659999999994</v>
      </c>
      <c r="I378" s="179"/>
      <c r="J378" s="179"/>
      <c r="K378" s="179"/>
      <c r="L378" s="179"/>
      <c r="M378" s="180"/>
      <c r="N378" s="184"/>
      <c r="O378" s="179"/>
      <c r="P378" s="179"/>
      <c r="Q378" s="179"/>
      <c r="R378" s="179"/>
      <c r="S378" s="179"/>
      <c r="T378" s="179"/>
      <c r="U378" s="179"/>
      <c r="V378" s="179"/>
      <c r="W378" s="179"/>
      <c r="X378" s="185"/>
      <c r="Y378" s="179"/>
      <c r="Z378" s="179"/>
      <c r="AA378" s="179"/>
      <c r="AB378" s="179"/>
      <c r="AC378" s="179"/>
      <c r="AD378" s="179"/>
      <c r="AE378" s="179"/>
      <c r="AF378" s="179"/>
      <c r="AG378" s="179"/>
      <c r="AH378" s="179"/>
      <c r="AI378" s="179"/>
      <c r="AJ378" s="179"/>
      <c r="AK378" s="179"/>
      <c r="AL378" s="179"/>
      <c r="AM378" s="179"/>
      <c r="AN378" s="179"/>
      <c r="AO378" s="179"/>
      <c r="AP378" s="179"/>
      <c r="AQ378" s="179"/>
      <c r="AR378" s="179"/>
      <c r="AS378" s="179"/>
      <c r="AT378" s="181" t="s">
        <v>193</v>
      </c>
      <c r="AU378" s="181" t="s">
        <v>87</v>
      </c>
      <c r="AV378" s="179" t="s">
        <v>94</v>
      </c>
      <c r="AW378" s="179" t="s">
        <v>4</v>
      </c>
      <c r="AX378" s="179" t="s">
        <v>74</v>
      </c>
      <c r="AY378" s="181" t="s">
        <v>142</v>
      </c>
      <c r="AZ378" s="179"/>
      <c r="BA378" s="179"/>
      <c r="BB378" s="179"/>
      <c r="BC378" s="179"/>
      <c r="BD378" s="179"/>
      <c r="BE378" s="179"/>
      <c r="BF378" s="179"/>
      <c r="BG378" s="179"/>
      <c r="BH378" s="179"/>
      <c r="BI378" s="179"/>
      <c r="BJ378" s="179"/>
      <c r="BK378" s="179"/>
      <c r="BL378" s="179"/>
      <c r="BM378" s="179"/>
    </row>
    <row r="379" spans="1:65" ht="15.75" customHeight="1">
      <c r="A379" s="187"/>
      <c r="B379" s="188"/>
      <c r="C379" s="187"/>
      <c r="D379" s="173" t="s">
        <v>193</v>
      </c>
      <c r="E379" s="189" t="s">
        <v>1</v>
      </c>
      <c r="F379" s="190" t="s">
        <v>657</v>
      </c>
      <c r="G379" s="187"/>
      <c r="H379" s="189" t="s">
        <v>1</v>
      </c>
      <c r="I379" s="187"/>
      <c r="J379" s="187"/>
      <c r="K379" s="187"/>
      <c r="L379" s="187"/>
      <c r="M379" s="188"/>
      <c r="N379" s="191"/>
      <c r="O379" s="187"/>
      <c r="P379" s="187"/>
      <c r="Q379" s="187"/>
      <c r="R379" s="187"/>
      <c r="S379" s="187"/>
      <c r="T379" s="187"/>
      <c r="U379" s="187"/>
      <c r="V379" s="187"/>
      <c r="W379" s="187"/>
      <c r="X379" s="192"/>
      <c r="Y379" s="187"/>
      <c r="Z379" s="187"/>
      <c r="AA379" s="187"/>
      <c r="AB379" s="187"/>
      <c r="AC379" s="187"/>
      <c r="AD379" s="187"/>
      <c r="AE379" s="187"/>
      <c r="AF379" s="187"/>
      <c r="AG379" s="187"/>
      <c r="AH379" s="187"/>
      <c r="AI379" s="187"/>
      <c r="AJ379" s="187"/>
      <c r="AK379" s="187"/>
      <c r="AL379" s="187"/>
      <c r="AM379" s="187"/>
      <c r="AN379" s="187"/>
      <c r="AO379" s="187"/>
      <c r="AP379" s="187"/>
      <c r="AQ379" s="187"/>
      <c r="AR379" s="187"/>
      <c r="AS379" s="187"/>
      <c r="AT379" s="189" t="s">
        <v>193</v>
      </c>
      <c r="AU379" s="189" t="s">
        <v>87</v>
      </c>
      <c r="AV379" s="187" t="s">
        <v>80</v>
      </c>
      <c r="AW379" s="187" t="s">
        <v>4</v>
      </c>
      <c r="AX379" s="187" t="s">
        <v>74</v>
      </c>
      <c r="AY379" s="189" t="s">
        <v>142</v>
      </c>
      <c r="AZ379" s="187"/>
      <c r="BA379" s="187"/>
      <c r="BB379" s="187"/>
      <c r="BC379" s="187"/>
      <c r="BD379" s="187"/>
      <c r="BE379" s="187"/>
      <c r="BF379" s="187"/>
      <c r="BG379" s="187"/>
      <c r="BH379" s="187"/>
      <c r="BI379" s="187"/>
      <c r="BJ379" s="187"/>
      <c r="BK379" s="187"/>
      <c r="BL379" s="187"/>
      <c r="BM379" s="187"/>
    </row>
    <row r="380" spans="1:65" ht="15.75" customHeight="1">
      <c r="A380" s="171"/>
      <c r="B380" s="172"/>
      <c r="C380" s="171"/>
      <c r="D380" s="173" t="s">
        <v>193</v>
      </c>
      <c r="E380" s="174" t="s">
        <v>1</v>
      </c>
      <c r="F380" s="175" t="s">
        <v>676</v>
      </c>
      <c r="G380" s="171"/>
      <c r="H380" s="176">
        <v>1642.2560000000001</v>
      </c>
      <c r="I380" s="171"/>
      <c r="J380" s="171"/>
      <c r="K380" s="171"/>
      <c r="L380" s="171"/>
      <c r="M380" s="172"/>
      <c r="N380" s="177"/>
      <c r="O380" s="171"/>
      <c r="P380" s="171"/>
      <c r="Q380" s="171"/>
      <c r="R380" s="171"/>
      <c r="S380" s="171"/>
      <c r="T380" s="171"/>
      <c r="U380" s="171"/>
      <c r="V380" s="171"/>
      <c r="W380" s="171"/>
      <c r="X380" s="178"/>
      <c r="Y380" s="171"/>
      <c r="Z380" s="171"/>
      <c r="AA380" s="171"/>
      <c r="AB380" s="171"/>
      <c r="AC380" s="171"/>
      <c r="AD380" s="171"/>
      <c r="AE380" s="171"/>
      <c r="AF380" s="171"/>
      <c r="AG380" s="171"/>
      <c r="AH380" s="171"/>
      <c r="AI380" s="171"/>
      <c r="AJ380" s="171"/>
      <c r="AK380" s="171"/>
      <c r="AL380" s="171"/>
      <c r="AM380" s="171"/>
      <c r="AN380" s="171"/>
      <c r="AO380" s="171"/>
      <c r="AP380" s="171"/>
      <c r="AQ380" s="171"/>
      <c r="AR380" s="171"/>
      <c r="AS380" s="171"/>
      <c r="AT380" s="174" t="s">
        <v>193</v>
      </c>
      <c r="AU380" s="174" t="s">
        <v>87</v>
      </c>
      <c r="AV380" s="171" t="s">
        <v>87</v>
      </c>
      <c r="AW380" s="171" t="s">
        <v>4</v>
      </c>
      <c r="AX380" s="171" t="s">
        <v>74</v>
      </c>
      <c r="AY380" s="174" t="s">
        <v>142</v>
      </c>
      <c r="AZ380" s="171"/>
      <c r="BA380" s="171"/>
      <c r="BB380" s="171"/>
      <c r="BC380" s="171"/>
      <c r="BD380" s="171"/>
      <c r="BE380" s="171"/>
      <c r="BF380" s="171"/>
      <c r="BG380" s="171"/>
      <c r="BH380" s="171"/>
      <c r="BI380" s="171"/>
      <c r="BJ380" s="171"/>
      <c r="BK380" s="171"/>
      <c r="BL380" s="171"/>
      <c r="BM380" s="171"/>
    </row>
    <row r="381" spans="1:65" ht="15.75" customHeight="1">
      <c r="A381" s="171"/>
      <c r="B381" s="172"/>
      <c r="C381" s="171"/>
      <c r="D381" s="173" t="s">
        <v>193</v>
      </c>
      <c r="E381" s="174" t="s">
        <v>1</v>
      </c>
      <c r="F381" s="175" t="s">
        <v>677</v>
      </c>
      <c r="G381" s="171"/>
      <c r="H381" s="176">
        <v>4271.08</v>
      </c>
      <c r="I381" s="171"/>
      <c r="J381" s="171"/>
      <c r="K381" s="171"/>
      <c r="L381" s="171"/>
      <c r="M381" s="172"/>
      <c r="N381" s="177"/>
      <c r="O381" s="171"/>
      <c r="P381" s="171"/>
      <c r="Q381" s="171"/>
      <c r="R381" s="171"/>
      <c r="S381" s="171"/>
      <c r="T381" s="171"/>
      <c r="U381" s="171"/>
      <c r="V381" s="171"/>
      <c r="W381" s="171"/>
      <c r="X381" s="178"/>
      <c r="Y381" s="171"/>
      <c r="Z381" s="171"/>
      <c r="AA381" s="171"/>
      <c r="AB381" s="171"/>
      <c r="AC381" s="171"/>
      <c r="AD381" s="171"/>
      <c r="AE381" s="171"/>
      <c r="AF381" s="171"/>
      <c r="AG381" s="171"/>
      <c r="AH381" s="171"/>
      <c r="AI381" s="171"/>
      <c r="AJ381" s="171"/>
      <c r="AK381" s="171"/>
      <c r="AL381" s="171"/>
      <c r="AM381" s="171"/>
      <c r="AN381" s="171"/>
      <c r="AO381" s="171"/>
      <c r="AP381" s="171"/>
      <c r="AQ381" s="171"/>
      <c r="AR381" s="171"/>
      <c r="AS381" s="171"/>
      <c r="AT381" s="174" t="s">
        <v>193</v>
      </c>
      <c r="AU381" s="174" t="s">
        <v>87</v>
      </c>
      <c r="AV381" s="171" t="s">
        <v>87</v>
      </c>
      <c r="AW381" s="171" t="s">
        <v>4</v>
      </c>
      <c r="AX381" s="171" t="s">
        <v>74</v>
      </c>
      <c r="AY381" s="174" t="s">
        <v>142</v>
      </c>
      <c r="AZ381" s="171"/>
      <c r="BA381" s="171"/>
      <c r="BB381" s="171"/>
      <c r="BC381" s="171"/>
      <c r="BD381" s="171"/>
      <c r="BE381" s="171"/>
      <c r="BF381" s="171"/>
      <c r="BG381" s="171"/>
      <c r="BH381" s="171"/>
      <c r="BI381" s="171"/>
      <c r="BJ381" s="171"/>
      <c r="BK381" s="171"/>
      <c r="BL381" s="171"/>
      <c r="BM381" s="171"/>
    </row>
    <row r="382" spans="1:65" ht="15.75" customHeight="1">
      <c r="A382" s="171"/>
      <c r="B382" s="172"/>
      <c r="C382" s="171"/>
      <c r="D382" s="173" t="s">
        <v>193</v>
      </c>
      <c r="E382" s="174" t="s">
        <v>1</v>
      </c>
      <c r="F382" s="175" t="s">
        <v>678</v>
      </c>
      <c r="G382" s="171"/>
      <c r="H382" s="176">
        <v>1875.23</v>
      </c>
      <c r="I382" s="171"/>
      <c r="J382" s="171"/>
      <c r="K382" s="171"/>
      <c r="L382" s="171"/>
      <c r="M382" s="172"/>
      <c r="N382" s="177"/>
      <c r="O382" s="171"/>
      <c r="P382" s="171"/>
      <c r="Q382" s="171"/>
      <c r="R382" s="171"/>
      <c r="S382" s="171"/>
      <c r="T382" s="171"/>
      <c r="U382" s="171"/>
      <c r="V382" s="171"/>
      <c r="W382" s="171"/>
      <c r="X382" s="178"/>
      <c r="Y382" s="171"/>
      <c r="Z382" s="171"/>
      <c r="AA382" s="171"/>
      <c r="AB382" s="171"/>
      <c r="AC382" s="171"/>
      <c r="AD382" s="171"/>
      <c r="AE382" s="171"/>
      <c r="AF382" s="171"/>
      <c r="AG382" s="171"/>
      <c r="AH382" s="171"/>
      <c r="AI382" s="171"/>
      <c r="AJ382" s="171"/>
      <c r="AK382" s="171"/>
      <c r="AL382" s="171"/>
      <c r="AM382" s="171"/>
      <c r="AN382" s="171"/>
      <c r="AO382" s="171"/>
      <c r="AP382" s="171"/>
      <c r="AQ382" s="171"/>
      <c r="AR382" s="171"/>
      <c r="AS382" s="171"/>
      <c r="AT382" s="174" t="s">
        <v>193</v>
      </c>
      <c r="AU382" s="174" t="s">
        <v>87</v>
      </c>
      <c r="AV382" s="171" t="s">
        <v>87</v>
      </c>
      <c r="AW382" s="171" t="s">
        <v>4</v>
      </c>
      <c r="AX382" s="171" t="s">
        <v>74</v>
      </c>
      <c r="AY382" s="174" t="s">
        <v>142</v>
      </c>
      <c r="AZ382" s="171"/>
      <c r="BA382" s="171"/>
      <c r="BB382" s="171"/>
      <c r="BC382" s="171"/>
      <c r="BD382" s="171"/>
      <c r="BE382" s="171"/>
      <c r="BF382" s="171"/>
      <c r="BG382" s="171"/>
      <c r="BH382" s="171"/>
      <c r="BI382" s="171"/>
      <c r="BJ382" s="171"/>
      <c r="BK382" s="171"/>
      <c r="BL382" s="171"/>
      <c r="BM382" s="171"/>
    </row>
    <row r="383" spans="1:65" ht="15.75" customHeight="1">
      <c r="A383" s="179"/>
      <c r="B383" s="180"/>
      <c r="C383" s="179"/>
      <c r="D383" s="173" t="s">
        <v>193</v>
      </c>
      <c r="E383" s="181" t="s">
        <v>1</v>
      </c>
      <c r="F383" s="182" t="s">
        <v>196</v>
      </c>
      <c r="G383" s="179"/>
      <c r="H383" s="183">
        <v>7788.5660000000007</v>
      </c>
      <c r="I383" s="179"/>
      <c r="J383" s="179"/>
      <c r="K383" s="179"/>
      <c r="L383" s="179"/>
      <c r="M383" s="180"/>
      <c r="N383" s="184"/>
      <c r="O383" s="179"/>
      <c r="P383" s="179"/>
      <c r="Q383" s="179"/>
      <c r="R383" s="179"/>
      <c r="S383" s="179"/>
      <c r="T383" s="179"/>
      <c r="U383" s="179"/>
      <c r="V383" s="179"/>
      <c r="W383" s="179"/>
      <c r="X383" s="185"/>
      <c r="Y383" s="179"/>
      <c r="Z383" s="179"/>
      <c r="AA383" s="179"/>
      <c r="AB383" s="179"/>
      <c r="AC383" s="179"/>
      <c r="AD383" s="179"/>
      <c r="AE383" s="179"/>
      <c r="AF383" s="179"/>
      <c r="AG383" s="179"/>
      <c r="AH383" s="179"/>
      <c r="AI383" s="179"/>
      <c r="AJ383" s="179"/>
      <c r="AK383" s="179"/>
      <c r="AL383" s="179"/>
      <c r="AM383" s="179"/>
      <c r="AN383" s="179"/>
      <c r="AO383" s="179"/>
      <c r="AP383" s="179"/>
      <c r="AQ383" s="179"/>
      <c r="AR383" s="179"/>
      <c r="AS383" s="179"/>
      <c r="AT383" s="181" t="s">
        <v>193</v>
      </c>
      <c r="AU383" s="181" t="s">
        <v>87</v>
      </c>
      <c r="AV383" s="179" t="s">
        <v>94</v>
      </c>
      <c r="AW383" s="179" t="s">
        <v>4</v>
      </c>
      <c r="AX383" s="179" t="s">
        <v>74</v>
      </c>
      <c r="AY383" s="181" t="s">
        <v>142</v>
      </c>
      <c r="AZ383" s="179"/>
      <c r="BA383" s="179"/>
      <c r="BB383" s="179"/>
      <c r="BC383" s="179"/>
      <c r="BD383" s="179"/>
      <c r="BE383" s="179"/>
      <c r="BF383" s="179"/>
      <c r="BG383" s="179"/>
      <c r="BH383" s="179"/>
      <c r="BI383" s="179"/>
      <c r="BJ383" s="179"/>
      <c r="BK383" s="179"/>
      <c r="BL383" s="179"/>
      <c r="BM383" s="179"/>
    </row>
    <row r="384" spans="1:65" ht="15.75" customHeight="1">
      <c r="A384" s="193"/>
      <c r="B384" s="194"/>
      <c r="C384" s="193"/>
      <c r="D384" s="173" t="s">
        <v>193</v>
      </c>
      <c r="E384" s="195" t="s">
        <v>1</v>
      </c>
      <c r="F384" s="196" t="s">
        <v>661</v>
      </c>
      <c r="G384" s="193"/>
      <c r="H384" s="197">
        <v>15909.031999999999</v>
      </c>
      <c r="I384" s="193"/>
      <c r="J384" s="193"/>
      <c r="K384" s="193"/>
      <c r="L384" s="193"/>
      <c r="M384" s="194"/>
      <c r="N384" s="198"/>
      <c r="O384" s="193"/>
      <c r="P384" s="193"/>
      <c r="Q384" s="193"/>
      <c r="R384" s="193"/>
      <c r="S384" s="193"/>
      <c r="T384" s="193"/>
      <c r="U384" s="193"/>
      <c r="V384" s="193"/>
      <c r="W384" s="193"/>
      <c r="X384" s="199"/>
      <c r="Y384" s="193"/>
      <c r="Z384" s="193"/>
      <c r="AA384" s="193"/>
      <c r="AB384" s="193"/>
      <c r="AC384" s="193"/>
      <c r="AD384" s="193"/>
      <c r="AE384" s="193"/>
      <c r="AF384" s="193"/>
      <c r="AG384" s="193"/>
      <c r="AH384" s="193"/>
      <c r="AI384" s="193"/>
      <c r="AJ384" s="193"/>
      <c r="AK384" s="193"/>
      <c r="AL384" s="193"/>
      <c r="AM384" s="193"/>
      <c r="AN384" s="193"/>
      <c r="AO384" s="193"/>
      <c r="AP384" s="193"/>
      <c r="AQ384" s="193"/>
      <c r="AR384" s="193"/>
      <c r="AS384" s="193"/>
      <c r="AT384" s="195" t="s">
        <v>193</v>
      </c>
      <c r="AU384" s="195" t="s">
        <v>87</v>
      </c>
      <c r="AV384" s="193" t="s">
        <v>147</v>
      </c>
      <c r="AW384" s="193" t="s">
        <v>4</v>
      </c>
      <c r="AX384" s="193" t="s">
        <v>80</v>
      </c>
      <c r="AY384" s="195" t="s">
        <v>142</v>
      </c>
      <c r="AZ384" s="193"/>
      <c r="BA384" s="193"/>
      <c r="BB384" s="193"/>
      <c r="BC384" s="193"/>
      <c r="BD384" s="193"/>
      <c r="BE384" s="193"/>
      <c r="BF384" s="193"/>
      <c r="BG384" s="193"/>
      <c r="BH384" s="193"/>
      <c r="BI384" s="193"/>
      <c r="BJ384" s="193"/>
      <c r="BK384" s="193"/>
      <c r="BL384" s="193"/>
      <c r="BM384" s="193"/>
    </row>
    <row r="385" spans="1:65" ht="24" customHeight="1">
      <c r="A385" s="18"/>
      <c r="B385" s="19"/>
      <c r="C385" s="141" t="s">
        <v>679</v>
      </c>
      <c r="D385" s="141" t="s">
        <v>143</v>
      </c>
      <c r="E385" s="142" t="s">
        <v>680</v>
      </c>
      <c r="F385" s="143" t="s">
        <v>681</v>
      </c>
      <c r="G385" s="144" t="s">
        <v>215</v>
      </c>
      <c r="H385" s="145">
        <v>15.909000000000001</v>
      </c>
      <c r="I385" s="146"/>
      <c r="J385" s="147"/>
      <c r="K385" s="148">
        <f>ROUND(P385*H385,2)</f>
        <v>0</v>
      </c>
      <c r="L385" s="143" t="s">
        <v>161</v>
      </c>
      <c r="M385" s="149"/>
      <c r="N385" s="150" t="s">
        <v>1</v>
      </c>
      <c r="O385" s="151" t="s">
        <v>38</v>
      </c>
      <c r="P385" s="152">
        <f>I385+J385</f>
        <v>0</v>
      </c>
      <c r="Q385" s="152">
        <f>ROUND(I385*H385,2)</f>
        <v>0</v>
      </c>
      <c r="R385" s="152">
        <f>ROUND(J385*H385,2)</f>
        <v>0</v>
      </c>
      <c r="S385" s="18"/>
      <c r="T385" s="153">
        <f>S385*H385</f>
        <v>0</v>
      </c>
      <c r="U385" s="153">
        <v>1</v>
      </c>
      <c r="V385" s="153">
        <f>U385*H385</f>
        <v>15.909000000000001</v>
      </c>
      <c r="W385" s="153">
        <v>0</v>
      </c>
      <c r="X385" s="154">
        <f>W385*H385</f>
        <v>0</v>
      </c>
      <c r="Y385" s="18"/>
      <c r="Z385" s="18"/>
      <c r="AA385" s="18"/>
      <c r="AB385" s="18"/>
      <c r="AC385" s="18"/>
      <c r="AD385" s="18"/>
      <c r="AE385" s="18"/>
      <c r="AF385" s="18"/>
      <c r="AG385" s="18"/>
      <c r="AH385" s="18"/>
      <c r="AI385" s="18"/>
      <c r="AJ385" s="18"/>
      <c r="AK385" s="18"/>
      <c r="AL385" s="18"/>
      <c r="AM385" s="18"/>
      <c r="AN385" s="18"/>
      <c r="AO385" s="18"/>
      <c r="AP385" s="18"/>
      <c r="AQ385" s="18"/>
      <c r="AR385" s="155" t="s">
        <v>682</v>
      </c>
      <c r="AS385" s="18"/>
      <c r="AT385" s="155" t="s">
        <v>143</v>
      </c>
      <c r="AU385" s="155" t="s">
        <v>87</v>
      </c>
      <c r="AV385" s="18"/>
      <c r="AW385" s="18"/>
      <c r="AX385" s="18"/>
      <c r="AY385" s="3" t="s">
        <v>142</v>
      </c>
      <c r="AZ385" s="18"/>
      <c r="BA385" s="18"/>
      <c r="BB385" s="18"/>
      <c r="BC385" s="18"/>
      <c r="BD385" s="18"/>
      <c r="BE385" s="156">
        <f>IF(O385="základná",K385,0)</f>
        <v>0</v>
      </c>
      <c r="BF385" s="156">
        <f>IF(O385="znížená",K385,0)</f>
        <v>0</v>
      </c>
      <c r="BG385" s="156">
        <f>IF(O385="zákl. prenesená",K385,0)</f>
        <v>0</v>
      </c>
      <c r="BH385" s="156">
        <f>IF(O385="zníž. prenesená",K385,0)</f>
        <v>0</v>
      </c>
      <c r="BI385" s="156">
        <f>IF(O385="nulová",K385,0)</f>
        <v>0</v>
      </c>
      <c r="BJ385" s="3" t="s">
        <v>87</v>
      </c>
      <c r="BK385" s="156">
        <f>ROUND(P385*H385,2)</f>
        <v>0</v>
      </c>
      <c r="BL385" s="3" t="s">
        <v>682</v>
      </c>
      <c r="BM385" s="155" t="s">
        <v>683</v>
      </c>
    </row>
    <row r="386" spans="1:65" ht="15.75" customHeight="1">
      <c r="A386" s="171"/>
      <c r="B386" s="172"/>
      <c r="C386" s="171"/>
      <c r="D386" s="173" t="s">
        <v>193</v>
      </c>
      <c r="E386" s="171"/>
      <c r="F386" s="175" t="s">
        <v>684</v>
      </c>
      <c r="G386" s="171"/>
      <c r="H386" s="176">
        <v>15.909000000000001</v>
      </c>
      <c r="I386" s="171"/>
      <c r="J386" s="171"/>
      <c r="K386" s="171"/>
      <c r="L386" s="171"/>
      <c r="M386" s="172"/>
      <c r="N386" s="177"/>
      <c r="O386" s="171"/>
      <c r="P386" s="171"/>
      <c r="Q386" s="171"/>
      <c r="R386" s="171"/>
      <c r="S386" s="171"/>
      <c r="T386" s="171"/>
      <c r="U386" s="171"/>
      <c r="V386" s="171"/>
      <c r="W386" s="171"/>
      <c r="X386" s="178"/>
      <c r="Y386" s="171"/>
      <c r="Z386" s="171"/>
      <c r="AA386" s="171"/>
      <c r="AB386" s="171"/>
      <c r="AC386" s="171"/>
      <c r="AD386" s="171"/>
      <c r="AE386" s="171"/>
      <c r="AF386" s="171"/>
      <c r="AG386" s="171"/>
      <c r="AH386" s="171"/>
      <c r="AI386" s="171"/>
      <c r="AJ386" s="171"/>
      <c r="AK386" s="171"/>
      <c r="AL386" s="171"/>
      <c r="AM386" s="171"/>
      <c r="AN386" s="171"/>
      <c r="AO386" s="171"/>
      <c r="AP386" s="171"/>
      <c r="AQ386" s="171"/>
      <c r="AR386" s="171"/>
      <c r="AS386" s="171"/>
      <c r="AT386" s="174" t="s">
        <v>193</v>
      </c>
      <c r="AU386" s="174" t="s">
        <v>87</v>
      </c>
      <c r="AV386" s="171" t="s">
        <v>87</v>
      </c>
      <c r="AW386" s="171" t="s">
        <v>3</v>
      </c>
      <c r="AX386" s="171" t="s">
        <v>80</v>
      </c>
      <c r="AY386" s="174" t="s">
        <v>142</v>
      </c>
      <c r="AZ386" s="171"/>
      <c r="BA386" s="171"/>
      <c r="BB386" s="171"/>
      <c r="BC386" s="171"/>
      <c r="BD386" s="171"/>
      <c r="BE386" s="171"/>
      <c r="BF386" s="171"/>
      <c r="BG386" s="171"/>
      <c r="BH386" s="171"/>
      <c r="BI386" s="171"/>
      <c r="BJ386" s="171"/>
      <c r="BK386" s="171"/>
      <c r="BL386" s="171"/>
      <c r="BM386" s="171"/>
    </row>
    <row r="387" spans="1:65" ht="37.5" customHeight="1">
      <c r="A387" s="18"/>
      <c r="B387" s="19"/>
      <c r="C387" s="157" t="s">
        <v>685</v>
      </c>
      <c r="D387" s="157" t="s">
        <v>155</v>
      </c>
      <c r="E387" s="158" t="s">
        <v>686</v>
      </c>
      <c r="F387" s="159" t="s">
        <v>687</v>
      </c>
      <c r="G387" s="160" t="s">
        <v>598</v>
      </c>
      <c r="H387" s="161">
        <v>15909.031999999999</v>
      </c>
      <c r="I387" s="162"/>
      <c r="J387" s="162"/>
      <c r="K387" s="163">
        <f>ROUND(P387*H387,2)</f>
        <v>0</v>
      </c>
      <c r="L387" s="159" t="s">
        <v>161</v>
      </c>
      <c r="M387" s="19"/>
      <c r="N387" s="164" t="s">
        <v>1</v>
      </c>
      <c r="O387" s="151" t="s">
        <v>38</v>
      </c>
      <c r="P387" s="152">
        <f>I387+J387</f>
        <v>0</v>
      </c>
      <c r="Q387" s="152">
        <f>ROUND(I387*H387,2)</f>
        <v>0</v>
      </c>
      <c r="R387" s="152">
        <f>ROUND(J387*H387,2)</f>
        <v>0</v>
      </c>
      <c r="S387" s="18"/>
      <c r="T387" s="153">
        <f>S387*H387</f>
        <v>0</v>
      </c>
      <c r="U387" s="153">
        <v>0</v>
      </c>
      <c r="V387" s="153">
        <f>U387*H387</f>
        <v>0</v>
      </c>
      <c r="W387" s="153">
        <v>0</v>
      </c>
      <c r="X387" s="154">
        <f>W387*H387</f>
        <v>0</v>
      </c>
      <c r="Y387" s="18"/>
      <c r="Z387" s="18"/>
      <c r="AA387" s="18"/>
      <c r="AB387" s="18"/>
      <c r="AC387" s="18"/>
      <c r="AD387" s="18"/>
      <c r="AE387" s="18"/>
      <c r="AF387" s="18"/>
      <c r="AG387" s="18"/>
      <c r="AH387" s="18"/>
      <c r="AI387" s="18"/>
      <c r="AJ387" s="18"/>
      <c r="AK387" s="18"/>
      <c r="AL387" s="18"/>
      <c r="AM387" s="18"/>
      <c r="AN387" s="18"/>
      <c r="AO387" s="18"/>
      <c r="AP387" s="18"/>
      <c r="AQ387" s="18"/>
      <c r="AR387" s="155" t="s">
        <v>475</v>
      </c>
      <c r="AS387" s="18"/>
      <c r="AT387" s="155" t="s">
        <v>155</v>
      </c>
      <c r="AU387" s="155" t="s">
        <v>87</v>
      </c>
      <c r="AV387" s="18"/>
      <c r="AW387" s="18"/>
      <c r="AX387" s="18"/>
      <c r="AY387" s="3" t="s">
        <v>142</v>
      </c>
      <c r="AZ387" s="18"/>
      <c r="BA387" s="18"/>
      <c r="BB387" s="18"/>
      <c r="BC387" s="18"/>
      <c r="BD387" s="18"/>
      <c r="BE387" s="156">
        <f>IF(O387="základná",K387,0)</f>
        <v>0</v>
      </c>
      <c r="BF387" s="156">
        <f>IF(O387="znížená",K387,0)</f>
        <v>0</v>
      </c>
      <c r="BG387" s="156">
        <f>IF(O387="zákl. prenesená",K387,0)</f>
        <v>0</v>
      </c>
      <c r="BH387" s="156">
        <f>IF(O387="zníž. prenesená",K387,0)</f>
        <v>0</v>
      </c>
      <c r="BI387" s="156">
        <f>IF(O387="nulová",K387,0)</f>
        <v>0</v>
      </c>
      <c r="BJ387" s="3" t="s">
        <v>87</v>
      </c>
      <c r="BK387" s="156">
        <f>ROUND(P387*H387,2)</f>
        <v>0</v>
      </c>
      <c r="BL387" s="3" t="s">
        <v>475</v>
      </c>
      <c r="BM387" s="155" t="s">
        <v>688</v>
      </c>
    </row>
    <row r="388" spans="1:65" ht="15.75" customHeight="1">
      <c r="A388" s="187"/>
      <c r="B388" s="188"/>
      <c r="C388" s="187"/>
      <c r="D388" s="173" t="s">
        <v>193</v>
      </c>
      <c r="E388" s="189" t="s">
        <v>1</v>
      </c>
      <c r="F388" s="190" t="s">
        <v>652</v>
      </c>
      <c r="G388" s="187"/>
      <c r="H388" s="189" t="s">
        <v>1</v>
      </c>
      <c r="I388" s="187"/>
      <c r="J388" s="187"/>
      <c r="K388" s="187"/>
      <c r="L388" s="187"/>
      <c r="M388" s="188"/>
      <c r="N388" s="191"/>
      <c r="O388" s="187"/>
      <c r="P388" s="187"/>
      <c r="Q388" s="187"/>
      <c r="R388" s="187"/>
      <c r="S388" s="187"/>
      <c r="T388" s="187"/>
      <c r="U388" s="187"/>
      <c r="V388" s="187"/>
      <c r="W388" s="187"/>
      <c r="X388" s="192"/>
      <c r="Y388" s="187"/>
      <c r="Z388" s="187"/>
      <c r="AA388" s="187"/>
      <c r="AB388" s="187"/>
      <c r="AC388" s="187"/>
      <c r="AD388" s="187"/>
      <c r="AE388" s="187"/>
      <c r="AF388" s="187"/>
      <c r="AG388" s="187"/>
      <c r="AH388" s="187"/>
      <c r="AI388" s="187"/>
      <c r="AJ388" s="187"/>
      <c r="AK388" s="187"/>
      <c r="AL388" s="187"/>
      <c r="AM388" s="187"/>
      <c r="AN388" s="187"/>
      <c r="AO388" s="187"/>
      <c r="AP388" s="187"/>
      <c r="AQ388" s="187"/>
      <c r="AR388" s="187"/>
      <c r="AS388" s="187"/>
      <c r="AT388" s="189" t="s">
        <v>193</v>
      </c>
      <c r="AU388" s="189" t="s">
        <v>87</v>
      </c>
      <c r="AV388" s="187" t="s">
        <v>80</v>
      </c>
      <c r="AW388" s="187" t="s">
        <v>4</v>
      </c>
      <c r="AX388" s="187" t="s">
        <v>74</v>
      </c>
      <c r="AY388" s="189" t="s">
        <v>142</v>
      </c>
      <c r="AZ388" s="187"/>
      <c r="BA388" s="187"/>
      <c r="BB388" s="187"/>
      <c r="BC388" s="187"/>
      <c r="BD388" s="187"/>
      <c r="BE388" s="187"/>
      <c r="BF388" s="187"/>
      <c r="BG388" s="187"/>
      <c r="BH388" s="187"/>
      <c r="BI388" s="187"/>
      <c r="BJ388" s="187"/>
      <c r="BK388" s="187"/>
      <c r="BL388" s="187"/>
      <c r="BM388" s="187"/>
    </row>
    <row r="389" spans="1:65" ht="15.75" customHeight="1">
      <c r="A389" s="171"/>
      <c r="B389" s="172"/>
      <c r="C389" s="171"/>
      <c r="D389" s="173" t="s">
        <v>193</v>
      </c>
      <c r="E389" s="174" t="s">
        <v>1</v>
      </c>
      <c r="F389" s="175" t="s">
        <v>672</v>
      </c>
      <c r="G389" s="171"/>
      <c r="H389" s="176">
        <v>1942.336</v>
      </c>
      <c r="I389" s="171"/>
      <c r="J389" s="171"/>
      <c r="K389" s="171"/>
      <c r="L389" s="171"/>
      <c r="M389" s="172"/>
      <c r="N389" s="177"/>
      <c r="O389" s="171"/>
      <c r="P389" s="171"/>
      <c r="Q389" s="171"/>
      <c r="R389" s="171"/>
      <c r="S389" s="171"/>
      <c r="T389" s="171"/>
      <c r="U389" s="171"/>
      <c r="V389" s="171"/>
      <c r="W389" s="171"/>
      <c r="X389" s="178"/>
      <c r="Y389" s="171"/>
      <c r="Z389" s="171"/>
      <c r="AA389" s="171"/>
      <c r="AB389" s="171"/>
      <c r="AC389" s="171"/>
      <c r="AD389" s="171"/>
      <c r="AE389" s="171"/>
      <c r="AF389" s="171"/>
      <c r="AG389" s="171"/>
      <c r="AH389" s="171"/>
      <c r="AI389" s="171"/>
      <c r="AJ389" s="171"/>
      <c r="AK389" s="171"/>
      <c r="AL389" s="171"/>
      <c r="AM389" s="171"/>
      <c r="AN389" s="171"/>
      <c r="AO389" s="171"/>
      <c r="AP389" s="171"/>
      <c r="AQ389" s="171"/>
      <c r="AR389" s="171"/>
      <c r="AS389" s="171"/>
      <c r="AT389" s="174" t="s">
        <v>193</v>
      </c>
      <c r="AU389" s="174" t="s">
        <v>87</v>
      </c>
      <c r="AV389" s="171" t="s">
        <v>87</v>
      </c>
      <c r="AW389" s="171" t="s">
        <v>4</v>
      </c>
      <c r="AX389" s="171" t="s">
        <v>74</v>
      </c>
      <c r="AY389" s="174" t="s">
        <v>142</v>
      </c>
      <c r="AZ389" s="171"/>
      <c r="BA389" s="171"/>
      <c r="BB389" s="171"/>
      <c r="BC389" s="171"/>
      <c r="BD389" s="171"/>
      <c r="BE389" s="171"/>
      <c r="BF389" s="171"/>
      <c r="BG389" s="171"/>
      <c r="BH389" s="171"/>
      <c r="BI389" s="171"/>
      <c r="BJ389" s="171"/>
      <c r="BK389" s="171"/>
      <c r="BL389" s="171"/>
      <c r="BM389" s="171"/>
    </row>
    <row r="390" spans="1:65" ht="15.75" customHeight="1">
      <c r="A390" s="171"/>
      <c r="B390" s="172"/>
      <c r="C390" s="171"/>
      <c r="D390" s="173" t="s">
        <v>193</v>
      </c>
      <c r="E390" s="174" t="s">
        <v>1</v>
      </c>
      <c r="F390" s="175" t="s">
        <v>673</v>
      </c>
      <c r="G390" s="171"/>
      <c r="H390" s="176">
        <v>126.38</v>
      </c>
      <c r="I390" s="171"/>
      <c r="J390" s="171"/>
      <c r="K390" s="171"/>
      <c r="L390" s="171"/>
      <c r="M390" s="172"/>
      <c r="N390" s="177"/>
      <c r="O390" s="171"/>
      <c r="P390" s="171"/>
      <c r="Q390" s="171"/>
      <c r="R390" s="171"/>
      <c r="S390" s="171"/>
      <c r="T390" s="171"/>
      <c r="U390" s="171"/>
      <c r="V390" s="171"/>
      <c r="W390" s="171"/>
      <c r="X390" s="178"/>
      <c r="Y390" s="171"/>
      <c r="Z390" s="171"/>
      <c r="AA390" s="171"/>
      <c r="AB390" s="171"/>
      <c r="AC390" s="171"/>
      <c r="AD390" s="171"/>
      <c r="AE390" s="171"/>
      <c r="AF390" s="171"/>
      <c r="AG390" s="171"/>
      <c r="AH390" s="171"/>
      <c r="AI390" s="171"/>
      <c r="AJ390" s="171"/>
      <c r="AK390" s="171"/>
      <c r="AL390" s="171"/>
      <c r="AM390" s="171"/>
      <c r="AN390" s="171"/>
      <c r="AO390" s="171"/>
      <c r="AP390" s="171"/>
      <c r="AQ390" s="171"/>
      <c r="AR390" s="171"/>
      <c r="AS390" s="171"/>
      <c r="AT390" s="174" t="s">
        <v>193</v>
      </c>
      <c r="AU390" s="174" t="s">
        <v>87</v>
      </c>
      <c r="AV390" s="171" t="s">
        <v>87</v>
      </c>
      <c r="AW390" s="171" t="s">
        <v>4</v>
      </c>
      <c r="AX390" s="171" t="s">
        <v>74</v>
      </c>
      <c r="AY390" s="174" t="s">
        <v>142</v>
      </c>
      <c r="AZ390" s="171"/>
      <c r="BA390" s="171"/>
      <c r="BB390" s="171"/>
      <c r="BC390" s="171"/>
      <c r="BD390" s="171"/>
      <c r="BE390" s="171"/>
      <c r="BF390" s="171"/>
      <c r="BG390" s="171"/>
      <c r="BH390" s="171"/>
      <c r="BI390" s="171"/>
      <c r="BJ390" s="171"/>
      <c r="BK390" s="171"/>
      <c r="BL390" s="171"/>
      <c r="BM390" s="171"/>
    </row>
    <row r="391" spans="1:65" ht="15.75" customHeight="1">
      <c r="A391" s="171"/>
      <c r="B391" s="172"/>
      <c r="C391" s="171"/>
      <c r="D391" s="173" t="s">
        <v>193</v>
      </c>
      <c r="E391" s="174" t="s">
        <v>1</v>
      </c>
      <c r="F391" s="175" t="s">
        <v>674</v>
      </c>
      <c r="G391" s="171"/>
      <c r="H391" s="176">
        <v>4682.2</v>
      </c>
      <c r="I391" s="171"/>
      <c r="J391" s="171"/>
      <c r="K391" s="171"/>
      <c r="L391" s="171"/>
      <c r="M391" s="172"/>
      <c r="N391" s="177"/>
      <c r="O391" s="171"/>
      <c r="P391" s="171"/>
      <c r="Q391" s="171"/>
      <c r="R391" s="171"/>
      <c r="S391" s="171"/>
      <c r="T391" s="171"/>
      <c r="U391" s="171"/>
      <c r="V391" s="171"/>
      <c r="W391" s="171"/>
      <c r="X391" s="178"/>
      <c r="Y391" s="171"/>
      <c r="Z391" s="171"/>
      <c r="AA391" s="171"/>
      <c r="AB391" s="171"/>
      <c r="AC391" s="171"/>
      <c r="AD391" s="171"/>
      <c r="AE391" s="171"/>
      <c r="AF391" s="171"/>
      <c r="AG391" s="171"/>
      <c r="AH391" s="171"/>
      <c r="AI391" s="171"/>
      <c r="AJ391" s="171"/>
      <c r="AK391" s="171"/>
      <c r="AL391" s="171"/>
      <c r="AM391" s="171"/>
      <c r="AN391" s="171"/>
      <c r="AO391" s="171"/>
      <c r="AP391" s="171"/>
      <c r="AQ391" s="171"/>
      <c r="AR391" s="171"/>
      <c r="AS391" s="171"/>
      <c r="AT391" s="174" t="s">
        <v>193</v>
      </c>
      <c r="AU391" s="174" t="s">
        <v>87</v>
      </c>
      <c r="AV391" s="171" t="s">
        <v>87</v>
      </c>
      <c r="AW391" s="171" t="s">
        <v>4</v>
      </c>
      <c r="AX391" s="171" t="s">
        <v>74</v>
      </c>
      <c r="AY391" s="174" t="s">
        <v>142</v>
      </c>
      <c r="AZ391" s="171"/>
      <c r="BA391" s="171"/>
      <c r="BB391" s="171"/>
      <c r="BC391" s="171"/>
      <c r="BD391" s="171"/>
      <c r="BE391" s="171"/>
      <c r="BF391" s="171"/>
      <c r="BG391" s="171"/>
      <c r="BH391" s="171"/>
      <c r="BI391" s="171"/>
      <c r="BJ391" s="171"/>
      <c r="BK391" s="171"/>
      <c r="BL391" s="171"/>
      <c r="BM391" s="171"/>
    </row>
    <row r="392" spans="1:65" ht="15.75" customHeight="1">
      <c r="A392" s="171"/>
      <c r="B392" s="172"/>
      <c r="C392" s="171"/>
      <c r="D392" s="173" t="s">
        <v>193</v>
      </c>
      <c r="E392" s="174" t="s">
        <v>1</v>
      </c>
      <c r="F392" s="175" t="s">
        <v>675</v>
      </c>
      <c r="G392" s="171"/>
      <c r="H392" s="176">
        <v>1369.55</v>
      </c>
      <c r="I392" s="171"/>
      <c r="J392" s="171"/>
      <c r="K392" s="171"/>
      <c r="L392" s="171"/>
      <c r="M392" s="172"/>
      <c r="N392" s="177"/>
      <c r="O392" s="171"/>
      <c r="P392" s="171"/>
      <c r="Q392" s="171"/>
      <c r="R392" s="171"/>
      <c r="S392" s="171"/>
      <c r="T392" s="171"/>
      <c r="U392" s="171"/>
      <c r="V392" s="171"/>
      <c r="W392" s="171"/>
      <c r="X392" s="178"/>
      <c r="Y392" s="171"/>
      <c r="Z392" s="171"/>
      <c r="AA392" s="171"/>
      <c r="AB392" s="171"/>
      <c r="AC392" s="171"/>
      <c r="AD392" s="171"/>
      <c r="AE392" s="171"/>
      <c r="AF392" s="171"/>
      <c r="AG392" s="171"/>
      <c r="AH392" s="171"/>
      <c r="AI392" s="171"/>
      <c r="AJ392" s="171"/>
      <c r="AK392" s="171"/>
      <c r="AL392" s="171"/>
      <c r="AM392" s="171"/>
      <c r="AN392" s="171"/>
      <c r="AO392" s="171"/>
      <c r="AP392" s="171"/>
      <c r="AQ392" s="171"/>
      <c r="AR392" s="171"/>
      <c r="AS392" s="171"/>
      <c r="AT392" s="174" t="s">
        <v>193</v>
      </c>
      <c r="AU392" s="174" t="s">
        <v>87</v>
      </c>
      <c r="AV392" s="171" t="s">
        <v>87</v>
      </c>
      <c r="AW392" s="171" t="s">
        <v>4</v>
      </c>
      <c r="AX392" s="171" t="s">
        <v>74</v>
      </c>
      <c r="AY392" s="174" t="s">
        <v>142</v>
      </c>
      <c r="AZ392" s="171"/>
      <c r="BA392" s="171"/>
      <c r="BB392" s="171"/>
      <c r="BC392" s="171"/>
      <c r="BD392" s="171"/>
      <c r="BE392" s="171"/>
      <c r="BF392" s="171"/>
      <c r="BG392" s="171"/>
      <c r="BH392" s="171"/>
      <c r="BI392" s="171"/>
      <c r="BJ392" s="171"/>
      <c r="BK392" s="171"/>
      <c r="BL392" s="171"/>
      <c r="BM392" s="171"/>
    </row>
    <row r="393" spans="1:65" ht="15.75" customHeight="1">
      <c r="A393" s="179"/>
      <c r="B393" s="180"/>
      <c r="C393" s="179"/>
      <c r="D393" s="173" t="s">
        <v>193</v>
      </c>
      <c r="E393" s="181" t="s">
        <v>1</v>
      </c>
      <c r="F393" s="182" t="s">
        <v>196</v>
      </c>
      <c r="G393" s="179"/>
      <c r="H393" s="183">
        <v>8120.4659999999994</v>
      </c>
      <c r="I393" s="179"/>
      <c r="J393" s="179"/>
      <c r="K393" s="179"/>
      <c r="L393" s="179"/>
      <c r="M393" s="180"/>
      <c r="N393" s="184"/>
      <c r="O393" s="179"/>
      <c r="P393" s="179"/>
      <c r="Q393" s="179"/>
      <c r="R393" s="179"/>
      <c r="S393" s="179"/>
      <c r="T393" s="179"/>
      <c r="U393" s="179"/>
      <c r="V393" s="179"/>
      <c r="W393" s="179"/>
      <c r="X393" s="185"/>
      <c r="Y393" s="179"/>
      <c r="Z393" s="179"/>
      <c r="AA393" s="179"/>
      <c r="AB393" s="179"/>
      <c r="AC393" s="179"/>
      <c r="AD393" s="179"/>
      <c r="AE393" s="179"/>
      <c r="AF393" s="179"/>
      <c r="AG393" s="179"/>
      <c r="AH393" s="179"/>
      <c r="AI393" s="179"/>
      <c r="AJ393" s="179"/>
      <c r="AK393" s="179"/>
      <c r="AL393" s="179"/>
      <c r="AM393" s="179"/>
      <c r="AN393" s="179"/>
      <c r="AO393" s="179"/>
      <c r="AP393" s="179"/>
      <c r="AQ393" s="179"/>
      <c r="AR393" s="179"/>
      <c r="AS393" s="179"/>
      <c r="AT393" s="181" t="s">
        <v>193</v>
      </c>
      <c r="AU393" s="181" t="s">
        <v>87</v>
      </c>
      <c r="AV393" s="179" t="s">
        <v>94</v>
      </c>
      <c r="AW393" s="179" t="s">
        <v>4</v>
      </c>
      <c r="AX393" s="179" t="s">
        <v>74</v>
      </c>
      <c r="AY393" s="181" t="s">
        <v>142</v>
      </c>
      <c r="AZ393" s="179"/>
      <c r="BA393" s="179"/>
      <c r="BB393" s="179"/>
      <c r="BC393" s="179"/>
      <c r="BD393" s="179"/>
      <c r="BE393" s="179"/>
      <c r="BF393" s="179"/>
      <c r="BG393" s="179"/>
      <c r="BH393" s="179"/>
      <c r="BI393" s="179"/>
      <c r="BJ393" s="179"/>
      <c r="BK393" s="179"/>
      <c r="BL393" s="179"/>
      <c r="BM393" s="179"/>
    </row>
    <row r="394" spans="1:65" ht="15.75" customHeight="1">
      <c r="A394" s="187"/>
      <c r="B394" s="188"/>
      <c r="C394" s="187"/>
      <c r="D394" s="173" t="s">
        <v>193</v>
      </c>
      <c r="E394" s="189" t="s">
        <v>1</v>
      </c>
      <c r="F394" s="190" t="s">
        <v>657</v>
      </c>
      <c r="G394" s="187"/>
      <c r="H394" s="189" t="s">
        <v>1</v>
      </c>
      <c r="I394" s="187"/>
      <c r="J394" s="187"/>
      <c r="K394" s="187"/>
      <c r="L394" s="187"/>
      <c r="M394" s="188"/>
      <c r="N394" s="191"/>
      <c r="O394" s="187"/>
      <c r="P394" s="187"/>
      <c r="Q394" s="187"/>
      <c r="R394" s="187"/>
      <c r="S394" s="187"/>
      <c r="T394" s="187"/>
      <c r="U394" s="187"/>
      <c r="V394" s="187"/>
      <c r="W394" s="187"/>
      <c r="X394" s="192"/>
      <c r="Y394" s="187"/>
      <c r="Z394" s="187"/>
      <c r="AA394" s="187"/>
      <c r="AB394" s="187"/>
      <c r="AC394" s="187"/>
      <c r="AD394" s="187"/>
      <c r="AE394" s="187"/>
      <c r="AF394" s="187"/>
      <c r="AG394" s="187"/>
      <c r="AH394" s="187"/>
      <c r="AI394" s="187"/>
      <c r="AJ394" s="187"/>
      <c r="AK394" s="187"/>
      <c r="AL394" s="187"/>
      <c r="AM394" s="187"/>
      <c r="AN394" s="187"/>
      <c r="AO394" s="187"/>
      <c r="AP394" s="187"/>
      <c r="AQ394" s="187"/>
      <c r="AR394" s="187"/>
      <c r="AS394" s="187"/>
      <c r="AT394" s="189" t="s">
        <v>193</v>
      </c>
      <c r="AU394" s="189" t="s">
        <v>87</v>
      </c>
      <c r="AV394" s="187" t="s">
        <v>80</v>
      </c>
      <c r="AW394" s="187" t="s">
        <v>4</v>
      </c>
      <c r="AX394" s="187" t="s">
        <v>74</v>
      </c>
      <c r="AY394" s="189" t="s">
        <v>142</v>
      </c>
      <c r="AZ394" s="187"/>
      <c r="BA394" s="187"/>
      <c r="BB394" s="187"/>
      <c r="BC394" s="187"/>
      <c r="BD394" s="187"/>
      <c r="BE394" s="187"/>
      <c r="BF394" s="187"/>
      <c r="BG394" s="187"/>
      <c r="BH394" s="187"/>
      <c r="BI394" s="187"/>
      <c r="BJ394" s="187"/>
      <c r="BK394" s="187"/>
      <c r="BL394" s="187"/>
      <c r="BM394" s="187"/>
    </row>
    <row r="395" spans="1:65" ht="15.75" customHeight="1">
      <c r="A395" s="171"/>
      <c r="B395" s="172"/>
      <c r="C395" s="171"/>
      <c r="D395" s="173" t="s">
        <v>193</v>
      </c>
      <c r="E395" s="174" t="s">
        <v>1</v>
      </c>
      <c r="F395" s="175" t="s">
        <v>676</v>
      </c>
      <c r="G395" s="171"/>
      <c r="H395" s="176">
        <v>1642.2560000000001</v>
      </c>
      <c r="I395" s="171"/>
      <c r="J395" s="171"/>
      <c r="K395" s="171"/>
      <c r="L395" s="171"/>
      <c r="M395" s="172"/>
      <c r="N395" s="177"/>
      <c r="O395" s="171"/>
      <c r="P395" s="171"/>
      <c r="Q395" s="171"/>
      <c r="R395" s="171"/>
      <c r="S395" s="171"/>
      <c r="T395" s="171"/>
      <c r="U395" s="171"/>
      <c r="V395" s="171"/>
      <c r="W395" s="171"/>
      <c r="X395" s="178"/>
      <c r="Y395" s="171"/>
      <c r="Z395" s="171"/>
      <c r="AA395" s="171"/>
      <c r="AB395" s="171"/>
      <c r="AC395" s="171"/>
      <c r="AD395" s="171"/>
      <c r="AE395" s="171"/>
      <c r="AF395" s="171"/>
      <c r="AG395" s="171"/>
      <c r="AH395" s="171"/>
      <c r="AI395" s="171"/>
      <c r="AJ395" s="171"/>
      <c r="AK395" s="171"/>
      <c r="AL395" s="171"/>
      <c r="AM395" s="171"/>
      <c r="AN395" s="171"/>
      <c r="AO395" s="171"/>
      <c r="AP395" s="171"/>
      <c r="AQ395" s="171"/>
      <c r="AR395" s="171"/>
      <c r="AS395" s="171"/>
      <c r="AT395" s="174" t="s">
        <v>193</v>
      </c>
      <c r="AU395" s="174" t="s">
        <v>87</v>
      </c>
      <c r="AV395" s="171" t="s">
        <v>87</v>
      </c>
      <c r="AW395" s="171" t="s">
        <v>4</v>
      </c>
      <c r="AX395" s="171" t="s">
        <v>74</v>
      </c>
      <c r="AY395" s="174" t="s">
        <v>142</v>
      </c>
      <c r="AZ395" s="171"/>
      <c r="BA395" s="171"/>
      <c r="BB395" s="171"/>
      <c r="BC395" s="171"/>
      <c r="BD395" s="171"/>
      <c r="BE395" s="171"/>
      <c r="BF395" s="171"/>
      <c r="BG395" s="171"/>
      <c r="BH395" s="171"/>
      <c r="BI395" s="171"/>
      <c r="BJ395" s="171"/>
      <c r="BK395" s="171"/>
      <c r="BL395" s="171"/>
      <c r="BM395" s="171"/>
    </row>
    <row r="396" spans="1:65" ht="15.75" customHeight="1">
      <c r="A396" s="171"/>
      <c r="B396" s="172"/>
      <c r="C396" s="171"/>
      <c r="D396" s="173" t="s">
        <v>193</v>
      </c>
      <c r="E396" s="174" t="s">
        <v>1</v>
      </c>
      <c r="F396" s="175" t="s">
        <v>677</v>
      </c>
      <c r="G396" s="171"/>
      <c r="H396" s="176">
        <v>4271.08</v>
      </c>
      <c r="I396" s="171"/>
      <c r="J396" s="171"/>
      <c r="K396" s="171"/>
      <c r="L396" s="171"/>
      <c r="M396" s="172"/>
      <c r="N396" s="177"/>
      <c r="O396" s="171"/>
      <c r="P396" s="171"/>
      <c r="Q396" s="171"/>
      <c r="R396" s="171"/>
      <c r="S396" s="171"/>
      <c r="T396" s="171"/>
      <c r="U396" s="171"/>
      <c r="V396" s="171"/>
      <c r="W396" s="171"/>
      <c r="X396" s="178"/>
      <c r="Y396" s="171"/>
      <c r="Z396" s="171"/>
      <c r="AA396" s="171"/>
      <c r="AB396" s="171"/>
      <c r="AC396" s="171"/>
      <c r="AD396" s="171"/>
      <c r="AE396" s="171"/>
      <c r="AF396" s="171"/>
      <c r="AG396" s="171"/>
      <c r="AH396" s="171"/>
      <c r="AI396" s="171"/>
      <c r="AJ396" s="171"/>
      <c r="AK396" s="171"/>
      <c r="AL396" s="171"/>
      <c r="AM396" s="171"/>
      <c r="AN396" s="171"/>
      <c r="AO396" s="171"/>
      <c r="AP396" s="171"/>
      <c r="AQ396" s="171"/>
      <c r="AR396" s="171"/>
      <c r="AS396" s="171"/>
      <c r="AT396" s="174" t="s">
        <v>193</v>
      </c>
      <c r="AU396" s="174" t="s">
        <v>87</v>
      </c>
      <c r="AV396" s="171" t="s">
        <v>87</v>
      </c>
      <c r="AW396" s="171" t="s">
        <v>4</v>
      </c>
      <c r="AX396" s="171" t="s">
        <v>74</v>
      </c>
      <c r="AY396" s="174" t="s">
        <v>142</v>
      </c>
      <c r="AZ396" s="171"/>
      <c r="BA396" s="171"/>
      <c r="BB396" s="171"/>
      <c r="BC396" s="171"/>
      <c r="BD396" s="171"/>
      <c r="BE396" s="171"/>
      <c r="BF396" s="171"/>
      <c r="BG396" s="171"/>
      <c r="BH396" s="171"/>
      <c r="BI396" s="171"/>
      <c r="BJ396" s="171"/>
      <c r="BK396" s="171"/>
      <c r="BL396" s="171"/>
      <c r="BM396" s="171"/>
    </row>
    <row r="397" spans="1:65" ht="15.75" customHeight="1">
      <c r="A397" s="171"/>
      <c r="B397" s="172"/>
      <c r="C397" s="171"/>
      <c r="D397" s="173" t="s">
        <v>193</v>
      </c>
      <c r="E397" s="174" t="s">
        <v>1</v>
      </c>
      <c r="F397" s="175" t="s">
        <v>678</v>
      </c>
      <c r="G397" s="171"/>
      <c r="H397" s="176">
        <v>1875.23</v>
      </c>
      <c r="I397" s="171"/>
      <c r="J397" s="171"/>
      <c r="K397" s="171"/>
      <c r="L397" s="171"/>
      <c r="M397" s="172"/>
      <c r="N397" s="177"/>
      <c r="O397" s="171"/>
      <c r="P397" s="171"/>
      <c r="Q397" s="171"/>
      <c r="R397" s="171"/>
      <c r="S397" s="171"/>
      <c r="T397" s="171"/>
      <c r="U397" s="171"/>
      <c r="V397" s="171"/>
      <c r="W397" s="171"/>
      <c r="X397" s="178"/>
      <c r="Y397" s="171"/>
      <c r="Z397" s="171"/>
      <c r="AA397" s="171"/>
      <c r="AB397" s="171"/>
      <c r="AC397" s="171"/>
      <c r="AD397" s="171"/>
      <c r="AE397" s="171"/>
      <c r="AF397" s="171"/>
      <c r="AG397" s="171"/>
      <c r="AH397" s="171"/>
      <c r="AI397" s="171"/>
      <c r="AJ397" s="171"/>
      <c r="AK397" s="171"/>
      <c r="AL397" s="171"/>
      <c r="AM397" s="171"/>
      <c r="AN397" s="171"/>
      <c r="AO397" s="171"/>
      <c r="AP397" s="171"/>
      <c r="AQ397" s="171"/>
      <c r="AR397" s="171"/>
      <c r="AS397" s="171"/>
      <c r="AT397" s="174" t="s">
        <v>193</v>
      </c>
      <c r="AU397" s="174" t="s">
        <v>87</v>
      </c>
      <c r="AV397" s="171" t="s">
        <v>87</v>
      </c>
      <c r="AW397" s="171" t="s">
        <v>4</v>
      </c>
      <c r="AX397" s="171" t="s">
        <v>74</v>
      </c>
      <c r="AY397" s="174" t="s">
        <v>142</v>
      </c>
      <c r="AZ397" s="171"/>
      <c r="BA397" s="171"/>
      <c r="BB397" s="171"/>
      <c r="BC397" s="171"/>
      <c r="BD397" s="171"/>
      <c r="BE397" s="171"/>
      <c r="BF397" s="171"/>
      <c r="BG397" s="171"/>
      <c r="BH397" s="171"/>
      <c r="BI397" s="171"/>
      <c r="BJ397" s="171"/>
      <c r="BK397" s="171"/>
      <c r="BL397" s="171"/>
      <c r="BM397" s="171"/>
    </row>
    <row r="398" spans="1:65" ht="15.75" customHeight="1">
      <c r="A398" s="179"/>
      <c r="B398" s="180"/>
      <c r="C398" s="179"/>
      <c r="D398" s="173" t="s">
        <v>193</v>
      </c>
      <c r="E398" s="181" t="s">
        <v>1</v>
      </c>
      <c r="F398" s="182" t="s">
        <v>196</v>
      </c>
      <c r="G398" s="179"/>
      <c r="H398" s="183">
        <v>7788.5660000000007</v>
      </c>
      <c r="I398" s="179"/>
      <c r="J398" s="179"/>
      <c r="K398" s="179"/>
      <c r="L398" s="179"/>
      <c r="M398" s="180"/>
      <c r="N398" s="184"/>
      <c r="O398" s="179"/>
      <c r="P398" s="179"/>
      <c r="Q398" s="179"/>
      <c r="R398" s="179"/>
      <c r="S398" s="179"/>
      <c r="T398" s="179"/>
      <c r="U398" s="179"/>
      <c r="V398" s="179"/>
      <c r="W398" s="179"/>
      <c r="X398" s="185"/>
      <c r="Y398" s="179"/>
      <c r="Z398" s="179"/>
      <c r="AA398" s="179"/>
      <c r="AB398" s="179"/>
      <c r="AC398" s="179"/>
      <c r="AD398" s="179"/>
      <c r="AE398" s="179"/>
      <c r="AF398" s="179"/>
      <c r="AG398" s="179"/>
      <c r="AH398" s="179"/>
      <c r="AI398" s="179"/>
      <c r="AJ398" s="179"/>
      <c r="AK398" s="179"/>
      <c r="AL398" s="179"/>
      <c r="AM398" s="179"/>
      <c r="AN398" s="179"/>
      <c r="AO398" s="179"/>
      <c r="AP398" s="179"/>
      <c r="AQ398" s="179"/>
      <c r="AR398" s="179"/>
      <c r="AS398" s="179"/>
      <c r="AT398" s="181" t="s">
        <v>193</v>
      </c>
      <c r="AU398" s="181" t="s">
        <v>87</v>
      </c>
      <c r="AV398" s="179" t="s">
        <v>94</v>
      </c>
      <c r="AW398" s="179" t="s">
        <v>4</v>
      </c>
      <c r="AX398" s="179" t="s">
        <v>74</v>
      </c>
      <c r="AY398" s="181" t="s">
        <v>142</v>
      </c>
      <c r="AZ398" s="179"/>
      <c r="BA398" s="179"/>
      <c r="BB398" s="179"/>
      <c r="BC398" s="179"/>
      <c r="BD398" s="179"/>
      <c r="BE398" s="179"/>
      <c r="BF398" s="179"/>
      <c r="BG398" s="179"/>
      <c r="BH398" s="179"/>
      <c r="BI398" s="179"/>
      <c r="BJ398" s="179"/>
      <c r="BK398" s="179"/>
      <c r="BL398" s="179"/>
      <c r="BM398" s="179"/>
    </row>
    <row r="399" spans="1:65" ht="15.75" customHeight="1">
      <c r="A399" s="193"/>
      <c r="B399" s="194"/>
      <c r="C399" s="193"/>
      <c r="D399" s="173" t="s">
        <v>193</v>
      </c>
      <c r="E399" s="195" t="s">
        <v>1</v>
      </c>
      <c r="F399" s="196" t="s">
        <v>661</v>
      </c>
      <c r="G399" s="193"/>
      <c r="H399" s="197">
        <v>15909.031999999999</v>
      </c>
      <c r="I399" s="193"/>
      <c r="J399" s="193"/>
      <c r="K399" s="193"/>
      <c r="L399" s="193"/>
      <c r="M399" s="194"/>
      <c r="N399" s="198"/>
      <c r="O399" s="193"/>
      <c r="P399" s="193"/>
      <c r="Q399" s="193"/>
      <c r="R399" s="193"/>
      <c r="S399" s="193"/>
      <c r="T399" s="193"/>
      <c r="U399" s="193"/>
      <c r="V399" s="193"/>
      <c r="W399" s="193"/>
      <c r="X399" s="199"/>
      <c r="Y399" s="193"/>
      <c r="Z399" s="193"/>
      <c r="AA399" s="193"/>
      <c r="AB399" s="193"/>
      <c r="AC399" s="193"/>
      <c r="AD399" s="193"/>
      <c r="AE399" s="193"/>
      <c r="AF399" s="193"/>
      <c r="AG399" s="193"/>
      <c r="AH399" s="193"/>
      <c r="AI399" s="193"/>
      <c r="AJ399" s="193"/>
      <c r="AK399" s="193"/>
      <c r="AL399" s="193"/>
      <c r="AM399" s="193"/>
      <c r="AN399" s="193"/>
      <c r="AO399" s="193"/>
      <c r="AP399" s="193"/>
      <c r="AQ399" s="193"/>
      <c r="AR399" s="193"/>
      <c r="AS399" s="193"/>
      <c r="AT399" s="195" t="s">
        <v>193</v>
      </c>
      <c r="AU399" s="195" t="s">
        <v>87</v>
      </c>
      <c r="AV399" s="193" t="s">
        <v>147</v>
      </c>
      <c r="AW399" s="193" t="s">
        <v>4</v>
      </c>
      <c r="AX399" s="193" t="s">
        <v>80</v>
      </c>
      <c r="AY399" s="195" t="s">
        <v>142</v>
      </c>
      <c r="AZ399" s="193"/>
      <c r="BA399" s="193"/>
      <c r="BB399" s="193"/>
      <c r="BC399" s="193"/>
      <c r="BD399" s="193"/>
      <c r="BE399" s="193"/>
      <c r="BF399" s="193"/>
      <c r="BG399" s="193"/>
      <c r="BH399" s="193"/>
      <c r="BI399" s="193"/>
      <c r="BJ399" s="193"/>
      <c r="BK399" s="193"/>
      <c r="BL399" s="193"/>
      <c r="BM399" s="193"/>
    </row>
    <row r="400" spans="1:65" ht="16.5" customHeight="1">
      <c r="A400" s="18"/>
      <c r="B400" s="19"/>
      <c r="C400" s="157" t="s">
        <v>689</v>
      </c>
      <c r="D400" s="157" t="s">
        <v>155</v>
      </c>
      <c r="E400" s="158" t="s">
        <v>690</v>
      </c>
      <c r="F400" s="159" t="s">
        <v>691</v>
      </c>
      <c r="G400" s="160" t="s">
        <v>347</v>
      </c>
      <c r="H400" s="186"/>
      <c r="I400" s="162"/>
      <c r="J400" s="162"/>
      <c r="K400" s="163">
        <f t="shared" ref="K400:K402" si="230">ROUND(P400*H400,2)</f>
        <v>0</v>
      </c>
      <c r="L400" s="159" t="s">
        <v>1</v>
      </c>
      <c r="M400" s="19"/>
      <c r="N400" s="164" t="s">
        <v>1</v>
      </c>
      <c r="O400" s="151" t="s">
        <v>38</v>
      </c>
      <c r="P400" s="152">
        <f t="shared" ref="P400:P402" si="231">I400+J400</f>
        <v>0</v>
      </c>
      <c r="Q400" s="152">
        <f t="shared" ref="Q400:Q402" si="232">ROUND(I400*H400,2)</f>
        <v>0</v>
      </c>
      <c r="R400" s="152">
        <f t="shared" ref="R400:R402" si="233">ROUND(J400*H400,2)</f>
        <v>0</v>
      </c>
      <c r="S400" s="18"/>
      <c r="T400" s="153">
        <f t="shared" ref="T400:T402" si="234">S400*H400</f>
        <v>0</v>
      </c>
      <c r="U400" s="153">
        <v>0</v>
      </c>
      <c r="V400" s="153">
        <f t="shared" ref="V400:V402" si="235">U400*H400</f>
        <v>0</v>
      </c>
      <c r="W400" s="153">
        <v>0</v>
      </c>
      <c r="X400" s="154">
        <f t="shared" ref="X400:X402" si="236">W400*H400</f>
        <v>0</v>
      </c>
      <c r="Y400" s="18"/>
      <c r="Z400" s="18"/>
      <c r="AA400" s="18"/>
      <c r="AB400" s="18"/>
      <c r="AC400" s="18"/>
      <c r="AD400" s="18"/>
      <c r="AE400" s="18"/>
      <c r="AF400" s="18"/>
      <c r="AG400" s="18"/>
      <c r="AH400" s="18"/>
      <c r="AI400" s="18"/>
      <c r="AJ400" s="18"/>
      <c r="AK400" s="18"/>
      <c r="AL400" s="18"/>
      <c r="AM400" s="18"/>
      <c r="AN400" s="18"/>
      <c r="AO400" s="18"/>
      <c r="AP400" s="18"/>
      <c r="AQ400" s="18"/>
      <c r="AR400" s="155" t="s">
        <v>475</v>
      </c>
      <c r="AS400" s="18"/>
      <c r="AT400" s="155" t="s">
        <v>155</v>
      </c>
      <c r="AU400" s="155" t="s">
        <v>87</v>
      </c>
      <c r="AV400" s="18"/>
      <c r="AW400" s="18"/>
      <c r="AX400" s="18"/>
      <c r="AY400" s="3" t="s">
        <v>142</v>
      </c>
      <c r="AZ400" s="18"/>
      <c r="BA400" s="18"/>
      <c r="BB400" s="18"/>
      <c r="BC400" s="18"/>
      <c r="BD400" s="18"/>
      <c r="BE400" s="156">
        <f t="shared" ref="BE400:BE402" si="237">IF(O400="základná",K400,0)</f>
        <v>0</v>
      </c>
      <c r="BF400" s="156">
        <f t="shared" ref="BF400:BF402" si="238">IF(O400="znížená",K400,0)</f>
        <v>0</v>
      </c>
      <c r="BG400" s="156">
        <f t="shared" ref="BG400:BG402" si="239">IF(O400="zákl. prenesená",K400,0)</f>
        <v>0</v>
      </c>
      <c r="BH400" s="156">
        <f t="shared" ref="BH400:BH402" si="240">IF(O400="zníž. prenesená",K400,0)</f>
        <v>0</v>
      </c>
      <c r="BI400" s="156">
        <f t="shared" ref="BI400:BI402" si="241">IF(O400="nulová",K400,0)</f>
        <v>0</v>
      </c>
      <c r="BJ400" s="3" t="s">
        <v>87</v>
      </c>
      <c r="BK400" s="156">
        <f t="shared" ref="BK400:BK402" si="242">ROUND(P400*H400,2)</f>
        <v>0</v>
      </c>
      <c r="BL400" s="3" t="s">
        <v>475</v>
      </c>
      <c r="BM400" s="155" t="s">
        <v>692</v>
      </c>
    </row>
    <row r="401" spans="1:65" ht="16.5" customHeight="1">
      <c r="A401" s="18"/>
      <c r="B401" s="19"/>
      <c r="C401" s="157" t="s">
        <v>693</v>
      </c>
      <c r="D401" s="157" t="s">
        <v>155</v>
      </c>
      <c r="E401" s="158" t="s">
        <v>694</v>
      </c>
      <c r="F401" s="159" t="s">
        <v>695</v>
      </c>
      <c r="G401" s="160" t="s">
        <v>347</v>
      </c>
      <c r="H401" s="186"/>
      <c r="I401" s="162"/>
      <c r="J401" s="162"/>
      <c r="K401" s="163">
        <f t="shared" si="230"/>
        <v>0</v>
      </c>
      <c r="L401" s="159" t="s">
        <v>1</v>
      </c>
      <c r="M401" s="19"/>
      <c r="N401" s="164" t="s">
        <v>1</v>
      </c>
      <c r="O401" s="151" t="s">
        <v>38</v>
      </c>
      <c r="P401" s="152">
        <f t="shared" si="231"/>
        <v>0</v>
      </c>
      <c r="Q401" s="152">
        <f t="shared" si="232"/>
        <v>0</v>
      </c>
      <c r="R401" s="152">
        <f t="shared" si="233"/>
        <v>0</v>
      </c>
      <c r="S401" s="18"/>
      <c r="T401" s="153">
        <f t="shared" si="234"/>
        <v>0</v>
      </c>
      <c r="U401" s="153">
        <v>0</v>
      </c>
      <c r="V401" s="153">
        <f t="shared" si="235"/>
        <v>0</v>
      </c>
      <c r="W401" s="153">
        <v>0</v>
      </c>
      <c r="X401" s="154">
        <f t="shared" si="236"/>
        <v>0</v>
      </c>
      <c r="Y401" s="18"/>
      <c r="Z401" s="18"/>
      <c r="AA401" s="18"/>
      <c r="AB401" s="18"/>
      <c r="AC401" s="18"/>
      <c r="AD401" s="18"/>
      <c r="AE401" s="18"/>
      <c r="AF401" s="18"/>
      <c r="AG401" s="18"/>
      <c r="AH401" s="18"/>
      <c r="AI401" s="18"/>
      <c r="AJ401" s="18"/>
      <c r="AK401" s="18"/>
      <c r="AL401" s="18"/>
      <c r="AM401" s="18"/>
      <c r="AN401" s="18"/>
      <c r="AO401" s="18"/>
      <c r="AP401" s="18"/>
      <c r="AQ401" s="18"/>
      <c r="AR401" s="155" t="s">
        <v>682</v>
      </c>
      <c r="AS401" s="18"/>
      <c r="AT401" s="155" t="s">
        <v>155</v>
      </c>
      <c r="AU401" s="155" t="s">
        <v>87</v>
      </c>
      <c r="AV401" s="18"/>
      <c r="AW401" s="18"/>
      <c r="AX401" s="18"/>
      <c r="AY401" s="3" t="s">
        <v>142</v>
      </c>
      <c r="AZ401" s="18"/>
      <c r="BA401" s="18"/>
      <c r="BB401" s="18"/>
      <c r="BC401" s="18"/>
      <c r="BD401" s="18"/>
      <c r="BE401" s="156">
        <f t="shared" si="237"/>
        <v>0</v>
      </c>
      <c r="BF401" s="156">
        <f t="shared" si="238"/>
        <v>0</v>
      </c>
      <c r="BG401" s="156">
        <f t="shared" si="239"/>
        <v>0</v>
      </c>
      <c r="BH401" s="156">
        <f t="shared" si="240"/>
        <v>0</v>
      </c>
      <c r="BI401" s="156">
        <f t="shared" si="241"/>
        <v>0</v>
      </c>
      <c r="BJ401" s="3" t="s">
        <v>87</v>
      </c>
      <c r="BK401" s="156">
        <f t="shared" si="242"/>
        <v>0</v>
      </c>
      <c r="BL401" s="3" t="s">
        <v>682</v>
      </c>
      <c r="BM401" s="155" t="s">
        <v>696</v>
      </c>
    </row>
    <row r="402" spans="1:65" ht="16.5" customHeight="1">
      <c r="A402" s="18"/>
      <c r="B402" s="19"/>
      <c r="C402" s="157" t="s">
        <v>697</v>
      </c>
      <c r="D402" s="157" t="s">
        <v>155</v>
      </c>
      <c r="E402" s="158" t="s">
        <v>698</v>
      </c>
      <c r="F402" s="159" t="s">
        <v>699</v>
      </c>
      <c r="G402" s="160" t="s">
        <v>347</v>
      </c>
      <c r="H402" s="186"/>
      <c r="I402" s="162"/>
      <c r="J402" s="162"/>
      <c r="K402" s="163">
        <f t="shared" si="230"/>
        <v>0</v>
      </c>
      <c r="L402" s="159" t="s">
        <v>1</v>
      </c>
      <c r="M402" s="19"/>
      <c r="N402" s="164" t="s">
        <v>1</v>
      </c>
      <c r="O402" s="151" t="s">
        <v>38</v>
      </c>
      <c r="P402" s="152">
        <f t="shared" si="231"/>
        <v>0</v>
      </c>
      <c r="Q402" s="152">
        <f t="shared" si="232"/>
        <v>0</v>
      </c>
      <c r="R402" s="152">
        <f t="shared" si="233"/>
        <v>0</v>
      </c>
      <c r="S402" s="18"/>
      <c r="T402" s="153">
        <f t="shared" si="234"/>
        <v>0</v>
      </c>
      <c r="U402" s="153">
        <v>0</v>
      </c>
      <c r="V402" s="153">
        <f t="shared" si="235"/>
        <v>0</v>
      </c>
      <c r="W402" s="153">
        <v>0</v>
      </c>
      <c r="X402" s="154">
        <f t="shared" si="236"/>
        <v>0</v>
      </c>
      <c r="Y402" s="18"/>
      <c r="Z402" s="18"/>
      <c r="AA402" s="18"/>
      <c r="AB402" s="18"/>
      <c r="AC402" s="18"/>
      <c r="AD402" s="18"/>
      <c r="AE402" s="18"/>
      <c r="AF402" s="18"/>
      <c r="AG402" s="18"/>
      <c r="AH402" s="18"/>
      <c r="AI402" s="18"/>
      <c r="AJ402" s="18"/>
      <c r="AK402" s="18"/>
      <c r="AL402" s="18"/>
      <c r="AM402" s="18"/>
      <c r="AN402" s="18"/>
      <c r="AO402" s="18"/>
      <c r="AP402" s="18"/>
      <c r="AQ402" s="18"/>
      <c r="AR402" s="155" t="s">
        <v>475</v>
      </c>
      <c r="AS402" s="18"/>
      <c r="AT402" s="155" t="s">
        <v>155</v>
      </c>
      <c r="AU402" s="155" t="s">
        <v>87</v>
      </c>
      <c r="AV402" s="18"/>
      <c r="AW402" s="18"/>
      <c r="AX402" s="18"/>
      <c r="AY402" s="3" t="s">
        <v>142</v>
      </c>
      <c r="AZ402" s="18"/>
      <c r="BA402" s="18"/>
      <c r="BB402" s="18"/>
      <c r="BC402" s="18"/>
      <c r="BD402" s="18"/>
      <c r="BE402" s="156">
        <f t="shared" si="237"/>
        <v>0</v>
      </c>
      <c r="BF402" s="156">
        <f t="shared" si="238"/>
        <v>0</v>
      </c>
      <c r="BG402" s="156">
        <f t="shared" si="239"/>
        <v>0</v>
      </c>
      <c r="BH402" s="156">
        <f t="shared" si="240"/>
        <v>0</v>
      </c>
      <c r="BI402" s="156">
        <f t="shared" si="241"/>
        <v>0</v>
      </c>
      <c r="BJ402" s="3" t="s">
        <v>87</v>
      </c>
      <c r="BK402" s="156">
        <f t="shared" si="242"/>
        <v>0</v>
      </c>
      <c r="BL402" s="3" t="s">
        <v>475</v>
      </c>
      <c r="BM402" s="155" t="s">
        <v>700</v>
      </c>
    </row>
    <row r="403" spans="1:65" ht="22.5" customHeight="1">
      <c r="A403" s="128"/>
      <c r="B403" s="129"/>
      <c r="C403" s="128"/>
      <c r="D403" s="130" t="s">
        <v>73</v>
      </c>
      <c r="E403" s="139" t="s">
        <v>158</v>
      </c>
      <c r="F403" s="139" t="s">
        <v>159</v>
      </c>
      <c r="G403" s="128"/>
      <c r="H403" s="128"/>
      <c r="I403" s="128"/>
      <c r="J403" s="128"/>
      <c r="K403" s="140">
        <f>BK403</f>
        <v>0</v>
      </c>
      <c r="L403" s="128"/>
      <c r="M403" s="129"/>
      <c r="N403" s="133"/>
      <c r="O403" s="128"/>
      <c r="P403" s="128"/>
      <c r="Q403" s="134">
        <f t="shared" ref="Q403:R403" si="243">SUM(Q404:Q406)</f>
        <v>0</v>
      </c>
      <c r="R403" s="134">
        <f t="shared" si="243"/>
        <v>0</v>
      </c>
      <c r="S403" s="128"/>
      <c r="T403" s="135">
        <f>SUM(T404:T406)</f>
        <v>0</v>
      </c>
      <c r="U403" s="128"/>
      <c r="V403" s="135">
        <f>SUM(V404:V406)</f>
        <v>0</v>
      </c>
      <c r="W403" s="128"/>
      <c r="X403" s="136">
        <f>SUM(X404:X406)</f>
        <v>0</v>
      </c>
      <c r="Y403" s="128"/>
      <c r="Z403" s="128"/>
      <c r="AA403" s="128"/>
      <c r="AB403" s="128"/>
      <c r="AC403" s="128"/>
      <c r="AD403" s="128"/>
      <c r="AE403" s="128"/>
      <c r="AF403" s="128"/>
      <c r="AG403" s="128"/>
      <c r="AH403" s="128"/>
      <c r="AI403" s="128"/>
      <c r="AJ403" s="128"/>
      <c r="AK403" s="128"/>
      <c r="AL403" s="128"/>
      <c r="AM403" s="128"/>
      <c r="AN403" s="128"/>
      <c r="AO403" s="128"/>
      <c r="AP403" s="128"/>
      <c r="AQ403" s="128"/>
      <c r="AR403" s="130" t="s">
        <v>148</v>
      </c>
      <c r="AS403" s="128"/>
      <c r="AT403" s="137" t="s">
        <v>73</v>
      </c>
      <c r="AU403" s="137" t="s">
        <v>80</v>
      </c>
      <c r="AV403" s="128"/>
      <c r="AW403" s="128"/>
      <c r="AX403" s="128"/>
      <c r="AY403" s="130" t="s">
        <v>142</v>
      </c>
      <c r="AZ403" s="128"/>
      <c r="BA403" s="128"/>
      <c r="BB403" s="128"/>
      <c r="BC403" s="128"/>
      <c r="BD403" s="128"/>
      <c r="BE403" s="128"/>
      <c r="BF403" s="128"/>
      <c r="BG403" s="128"/>
      <c r="BH403" s="128"/>
      <c r="BI403" s="128"/>
      <c r="BJ403" s="128"/>
      <c r="BK403" s="138">
        <f>SUM(BK404:BK406)</f>
        <v>0</v>
      </c>
      <c r="BL403" s="128"/>
      <c r="BM403" s="128"/>
    </row>
    <row r="404" spans="1:65" ht="24" customHeight="1">
      <c r="A404" s="18"/>
      <c r="B404" s="19"/>
      <c r="C404" s="157" t="s">
        <v>701</v>
      </c>
      <c r="D404" s="157" t="s">
        <v>155</v>
      </c>
      <c r="E404" s="158" t="s">
        <v>702</v>
      </c>
      <c r="F404" s="159" t="s">
        <v>703</v>
      </c>
      <c r="G404" s="160" t="s">
        <v>160</v>
      </c>
      <c r="H404" s="161">
        <v>1</v>
      </c>
      <c r="I404" s="162"/>
      <c r="J404" s="162"/>
      <c r="K404" s="163">
        <f t="shared" ref="K404:K405" si="244">ROUND(P404*H404,2)</f>
        <v>0</v>
      </c>
      <c r="L404" s="159" t="s">
        <v>640</v>
      </c>
      <c r="M404" s="19"/>
      <c r="N404" s="164" t="s">
        <v>1</v>
      </c>
      <c r="O404" s="151" t="s">
        <v>38</v>
      </c>
      <c r="P404" s="152">
        <f t="shared" ref="P404:P405" si="245">I404+J404</f>
        <v>0</v>
      </c>
      <c r="Q404" s="152">
        <f t="shared" ref="Q404:Q405" si="246">ROUND(I404*H404,2)</f>
        <v>0</v>
      </c>
      <c r="R404" s="152">
        <f t="shared" ref="R404:R405" si="247">ROUND(J404*H404,2)</f>
        <v>0</v>
      </c>
      <c r="S404" s="18"/>
      <c r="T404" s="153">
        <f t="shared" ref="T404:T405" si="248">S404*H404</f>
        <v>0</v>
      </c>
      <c r="U404" s="153">
        <v>0</v>
      </c>
      <c r="V404" s="153">
        <f t="shared" ref="V404:V405" si="249">U404*H404</f>
        <v>0</v>
      </c>
      <c r="W404" s="153">
        <v>0</v>
      </c>
      <c r="X404" s="154">
        <f t="shared" ref="X404:X405" si="250">W404*H404</f>
        <v>0</v>
      </c>
      <c r="Y404" s="18"/>
      <c r="Z404" s="18"/>
      <c r="AA404" s="18"/>
      <c r="AB404" s="18"/>
      <c r="AC404" s="18"/>
      <c r="AD404" s="18"/>
      <c r="AE404" s="18"/>
      <c r="AF404" s="18"/>
      <c r="AG404" s="18"/>
      <c r="AH404" s="18"/>
      <c r="AI404" s="18"/>
      <c r="AJ404" s="18"/>
      <c r="AK404" s="18"/>
      <c r="AL404" s="18"/>
      <c r="AM404" s="18"/>
      <c r="AN404" s="18"/>
      <c r="AO404" s="18"/>
      <c r="AP404" s="18"/>
      <c r="AQ404" s="18"/>
      <c r="AR404" s="155" t="s">
        <v>162</v>
      </c>
      <c r="AS404" s="18"/>
      <c r="AT404" s="155" t="s">
        <v>155</v>
      </c>
      <c r="AU404" s="155" t="s">
        <v>87</v>
      </c>
      <c r="AV404" s="18"/>
      <c r="AW404" s="18"/>
      <c r="AX404" s="18"/>
      <c r="AY404" s="3" t="s">
        <v>142</v>
      </c>
      <c r="AZ404" s="18"/>
      <c r="BA404" s="18"/>
      <c r="BB404" s="18"/>
      <c r="BC404" s="18"/>
      <c r="BD404" s="18"/>
      <c r="BE404" s="156">
        <f t="shared" ref="BE404:BE405" si="251">IF(O404="základná",K404,0)</f>
        <v>0</v>
      </c>
      <c r="BF404" s="156">
        <f t="shared" ref="BF404:BF405" si="252">IF(O404="znížená",K404,0)</f>
        <v>0</v>
      </c>
      <c r="BG404" s="156">
        <f t="shared" ref="BG404:BG405" si="253">IF(O404="zákl. prenesená",K404,0)</f>
        <v>0</v>
      </c>
      <c r="BH404" s="156">
        <f t="shared" ref="BH404:BH405" si="254">IF(O404="zníž. prenesená",K404,0)</f>
        <v>0</v>
      </c>
      <c r="BI404" s="156">
        <f t="shared" ref="BI404:BI405" si="255">IF(O404="nulová",K404,0)</f>
        <v>0</v>
      </c>
      <c r="BJ404" s="3" t="s">
        <v>87</v>
      </c>
      <c r="BK404" s="156">
        <f t="shared" ref="BK404:BK405" si="256">ROUND(P404*H404,2)</f>
        <v>0</v>
      </c>
      <c r="BL404" s="3" t="s">
        <v>162</v>
      </c>
      <c r="BM404" s="155" t="s">
        <v>704</v>
      </c>
    </row>
    <row r="405" spans="1:65" ht="24" customHeight="1">
      <c r="A405" s="18"/>
      <c r="B405" s="19"/>
      <c r="C405" s="157" t="s">
        <v>705</v>
      </c>
      <c r="D405" s="157" t="s">
        <v>155</v>
      </c>
      <c r="E405" s="158" t="s">
        <v>706</v>
      </c>
      <c r="F405" s="159" t="s">
        <v>707</v>
      </c>
      <c r="G405" s="160" t="s">
        <v>160</v>
      </c>
      <c r="H405" s="161">
        <v>1</v>
      </c>
      <c r="I405" s="162"/>
      <c r="J405" s="162"/>
      <c r="K405" s="163">
        <f t="shared" si="244"/>
        <v>0</v>
      </c>
      <c r="L405" s="159" t="s">
        <v>640</v>
      </c>
      <c r="M405" s="19"/>
      <c r="N405" s="164" t="s">
        <v>1</v>
      </c>
      <c r="O405" s="151" t="s">
        <v>38</v>
      </c>
      <c r="P405" s="152">
        <f t="shared" si="245"/>
        <v>0</v>
      </c>
      <c r="Q405" s="152">
        <f t="shared" si="246"/>
        <v>0</v>
      </c>
      <c r="R405" s="152">
        <f t="shared" si="247"/>
        <v>0</v>
      </c>
      <c r="S405" s="18"/>
      <c r="T405" s="153">
        <f t="shared" si="248"/>
        <v>0</v>
      </c>
      <c r="U405" s="153">
        <v>0</v>
      </c>
      <c r="V405" s="153">
        <f t="shared" si="249"/>
        <v>0</v>
      </c>
      <c r="W405" s="153">
        <v>0</v>
      </c>
      <c r="X405" s="154">
        <f t="shared" si="250"/>
        <v>0</v>
      </c>
      <c r="Y405" s="18"/>
      <c r="Z405" s="18"/>
      <c r="AA405" s="18"/>
      <c r="AB405" s="18"/>
      <c r="AC405" s="18"/>
      <c r="AD405" s="18"/>
      <c r="AE405" s="18"/>
      <c r="AF405" s="18"/>
      <c r="AG405" s="18"/>
      <c r="AH405" s="18"/>
      <c r="AI405" s="18"/>
      <c r="AJ405" s="18"/>
      <c r="AK405" s="18"/>
      <c r="AL405" s="18"/>
      <c r="AM405" s="18"/>
      <c r="AN405" s="18"/>
      <c r="AO405" s="18"/>
      <c r="AP405" s="18"/>
      <c r="AQ405" s="18"/>
      <c r="AR405" s="155" t="s">
        <v>162</v>
      </c>
      <c r="AS405" s="18"/>
      <c r="AT405" s="155" t="s">
        <v>155</v>
      </c>
      <c r="AU405" s="155" t="s">
        <v>87</v>
      </c>
      <c r="AV405" s="18"/>
      <c r="AW405" s="18"/>
      <c r="AX405" s="18"/>
      <c r="AY405" s="3" t="s">
        <v>142</v>
      </c>
      <c r="AZ405" s="18"/>
      <c r="BA405" s="18"/>
      <c r="BB405" s="18"/>
      <c r="BC405" s="18"/>
      <c r="BD405" s="18"/>
      <c r="BE405" s="156">
        <f t="shared" si="251"/>
        <v>0</v>
      </c>
      <c r="BF405" s="156">
        <f t="shared" si="252"/>
        <v>0</v>
      </c>
      <c r="BG405" s="156">
        <f t="shared" si="253"/>
        <v>0</v>
      </c>
      <c r="BH405" s="156">
        <f t="shared" si="254"/>
        <v>0</v>
      </c>
      <c r="BI405" s="156">
        <f t="shared" si="255"/>
        <v>0</v>
      </c>
      <c r="BJ405" s="3" t="s">
        <v>87</v>
      </c>
      <c r="BK405" s="156">
        <f t="shared" si="256"/>
        <v>0</v>
      </c>
      <c r="BL405" s="3" t="s">
        <v>162</v>
      </c>
      <c r="BM405" s="155" t="s">
        <v>708</v>
      </c>
    </row>
    <row r="406" spans="1:65" ht="15.75" customHeight="1">
      <c r="A406" s="171"/>
      <c r="B406" s="172"/>
      <c r="C406" s="171"/>
      <c r="D406" s="173" t="s">
        <v>193</v>
      </c>
      <c r="E406" s="174" t="s">
        <v>1</v>
      </c>
      <c r="F406" s="175" t="s">
        <v>80</v>
      </c>
      <c r="G406" s="171"/>
      <c r="H406" s="176">
        <v>1</v>
      </c>
      <c r="I406" s="171"/>
      <c r="J406" s="171"/>
      <c r="K406" s="171"/>
      <c r="L406" s="171"/>
      <c r="M406" s="172"/>
      <c r="N406" s="200"/>
      <c r="O406" s="201"/>
      <c r="P406" s="201"/>
      <c r="Q406" s="201"/>
      <c r="R406" s="201"/>
      <c r="S406" s="201"/>
      <c r="T406" s="201"/>
      <c r="U406" s="201"/>
      <c r="V406" s="201"/>
      <c r="W406" s="201"/>
      <c r="X406" s="202"/>
      <c r="Y406" s="171"/>
      <c r="Z406" s="171"/>
      <c r="AA406" s="171"/>
      <c r="AB406" s="171"/>
      <c r="AC406" s="171"/>
      <c r="AD406" s="171"/>
      <c r="AE406" s="171"/>
      <c r="AF406" s="171"/>
      <c r="AG406" s="171"/>
      <c r="AH406" s="171"/>
      <c r="AI406" s="171"/>
      <c r="AJ406" s="171"/>
      <c r="AK406" s="171"/>
      <c r="AL406" s="171"/>
      <c r="AM406" s="171"/>
      <c r="AN406" s="171"/>
      <c r="AO406" s="171"/>
      <c r="AP406" s="171"/>
      <c r="AQ406" s="171"/>
      <c r="AR406" s="171"/>
      <c r="AS406" s="171"/>
      <c r="AT406" s="174" t="s">
        <v>193</v>
      </c>
      <c r="AU406" s="174" t="s">
        <v>87</v>
      </c>
      <c r="AV406" s="171" t="s">
        <v>87</v>
      </c>
      <c r="AW406" s="171" t="s">
        <v>4</v>
      </c>
      <c r="AX406" s="171" t="s">
        <v>80</v>
      </c>
      <c r="AY406" s="174" t="s">
        <v>142</v>
      </c>
      <c r="AZ406" s="171"/>
      <c r="BA406" s="171"/>
      <c r="BB406" s="171"/>
      <c r="BC406" s="171"/>
      <c r="BD406" s="171"/>
      <c r="BE406" s="171"/>
      <c r="BF406" s="171"/>
      <c r="BG406" s="171"/>
      <c r="BH406" s="171"/>
      <c r="BI406" s="171"/>
      <c r="BJ406" s="171"/>
      <c r="BK406" s="171"/>
      <c r="BL406" s="171"/>
      <c r="BM406" s="171"/>
    </row>
    <row r="407" spans="1:65" ht="6.75" customHeight="1">
      <c r="A407" s="18"/>
      <c r="B407" s="35"/>
      <c r="C407" s="36"/>
      <c r="D407" s="36"/>
      <c r="E407" s="36"/>
      <c r="F407" s="36"/>
      <c r="G407" s="36"/>
      <c r="H407" s="36"/>
      <c r="I407" s="36"/>
      <c r="J407" s="36"/>
      <c r="K407" s="36"/>
      <c r="L407" s="36"/>
      <c r="M407" s="19"/>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row>
  </sheetData>
  <autoFilter ref="C140:L406" xr:uid="{00000000-0009-0000-0000-000003000000}"/>
  <mergeCells count="12">
    <mergeCell ref="M2:Z2"/>
    <mergeCell ref="E89:H89"/>
    <mergeCell ref="E129:H129"/>
    <mergeCell ref="E131:H131"/>
    <mergeCell ref="E133:H133"/>
    <mergeCell ref="E7:H7"/>
    <mergeCell ref="E9:H9"/>
    <mergeCell ref="E11:H11"/>
    <mergeCell ref="E20:H20"/>
    <mergeCell ref="E29:H29"/>
    <mergeCell ref="E85:H85"/>
    <mergeCell ref="E87:H87"/>
  </mergeCells>
  <pageMargins left="0.39374999999999999" right="0.39374999999999999" top="0.39374999999999999" bottom="0.39374999999999999" header="0" footer="0"/>
  <pageSetup paperSize="9" orientation="portrait"/>
  <headerFooter>
    <oddFooter>&amp;CStrana &amp;P z</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173"/>
  <sheetViews>
    <sheetView showGridLines="0" workbookViewId="0">
      <selection activeCell="J16" sqref="J16"/>
    </sheetView>
  </sheetViews>
  <sheetFormatPr baseColWidth="10" defaultColWidth="16.75" defaultRowHeight="15" customHeight="1"/>
  <cols>
    <col min="1" max="1" width="8.25" customWidth="1"/>
    <col min="2" max="2" width="1.25" customWidth="1"/>
    <col min="3" max="4" width="4.25" customWidth="1"/>
    <col min="5" max="5" width="17.25" customWidth="1"/>
    <col min="6" max="6" width="50.75" customWidth="1"/>
    <col min="7" max="7" width="7.5" customWidth="1"/>
    <col min="8" max="8" width="14" customWidth="1"/>
    <col min="9" max="9" width="15.75" customWidth="1"/>
    <col min="10" max="11" width="22.25" customWidth="1"/>
    <col min="12" max="12" width="15.5" customWidth="1"/>
    <col min="13" max="13" width="9.25" customWidth="1"/>
    <col min="14" max="14" width="10.75" hidden="1" customWidth="1"/>
    <col min="15" max="15" width="9.25" hidden="1" customWidth="1"/>
    <col min="16" max="24" width="14.25" hidden="1" customWidth="1"/>
    <col min="25" max="25" width="12.25" hidden="1" customWidth="1"/>
    <col min="26" max="26" width="16.25" customWidth="1"/>
    <col min="27" max="27" width="12.25" customWidth="1"/>
    <col min="28" max="28" width="15" customWidth="1"/>
    <col min="29" max="29" width="11" customWidth="1"/>
    <col min="30" max="30" width="15" customWidth="1"/>
    <col min="31" max="31" width="16.25" customWidth="1"/>
    <col min="44" max="65" width="9.25" hidden="1" customWidth="1"/>
  </cols>
  <sheetData>
    <row r="1" spans="1:65" ht="1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R1" s="2"/>
      <c r="AS1" s="2"/>
      <c r="AT1" s="2"/>
      <c r="AU1" s="2"/>
      <c r="AV1" s="2"/>
      <c r="AW1" s="2"/>
      <c r="AX1" s="2"/>
      <c r="AY1" s="2"/>
      <c r="AZ1" s="2"/>
      <c r="BA1" s="2"/>
      <c r="BB1" s="2"/>
      <c r="BC1" s="2"/>
      <c r="BD1" s="2"/>
      <c r="BE1" s="2"/>
      <c r="BF1" s="2"/>
      <c r="BG1" s="2"/>
      <c r="BH1" s="2"/>
      <c r="BI1" s="2"/>
      <c r="BJ1" s="2"/>
      <c r="BK1" s="2"/>
      <c r="BL1" s="2"/>
      <c r="BM1" s="2"/>
    </row>
    <row r="2" spans="1:65" ht="36.75" customHeight="1">
      <c r="A2" s="2"/>
      <c r="B2" s="2"/>
      <c r="C2" s="2"/>
      <c r="D2" s="2"/>
      <c r="E2" s="2"/>
      <c r="F2" s="2"/>
      <c r="G2" s="2"/>
      <c r="H2" s="2"/>
      <c r="I2" s="2"/>
      <c r="J2" s="2"/>
      <c r="K2" s="2"/>
      <c r="L2" s="2"/>
      <c r="M2" s="204" t="s">
        <v>6</v>
      </c>
      <c r="N2" s="205"/>
      <c r="O2" s="205"/>
      <c r="P2" s="205"/>
      <c r="Q2" s="205"/>
      <c r="R2" s="205"/>
      <c r="S2" s="205"/>
      <c r="T2" s="205"/>
      <c r="U2" s="205"/>
      <c r="V2" s="205"/>
      <c r="W2" s="205"/>
      <c r="X2" s="205"/>
      <c r="Y2" s="205"/>
      <c r="Z2" s="205"/>
      <c r="AA2" s="2"/>
      <c r="AB2" s="2"/>
      <c r="AC2" s="2"/>
      <c r="AD2" s="2"/>
      <c r="AE2" s="2"/>
      <c r="AF2" s="2"/>
      <c r="AG2" s="2"/>
      <c r="AH2" s="2"/>
      <c r="AI2" s="2"/>
      <c r="AJ2" s="2"/>
      <c r="AK2" s="2"/>
      <c r="AL2" s="2"/>
      <c r="AM2" s="2"/>
      <c r="AN2" s="2"/>
      <c r="AO2" s="2"/>
      <c r="AP2" s="2"/>
      <c r="AQ2" s="2"/>
      <c r="AR2" s="2"/>
      <c r="AS2" s="2"/>
      <c r="AT2" s="3" t="s">
        <v>95</v>
      </c>
      <c r="AU2" s="2"/>
      <c r="AV2" s="2"/>
      <c r="AW2" s="2"/>
      <c r="AX2" s="2"/>
      <c r="AY2" s="2"/>
      <c r="AZ2" s="2"/>
      <c r="BA2" s="2"/>
      <c r="BB2" s="2"/>
      <c r="BC2" s="2"/>
      <c r="BD2" s="2"/>
      <c r="BE2" s="2"/>
      <c r="BF2" s="2"/>
      <c r="BG2" s="2"/>
      <c r="BH2" s="2"/>
      <c r="BI2" s="2"/>
      <c r="BJ2" s="2"/>
      <c r="BK2" s="2"/>
      <c r="BL2" s="2"/>
      <c r="BM2" s="2"/>
    </row>
    <row r="3" spans="1:65" ht="6.75" customHeight="1">
      <c r="A3" s="2"/>
      <c r="B3" s="4"/>
      <c r="C3" s="5"/>
      <c r="D3" s="5"/>
      <c r="E3" s="5"/>
      <c r="F3" s="5"/>
      <c r="G3" s="5"/>
      <c r="H3" s="5"/>
      <c r="I3" s="5"/>
      <c r="J3" s="5"/>
      <c r="K3" s="5"/>
      <c r="L3" s="5"/>
      <c r="M3" s="6"/>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t="s">
        <v>74</v>
      </c>
      <c r="AU3" s="2"/>
      <c r="AV3" s="2"/>
      <c r="AW3" s="2"/>
      <c r="AX3" s="2"/>
      <c r="AY3" s="2"/>
      <c r="AZ3" s="2"/>
      <c r="BA3" s="2"/>
      <c r="BB3" s="2"/>
      <c r="BC3" s="2"/>
      <c r="BD3" s="2"/>
      <c r="BE3" s="2"/>
      <c r="BF3" s="2"/>
      <c r="BG3" s="2"/>
      <c r="BH3" s="2"/>
      <c r="BI3" s="2"/>
      <c r="BJ3" s="2"/>
      <c r="BK3" s="2"/>
      <c r="BL3" s="2"/>
      <c r="BM3" s="2"/>
    </row>
    <row r="4" spans="1:65" ht="24.75" customHeight="1">
      <c r="A4" s="2"/>
      <c r="B4" s="6"/>
      <c r="C4" s="2"/>
      <c r="D4" s="7" t="s">
        <v>112</v>
      </c>
      <c r="E4" s="2"/>
      <c r="F4" s="2"/>
      <c r="G4" s="2"/>
      <c r="H4" s="2"/>
      <c r="I4" s="2"/>
      <c r="J4" s="2"/>
      <c r="K4" s="2"/>
      <c r="L4" s="2"/>
      <c r="M4" s="6"/>
      <c r="N4" s="88" t="s">
        <v>10</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t="s">
        <v>3</v>
      </c>
      <c r="AU4" s="2"/>
      <c r="AV4" s="2"/>
      <c r="AW4" s="2"/>
      <c r="AX4" s="2"/>
      <c r="AY4" s="2"/>
      <c r="AZ4" s="2"/>
      <c r="BA4" s="2"/>
      <c r="BB4" s="2"/>
      <c r="BC4" s="2"/>
      <c r="BD4" s="2"/>
      <c r="BE4" s="2"/>
      <c r="BF4" s="2"/>
      <c r="BG4" s="2"/>
      <c r="BH4" s="2"/>
      <c r="BI4" s="2"/>
      <c r="BJ4" s="2"/>
      <c r="BK4" s="2"/>
      <c r="BL4" s="2"/>
      <c r="BM4" s="2"/>
    </row>
    <row r="5" spans="1:65" ht="6.75" customHeight="1">
      <c r="A5" s="2"/>
      <c r="B5" s="6"/>
      <c r="C5" s="2"/>
      <c r="D5" s="2"/>
      <c r="E5" s="2"/>
      <c r="F5" s="2"/>
      <c r="G5" s="2"/>
      <c r="H5" s="2"/>
      <c r="I5" s="2"/>
      <c r="J5" s="2"/>
      <c r="K5" s="2"/>
      <c r="L5" s="2"/>
      <c r="M5" s="6"/>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ht="12" customHeight="1">
      <c r="A6" s="2"/>
      <c r="B6" s="6"/>
      <c r="C6" s="2"/>
      <c r="D6" s="13" t="s">
        <v>15</v>
      </c>
      <c r="E6" s="2"/>
      <c r="F6" s="2"/>
      <c r="G6" s="2"/>
      <c r="H6" s="2"/>
      <c r="I6" s="2"/>
      <c r="J6" s="2"/>
      <c r="K6" s="2"/>
      <c r="L6" s="2"/>
      <c r="M6" s="6"/>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ht="26.25" customHeight="1">
      <c r="A7" s="2"/>
      <c r="B7" s="6"/>
      <c r="C7" s="2"/>
      <c r="D7" s="2"/>
      <c r="E7" s="239" t="str">
        <f>'Rekapitulácia stavby'!K6</f>
        <v>Integrovaný výrobný systém pre výrobu a distribúciu nealkoholických sladových produktov</v>
      </c>
      <c r="F7" s="205"/>
      <c r="G7" s="205"/>
      <c r="H7" s="205"/>
      <c r="I7" s="2"/>
      <c r="J7" s="2"/>
      <c r="K7" s="2"/>
      <c r="L7" s="2"/>
      <c r="M7" s="6"/>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ht="13">
      <c r="A8" s="2"/>
      <c r="B8" s="6"/>
      <c r="C8" s="2"/>
      <c r="D8" s="13" t="s">
        <v>113</v>
      </c>
      <c r="E8" s="2"/>
      <c r="F8" s="2"/>
      <c r="G8" s="2"/>
      <c r="H8" s="2"/>
      <c r="I8" s="2"/>
      <c r="J8" s="2"/>
      <c r="K8" s="2"/>
      <c r="L8" s="2"/>
      <c r="M8" s="6"/>
      <c r="N8" s="2"/>
      <c r="O8" s="2"/>
      <c r="P8" s="2"/>
      <c r="Q8" s="2"/>
      <c r="R8" s="2"/>
      <c r="S8" s="2"/>
      <c r="T8" s="2"/>
      <c r="U8" s="2"/>
      <c r="V8" s="2"/>
      <c r="W8" s="2"/>
      <c r="X8" s="2"/>
      <c r="Y8" s="2"/>
      <c r="Z8" s="2"/>
      <c r="AA8" s="2"/>
      <c r="AB8" s="2"/>
      <c r="AC8" s="2"/>
      <c r="AD8" s="2"/>
      <c r="AE8" s="2"/>
      <c r="AR8" s="2"/>
      <c r="AS8" s="2"/>
      <c r="AT8" s="2"/>
      <c r="AU8" s="2"/>
      <c r="AV8" s="2"/>
      <c r="AW8" s="2"/>
      <c r="AX8" s="2"/>
      <c r="AY8" s="2"/>
      <c r="AZ8" s="2"/>
      <c r="BA8" s="2"/>
      <c r="BB8" s="2"/>
      <c r="BC8" s="2"/>
      <c r="BD8" s="2"/>
      <c r="BE8" s="2"/>
      <c r="BF8" s="2"/>
      <c r="BG8" s="2"/>
      <c r="BH8" s="2"/>
      <c r="BI8" s="2"/>
      <c r="BJ8" s="2"/>
      <c r="BK8" s="2"/>
      <c r="BL8" s="2"/>
      <c r="BM8" s="2"/>
    </row>
    <row r="9" spans="1:65" ht="16.5" customHeight="1">
      <c r="A9" s="2"/>
      <c r="B9" s="6"/>
      <c r="C9" s="2"/>
      <c r="D9" s="2"/>
      <c r="E9" s="239" t="s">
        <v>163</v>
      </c>
      <c r="F9" s="205"/>
      <c r="G9" s="205"/>
      <c r="H9" s="205"/>
      <c r="I9" s="2"/>
      <c r="J9" s="2"/>
      <c r="K9" s="2"/>
      <c r="L9" s="2"/>
      <c r="M9" s="6"/>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row>
    <row r="10" spans="1:65" ht="12" customHeight="1">
      <c r="A10" s="2"/>
      <c r="B10" s="6"/>
      <c r="C10" s="2"/>
      <c r="D10" s="13" t="s">
        <v>164</v>
      </c>
      <c r="E10" s="2"/>
      <c r="F10" s="2"/>
      <c r="G10" s="2"/>
      <c r="H10" s="2"/>
      <c r="I10" s="2"/>
      <c r="J10" s="2"/>
      <c r="K10" s="2"/>
      <c r="L10" s="2"/>
      <c r="M10" s="6"/>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row>
    <row r="11" spans="1:65" ht="16.5" customHeight="1">
      <c r="A11" s="18"/>
      <c r="B11" s="19"/>
      <c r="C11" s="18"/>
      <c r="D11" s="18"/>
      <c r="E11" s="240" t="s">
        <v>709</v>
      </c>
      <c r="F11" s="205"/>
      <c r="G11" s="205"/>
      <c r="H11" s="205"/>
      <c r="I11" s="18"/>
      <c r="J11" s="18"/>
      <c r="K11" s="18"/>
      <c r="L11" s="18"/>
      <c r="M11" s="19"/>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row>
    <row r="12" spans="1:65" ht="12" customHeight="1">
      <c r="A12" s="18"/>
      <c r="B12" s="19"/>
      <c r="C12" s="18"/>
      <c r="D12" s="13" t="s">
        <v>710</v>
      </c>
      <c r="E12" s="18"/>
      <c r="F12" s="18"/>
      <c r="G12" s="18"/>
      <c r="H12" s="18"/>
      <c r="I12" s="18"/>
      <c r="J12" s="18"/>
      <c r="K12" s="18"/>
      <c r="L12" s="18"/>
      <c r="M12" s="19"/>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row>
    <row r="13" spans="1:65" ht="16.5" customHeight="1">
      <c r="A13" s="18"/>
      <c r="B13" s="19"/>
      <c r="C13" s="18"/>
      <c r="D13" s="18"/>
      <c r="E13" s="234" t="s">
        <v>711</v>
      </c>
      <c r="F13" s="205"/>
      <c r="G13" s="205"/>
      <c r="H13" s="205"/>
      <c r="I13" s="18"/>
      <c r="J13" s="18"/>
      <c r="K13" s="18"/>
      <c r="L13" s="18"/>
      <c r="M13" s="19"/>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row>
    <row r="14" spans="1:65" ht="11">
      <c r="A14" s="18"/>
      <c r="B14" s="19"/>
      <c r="C14" s="18"/>
      <c r="D14" s="18"/>
      <c r="E14" s="18"/>
      <c r="F14" s="18"/>
      <c r="G14" s="18"/>
      <c r="H14" s="18"/>
      <c r="I14" s="18"/>
      <c r="J14" s="18"/>
      <c r="K14" s="18"/>
      <c r="L14" s="18"/>
      <c r="M14" s="19"/>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65" ht="12" customHeight="1">
      <c r="A15" s="18"/>
      <c r="B15" s="19"/>
      <c r="C15" s="18"/>
      <c r="D15" s="13" t="s">
        <v>17</v>
      </c>
      <c r="E15" s="18"/>
      <c r="F15" s="11" t="s">
        <v>1</v>
      </c>
      <c r="G15" s="18"/>
      <c r="H15" s="18"/>
      <c r="I15" s="13" t="s">
        <v>18</v>
      </c>
      <c r="J15" s="11" t="s">
        <v>1</v>
      </c>
      <c r="K15" s="18"/>
      <c r="L15" s="18"/>
      <c r="M15" s="19"/>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65" ht="12" customHeight="1">
      <c r="A16" s="18"/>
      <c r="B16" s="19"/>
      <c r="C16" s="18"/>
      <c r="D16" s="13" t="s">
        <v>19</v>
      </c>
      <c r="E16" s="18"/>
      <c r="F16" s="11" t="s">
        <v>20</v>
      </c>
      <c r="G16" s="18"/>
      <c r="H16" s="18"/>
      <c r="I16" s="13" t="s">
        <v>21</v>
      </c>
      <c r="J16" s="45"/>
      <c r="K16" s="18"/>
      <c r="L16" s="18"/>
      <c r="M16" s="19"/>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65" ht="10.5" customHeight="1">
      <c r="A17" s="18"/>
      <c r="B17" s="19"/>
      <c r="C17" s="18"/>
      <c r="D17" s="18"/>
      <c r="E17" s="18"/>
      <c r="F17" s="18"/>
      <c r="G17" s="18"/>
      <c r="H17" s="18"/>
      <c r="I17" s="18"/>
      <c r="J17" s="18"/>
      <c r="K17" s="18"/>
      <c r="L17" s="18"/>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row>
    <row r="18" spans="1:65" ht="12" customHeight="1">
      <c r="A18" s="18"/>
      <c r="B18" s="19"/>
      <c r="C18" s="18"/>
      <c r="D18" s="13" t="s">
        <v>22</v>
      </c>
      <c r="E18" s="18"/>
      <c r="F18" s="18"/>
      <c r="G18" s="18"/>
      <c r="H18" s="18"/>
      <c r="I18" s="13" t="s">
        <v>23</v>
      </c>
      <c r="J18" s="11" t="str">
        <f>IF('Rekapitulácia stavby'!AN10="","",'Rekapitulácia stavby'!AN10)</f>
        <v/>
      </c>
      <c r="K18" s="18"/>
      <c r="L18" s="18"/>
      <c r="M18" s="19"/>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row>
    <row r="19" spans="1:65" ht="18" customHeight="1">
      <c r="A19" s="18"/>
      <c r="B19" s="19"/>
      <c r="C19" s="18"/>
      <c r="D19" s="18"/>
      <c r="E19" s="11" t="str">
        <f>IF('Rekapitulácia stavby'!E11="","",'Rekapitulácia stavby'!E11)</f>
        <v xml:space="preserve"> </v>
      </c>
      <c r="F19" s="18"/>
      <c r="G19" s="18"/>
      <c r="H19" s="18"/>
      <c r="I19" s="13" t="s">
        <v>25</v>
      </c>
      <c r="J19" s="11" t="str">
        <f>IF('Rekapitulácia stavby'!AN11="","",'Rekapitulácia stavby'!AN11)</f>
        <v/>
      </c>
      <c r="K19" s="18"/>
      <c r="L19" s="18"/>
      <c r="M19" s="19"/>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row>
    <row r="20" spans="1:65" ht="6.75" customHeight="1">
      <c r="A20" s="18"/>
      <c r="B20" s="19"/>
      <c r="C20" s="18"/>
      <c r="D20" s="18"/>
      <c r="E20" s="18"/>
      <c r="F20" s="18"/>
      <c r="G20" s="18"/>
      <c r="H20" s="18"/>
      <c r="I20" s="18"/>
      <c r="J20" s="18"/>
      <c r="K20" s="18"/>
      <c r="L20" s="18"/>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row>
    <row r="21" spans="1:65" ht="12" customHeight="1">
      <c r="A21" s="18"/>
      <c r="B21" s="19"/>
      <c r="C21" s="18"/>
      <c r="D21" s="13" t="s">
        <v>26</v>
      </c>
      <c r="E21" s="18"/>
      <c r="F21" s="18"/>
      <c r="G21" s="18"/>
      <c r="H21" s="18"/>
      <c r="I21" s="13" t="s">
        <v>23</v>
      </c>
      <c r="J21" s="15" t="str">
        <f>'Rekapitulácia stavby'!AN13</f>
        <v>Vyplň údaj</v>
      </c>
      <c r="K21" s="18"/>
      <c r="L21" s="18"/>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row>
    <row r="22" spans="1:65" ht="18" customHeight="1">
      <c r="A22" s="18"/>
      <c r="B22" s="19"/>
      <c r="C22" s="18"/>
      <c r="D22" s="18"/>
      <c r="E22" s="231" t="str">
        <f>'Rekapitulácia stavby'!E14</f>
        <v>Vyplň údaj</v>
      </c>
      <c r="F22" s="205"/>
      <c r="G22" s="205"/>
      <c r="H22" s="205"/>
      <c r="I22" s="13" t="s">
        <v>25</v>
      </c>
      <c r="J22" s="15" t="str">
        <f>'Rekapitulácia stavby'!AN14</f>
        <v>Vyplň údaj</v>
      </c>
      <c r="K22" s="18"/>
      <c r="L22" s="18"/>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row>
    <row r="23" spans="1:65" ht="6.75" customHeight="1">
      <c r="A23" s="18"/>
      <c r="B23" s="19"/>
      <c r="C23" s="18"/>
      <c r="D23" s="18"/>
      <c r="E23" s="18"/>
      <c r="F23" s="18"/>
      <c r="G23" s="18"/>
      <c r="H23" s="18"/>
      <c r="I23" s="18"/>
      <c r="J23" s="18"/>
      <c r="K23" s="18"/>
      <c r="L23" s="18"/>
      <c r="M23" s="19"/>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row>
    <row r="24" spans="1:65" ht="12" customHeight="1">
      <c r="A24" s="18"/>
      <c r="B24" s="19"/>
      <c r="C24" s="18"/>
      <c r="D24" s="13" t="s">
        <v>28</v>
      </c>
      <c r="E24" s="18"/>
      <c r="F24" s="18"/>
      <c r="G24" s="18"/>
      <c r="H24" s="18"/>
      <c r="I24" s="13" t="s">
        <v>23</v>
      </c>
      <c r="J24" s="11" t="str">
        <f>IF('Rekapitulácia stavby'!AN16="","",'Rekapitulácia stavby'!AN16)</f>
        <v/>
      </c>
      <c r="K24" s="18"/>
      <c r="L24" s="18"/>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row>
    <row r="25" spans="1:65" ht="18" customHeight="1">
      <c r="A25" s="18"/>
      <c r="B25" s="19"/>
      <c r="C25" s="18"/>
      <c r="D25" s="18"/>
      <c r="E25" s="11" t="str">
        <f>IF('Rekapitulácia stavby'!E17="","",'Rekapitulácia stavby'!E17)</f>
        <v xml:space="preserve"> </v>
      </c>
      <c r="F25" s="18"/>
      <c r="G25" s="18"/>
      <c r="H25" s="18"/>
      <c r="I25" s="13" t="s">
        <v>25</v>
      </c>
      <c r="J25" s="11" t="str">
        <f>IF('Rekapitulácia stavby'!AN17="","",'Rekapitulácia stavby'!AN17)</f>
        <v/>
      </c>
      <c r="K25" s="18"/>
      <c r="L25" s="18"/>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row>
    <row r="26" spans="1:65" ht="6.75" customHeight="1">
      <c r="A26" s="18"/>
      <c r="B26" s="19"/>
      <c r="C26" s="18"/>
      <c r="D26" s="18"/>
      <c r="E26" s="18"/>
      <c r="F26" s="18"/>
      <c r="G26" s="18"/>
      <c r="H26" s="18"/>
      <c r="I26" s="18"/>
      <c r="J26" s="18"/>
      <c r="K26" s="18"/>
      <c r="L26" s="18"/>
      <c r="M26" s="19"/>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row>
    <row r="27" spans="1:65" ht="12" customHeight="1">
      <c r="A27" s="18"/>
      <c r="B27" s="19"/>
      <c r="C27" s="18"/>
      <c r="D27" s="13" t="s">
        <v>29</v>
      </c>
      <c r="E27" s="18"/>
      <c r="F27" s="18"/>
      <c r="G27" s="18"/>
      <c r="H27" s="18"/>
      <c r="I27" s="13" t="s">
        <v>23</v>
      </c>
      <c r="J27" s="11" t="s">
        <v>1</v>
      </c>
      <c r="K27" s="18"/>
      <c r="L27" s="18"/>
      <c r="M27" s="19"/>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row>
    <row r="28" spans="1:65" ht="18" customHeight="1">
      <c r="A28" s="18"/>
      <c r="B28" s="19"/>
      <c r="C28" s="18"/>
      <c r="D28" s="18"/>
      <c r="E28" s="11" t="s">
        <v>30</v>
      </c>
      <c r="F28" s="18"/>
      <c r="G28" s="18"/>
      <c r="H28" s="18"/>
      <c r="I28" s="13" t="s">
        <v>25</v>
      </c>
      <c r="J28" s="11" t="s">
        <v>1</v>
      </c>
      <c r="K28" s="18"/>
      <c r="L28" s="18"/>
      <c r="M28" s="19"/>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row>
    <row r="29" spans="1:65" ht="6.75" customHeight="1">
      <c r="A29" s="18"/>
      <c r="B29" s="19"/>
      <c r="C29" s="18"/>
      <c r="D29" s="18"/>
      <c r="E29" s="18"/>
      <c r="F29" s="18"/>
      <c r="G29" s="18"/>
      <c r="H29" s="18"/>
      <c r="I29" s="18"/>
      <c r="J29" s="18"/>
      <c r="K29" s="18"/>
      <c r="L29" s="18"/>
      <c r="M29" s="19"/>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row>
    <row r="30" spans="1:65" ht="12" customHeight="1">
      <c r="A30" s="18"/>
      <c r="B30" s="19"/>
      <c r="C30" s="18"/>
      <c r="D30" s="13" t="s">
        <v>31</v>
      </c>
      <c r="E30" s="18"/>
      <c r="F30" s="18"/>
      <c r="G30" s="18"/>
      <c r="H30" s="18"/>
      <c r="I30" s="18"/>
      <c r="J30" s="18"/>
      <c r="K30" s="18"/>
      <c r="L30" s="18"/>
      <c r="M30" s="19"/>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row>
    <row r="31" spans="1:65" ht="16.5" customHeight="1">
      <c r="A31" s="89"/>
      <c r="B31" s="90"/>
      <c r="C31" s="89"/>
      <c r="D31" s="89"/>
      <c r="E31" s="210" t="s">
        <v>1</v>
      </c>
      <c r="F31" s="205"/>
      <c r="G31" s="205"/>
      <c r="H31" s="205"/>
      <c r="I31" s="89"/>
      <c r="J31" s="89"/>
      <c r="K31" s="89"/>
      <c r="L31" s="89"/>
      <c r="M31" s="90"/>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row>
    <row r="32" spans="1:65" ht="6.75" customHeight="1">
      <c r="A32" s="18"/>
      <c r="B32" s="19"/>
      <c r="C32" s="18"/>
      <c r="D32" s="18"/>
      <c r="E32" s="18"/>
      <c r="F32" s="18"/>
      <c r="G32" s="18"/>
      <c r="H32" s="18"/>
      <c r="I32" s="18"/>
      <c r="J32" s="18"/>
      <c r="K32" s="18"/>
      <c r="L32" s="18"/>
      <c r="M32" s="19"/>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row>
    <row r="33" spans="1:65" ht="6.75" customHeight="1">
      <c r="A33" s="18"/>
      <c r="B33" s="19"/>
      <c r="C33" s="18"/>
      <c r="D33" s="46"/>
      <c r="E33" s="46"/>
      <c r="F33" s="46"/>
      <c r="G33" s="46"/>
      <c r="H33" s="46"/>
      <c r="I33" s="46"/>
      <c r="J33" s="46"/>
      <c r="K33" s="46"/>
      <c r="L33" s="46"/>
      <c r="M33" s="19"/>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row>
    <row r="34" spans="1:65" ht="15.75" customHeight="1">
      <c r="A34" s="18"/>
      <c r="B34" s="19"/>
      <c r="C34" s="18"/>
      <c r="D34" s="18"/>
      <c r="E34" s="13" t="s">
        <v>114</v>
      </c>
      <c r="F34" s="18"/>
      <c r="G34" s="18"/>
      <c r="H34" s="18"/>
      <c r="I34" s="18"/>
      <c r="J34" s="18"/>
      <c r="K34" s="83">
        <f>I100</f>
        <v>0</v>
      </c>
      <c r="L34" s="18"/>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row>
    <row r="35" spans="1:65" ht="15.75" customHeight="1">
      <c r="A35" s="18"/>
      <c r="B35" s="19"/>
      <c r="C35" s="18"/>
      <c r="D35" s="18"/>
      <c r="E35" s="13" t="s">
        <v>115</v>
      </c>
      <c r="F35" s="18"/>
      <c r="G35" s="18"/>
      <c r="H35" s="18"/>
      <c r="I35" s="18"/>
      <c r="J35" s="18"/>
      <c r="K35" s="83">
        <f>J100</f>
        <v>0</v>
      </c>
      <c r="L35" s="18"/>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row>
    <row r="36" spans="1:65" ht="24.75" customHeight="1">
      <c r="A36" s="18"/>
      <c r="B36" s="19"/>
      <c r="C36" s="18"/>
      <c r="D36" s="91" t="s">
        <v>32</v>
      </c>
      <c r="E36" s="18"/>
      <c r="F36" s="18"/>
      <c r="G36" s="18"/>
      <c r="H36" s="18"/>
      <c r="I36" s="18"/>
      <c r="J36" s="18"/>
      <c r="K36" s="59">
        <f>ROUND(K129, 2)</f>
        <v>0</v>
      </c>
      <c r="L36" s="18"/>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row>
    <row r="37" spans="1:65" ht="6.75" customHeight="1">
      <c r="A37" s="18"/>
      <c r="B37" s="19"/>
      <c r="C37" s="18"/>
      <c r="D37" s="46"/>
      <c r="E37" s="46"/>
      <c r="F37" s="46"/>
      <c r="G37" s="46"/>
      <c r="H37" s="46"/>
      <c r="I37" s="46"/>
      <c r="J37" s="46"/>
      <c r="K37" s="46"/>
      <c r="L37" s="46"/>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row>
    <row r="38" spans="1:65" ht="14.25" customHeight="1">
      <c r="A38" s="18"/>
      <c r="B38" s="19"/>
      <c r="C38" s="18"/>
      <c r="D38" s="18"/>
      <c r="E38" s="18"/>
      <c r="F38" s="22" t="s">
        <v>34</v>
      </c>
      <c r="G38" s="18"/>
      <c r="H38" s="18"/>
      <c r="I38" s="22" t="s">
        <v>33</v>
      </c>
      <c r="J38" s="18"/>
      <c r="K38" s="22" t="s">
        <v>35</v>
      </c>
      <c r="L38" s="18"/>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row>
    <row r="39" spans="1:65" ht="14.25" customHeight="1">
      <c r="A39" s="18"/>
      <c r="B39" s="19"/>
      <c r="C39" s="18"/>
      <c r="D39" s="92" t="s">
        <v>36</v>
      </c>
      <c r="E39" s="25" t="s">
        <v>37</v>
      </c>
      <c r="F39" s="93">
        <f>ROUND((SUM(BE129:BE172)),  2)</f>
        <v>0</v>
      </c>
      <c r="G39" s="94"/>
      <c r="H39" s="94"/>
      <c r="I39" s="95">
        <v>0.23</v>
      </c>
      <c r="J39" s="94"/>
      <c r="K39" s="93">
        <f>ROUND(((SUM(BE129:BE172))*I39),  2)</f>
        <v>0</v>
      </c>
      <c r="L39" s="18"/>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row>
    <row r="40" spans="1:65" ht="14.25" customHeight="1">
      <c r="A40" s="18"/>
      <c r="B40" s="19"/>
      <c r="C40" s="18"/>
      <c r="D40" s="18"/>
      <c r="E40" s="25" t="s">
        <v>38</v>
      </c>
      <c r="F40" s="83">
        <f>ROUND((SUM(BF129:BF172)),  2)</f>
        <v>0</v>
      </c>
      <c r="G40" s="18"/>
      <c r="H40" s="18"/>
      <c r="I40" s="96">
        <v>0.23</v>
      </c>
      <c r="J40" s="18"/>
      <c r="K40" s="83">
        <f>ROUND(((SUM(BF129:BF172))*I40),  2)</f>
        <v>0</v>
      </c>
      <c r="L40" s="18"/>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row>
    <row r="41" spans="1:65" ht="14.25" hidden="1" customHeight="1">
      <c r="A41" s="18"/>
      <c r="B41" s="19"/>
      <c r="C41" s="18"/>
      <c r="D41" s="18"/>
      <c r="E41" s="13" t="s">
        <v>39</v>
      </c>
      <c r="F41" s="83">
        <f>ROUND((SUM(BG129:BG172)),  2)</f>
        <v>0</v>
      </c>
      <c r="G41" s="18"/>
      <c r="H41" s="18"/>
      <c r="I41" s="96">
        <v>0.23</v>
      </c>
      <c r="J41" s="18"/>
      <c r="K41" s="83">
        <f t="shared" ref="K41:K43" si="0">0</f>
        <v>0</v>
      </c>
      <c r="L41" s="18"/>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row>
    <row r="42" spans="1:65" ht="14.25" hidden="1" customHeight="1">
      <c r="A42" s="18"/>
      <c r="B42" s="19"/>
      <c r="C42" s="18"/>
      <c r="D42" s="18"/>
      <c r="E42" s="13" t="s">
        <v>40</v>
      </c>
      <c r="F42" s="83">
        <f>ROUND((SUM(BH129:BH172)),  2)</f>
        <v>0</v>
      </c>
      <c r="G42" s="18"/>
      <c r="H42" s="18"/>
      <c r="I42" s="96">
        <v>0.23</v>
      </c>
      <c r="J42" s="18"/>
      <c r="K42" s="83">
        <f t="shared" si="0"/>
        <v>0</v>
      </c>
      <c r="L42" s="18"/>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row>
    <row r="43" spans="1:65" ht="14.25" hidden="1" customHeight="1">
      <c r="A43" s="18"/>
      <c r="B43" s="19"/>
      <c r="C43" s="18"/>
      <c r="D43" s="18"/>
      <c r="E43" s="25" t="s">
        <v>41</v>
      </c>
      <c r="F43" s="93">
        <f>ROUND((SUM(BI129:BI172)),  2)</f>
        <v>0</v>
      </c>
      <c r="G43" s="94"/>
      <c r="H43" s="94"/>
      <c r="I43" s="95">
        <v>0</v>
      </c>
      <c r="J43" s="94"/>
      <c r="K43" s="93">
        <f t="shared" si="0"/>
        <v>0</v>
      </c>
      <c r="L43" s="18"/>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row>
    <row r="44" spans="1:65" ht="6.75" customHeight="1">
      <c r="A44" s="18"/>
      <c r="B44" s="19"/>
      <c r="C44" s="18"/>
      <c r="D44" s="18"/>
      <c r="E44" s="18"/>
      <c r="F44" s="18"/>
      <c r="G44" s="18"/>
      <c r="H44" s="18"/>
      <c r="I44" s="18"/>
      <c r="J44" s="18"/>
      <c r="K44" s="18"/>
      <c r="L44" s="18"/>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row>
    <row r="45" spans="1:65" ht="24.75" customHeight="1">
      <c r="A45" s="18"/>
      <c r="B45" s="19"/>
      <c r="C45" s="97"/>
      <c r="D45" s="98" t="s">
        <v>42</v>
      </c>
      <c r="E45" s="49"/>
      <c r="F45" s="49"/>
      <c r="G45" s="99" t="s">
        <v>43</v>
      </c>
      <c r="H45" s="100" t="s">
        <v>44</v>
      </c>
      <c r="I45" s="49"/>
      <c r="J45" s="49"/>
      <c r="K45" s="101">
        <f>SUM(K36:K43)</f>
        <v>0</v>
      </c>
      <c r="L45" s="102"/>
      <c r="M45" s="19"/>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row>
    <row r="46" spans="1:65" ht="14.25" customHeight="1">
      <c r="A46" s="18"/>
      <c r="B46" s="19"/>
      <c r="C46" s="18"/>
      <c r="D46" s="18"/>
      <c r="E46" s="18"/>
      <c r="F46" s="18"/>
      <c r="G46" s="18"/>
      <c r="H46" s="18"/>
      <c r="I46" s="18"/>
      <c r="J46" s="18"/>
      <c r="K46" s="18"/>
      <c r="L46" s="18"/>
      <c r="M46" s="19"/>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row>
    <row r="47" spans="1:65" ht="14.25" customHeight="1">
      <c r="A47" s="2"/>
      <c r="B47" s="6"/>
      <c r="C47" s="2"/>
      <c r="D47" s="2"/>
      <c r="E47" s="2"/>
      <c r="F47" s="2"/>
      <c r="G47" s="2"/>
      <c r="H47" s="2"/>
      <c r="I47" s="2"/>
      <c r="J47" s="2"/>
      <c r="K47" s="2"/>
      <c r="L47" s="2"/>
      <c r="M47" s="6"/>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65" ht="14.25" customHeight="1">
      <c r="A48" s="2"/>
      <c r="B48" s="6"/>
      <c r="C48" s="2"/>
      <c r="D48" s="2"/>
      <c r="E48" s="2"/>
      <c r="F48" s="2"/>
      <c r="G48" s="2"/>
      <c r="H48" s="2"/>
      <c r="I48" s="2"/>
      <c r="J48" s="2"/>
      <c r="K48" s="2"/>
      <c r="L48" s="2"/>
      <c r="M48" s="6"/>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ht="14.25" customHeight="1">
      <c r="A49" s="2"/>
      <c r="B49" s="6"/>
      <c r="C49" s="2"/>
      <c r="D49" s="2"/>
      <c r="E49" s="2"/>
      <c r="F49" s="2"/>
      <c r="G49" s="2"/>
      <c r="H49" s="2"/>
      <c r="I49" s="2"/>
      <c r="J49" s="2"/>
      <c r="K49" s="2"/>
      <c r="L49" s="2"/>
      <c r="M49" s="6"/>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row>
    <row r="50" spans="1:65" ht="14.25" customHeight="1">
      <c r="A50" s="18"/>
      <c r="B50" s="19"/>
      <c r="C50" s="18"/>
      <c r="D50" s="32" t="s">
        <v>45</v>
      </c>
      <c r="E50" s="33"/>
      <c r="F50" s="33"/>
      <c r="G50" s="32" t="s">
        <v>46</v>
      </c>
      <c r="H50" s="33"/>
      <c r="I50" s="33"/>
      <c r="J50" s="33"/>
      <c r="K50" s="33"/>
      <c r="L50" s="33"/>
      <c r="M50" s="19"/>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row>
    <row r="51" spans="1:65" ht="15.75" customHeight="1">
      <c r="A51" s="2"/>
      <c r="B51" s="6"/>
      <c r="C51" s="2"/>
      <c r="D51" s="2"/>
      <c r="E51" s="2"/>
      <c r="F51" s="2"/>
      <c r="G51" s="2"/>
      <c r="H51" s="2"/>
      <c r="I51" s="2"/>
      <c r="J51" s="2"/>
      <c r="K51" s="2"/>
      <c r="L51" s="2"/>
      <c r="M51" s="6"/>
      <c r="N51" s="2"/>
      <c r="O51" s="2"/>
      <c r="P51" s="2"/>
      <c r="Q51" s="2"/>
      <c r="R51" s="2"/>
      <c r="S51" s="2"/>
      <c r="T51" s="2"/>
      <c r="U51" s="2"/>
      <c r="V51" s="2"/>
      <c r="W51" s="2"/>
      <c r="X51" s="2"/>
      <c r="Y51" s="2"/>
      <c r="Z51" s="2"/>
      <c r="AA51" s="2"/>
      <c r="AB51" s="2"/>
      <c r="AC51" s="2"/>
      <c r="AD51" s="2"/>
      <c r="AE51" s="2"/>
      <c r="AR51" s="2"/>
      <c r="AS51" s="2"/>
      <c r="AT51" s="2"/>
      <c r="AU51" s="2"/>
      <c r="AV51" s="2"/>
      <c r="AW51" s="2"/>
      <c r="AX51" s="2"/>
      <c r="AY51" s="2"/>
      <c r="AZ51" s="2"/>
      <c r="BA51" s="2"/>
      <c r="BB51" s="2"/>
      <c r="BC51" s="2"/>
      <c r="BD51" s="2"/>
      <c r="BE51" s="2"/>
      <c r="BF51" s="2"/>
      <c r="BG51" s="2"/>
      <c r="BH51" s="2"/>
      <c r="BI51" s="2"/>
      <c r="BJ51" s="2"/>
      <c r="BK51" s="2"/>
      <c r="BL51" s="2"/>
      <c r="BM51" s="2"/>
    </row>
    <row r="52" spans="1:65" ht="15.75" customHeight="1">
      <c r="A52" s="2"/>
      <c r="B52" s="6"/>
      <c r="C52" s="2"/>
      <c r="D52" s="2"/>
      <c r="E52" s="2"/>
      <c r="F52" s="2"/>
      <c r="G52" s="2"/>
      <c r="H52" s="2"/>
      <c r="I52" s="2"/>
      <c r="J52" s="2"/>
      <c r="K52" s="2"/>
      <c r="L52" s="2"/>
      <c r="M52" s="6"/>
      <c r="N52" s="2"/>
      <c r="O52" s="2"/>
      <c r="P52" s="2"/>
      <c r="Q52" s="2"/>
      <c r="R52" s="2"/>
      <c r="S52" s="2"/>
      <c r="T52" s="2"/>
      <c r="U52" s="2"/>
      <c r="V52" s="2"/>
      <c r="W52" s="2"/>
      <c r="X52" s="2"/>
      <c r="Y52" s="2"/>
      <c r="Z52" s="2"/>
      <c r="AA52" s="2"/>
      <c r="AB52" s="2"/>
      <c r="AC52" s="2"/>
      <c r="AD52" s="2"/>
      <c r="AE52" s="2"/>
      <c r="AR52" s="2"/>
      <c r="AS52" s="2"/>
      <c r="AT52" s="2"/>
      <c r="AU52" s="2"/>
      <c r="AV52" s="2"/>
      <c r="AW52" s="2"/>
      <c r="AX52" s="2"/>
      <c r="AY52" s="2"/>
      <c r="AZ52" s="2"/>
      <c r="BA52" s="2"/>
      <c r="BB52" s="2"/>
      <c r="BC52" s="2"/>
      <c r="BD52" s="2"/>
      <c r="BE52" s="2"/>
      <c r="BF52" s="2"/>
      <c r="BG52" s="2"/>
      <c r="BH52" s="2"/>
      <c r="BI52" s="2"/>
      <c r="BJ52" s="2"/>
      <c r="BK52" s="2"/>
      <c r="BL52" s="2"/>
      <c r="BM52" s="2"/>
    </row>
    <row r="53" spans="1:65" ht="15.75" customHeight="1">
      <c r="A53" s="2"/>
      <c r="B53" s="6"/>
      <c r="C53" s="2"/>
      <c r="D53" s="2"/>
      <c r="E53" s="2"/>
      <c r="F53" s="2"/>
      <c r="G53" s="2"/>
      <c r="H53" s="2"/>
      <c r="I53" s="2"/>
      <c r="J53" s="2"/>
      <c r="K53" s="2"/>
      <c r="L53" s="2"/>
      <c r="M53" s="6"/>
      <c r="N53" s="2"/>
      <c r="O53" s="2"/>
      <c r="P53" s="2"/>
      <c r="Q53" s="2"/>
      <c r="R53" s="2"/>
      <c r="S53" s="2"/>
      <c r="T53" s="2"/>
      <c r="U53" s="2"/>
      <c r="V53" s="2"/>
      <c r="W53" s="2"/>
      <c r="X53" s="2"/>
      <c r="Y53" s="2"/>
      <c r="Z53" s="2"/>
      <c r="AA53" s="2"/>
      <c r="AB53" s="2"/>
      <c r="AC53" s="2"/>
      <c r="AD53" s="2"/>
      <c r="AE53" s="2"/>
      <c r="AR53" s="2"/>
      <c r="AS53" s="2"/>
      <c r="AT53" s="2"/>
      <c r="AU53" s="2"/>
      <c r="AV53" s="2"/>
      <c r="AW53" s="2"/>
      <c r="AX53" s="2"/>
      <c r="AY53" s="2"/>
      <c r="AZ53" s="2"/>
      <c r="BA53" s="2"/>
      <c r="BB53" s="2"/>
      <c r="BC53" s="2"/>
      <c r="BD53" s="2"/>
      <c r="BE53" s="2"/>
      <c r="BF53" s="2"/>
      <c r="BG53" s="2"/>
      <c r="BH53" s="2"/>
      <c r="BI53" s="2"/>
      <c r="BJ53" s="2"/>
      <c r="BK53" s="2"/>
      <c r="BL53" s="2"/>
      <c r="BM53" s="2"/>
    </row>
    <row r="54" spans="1:65" ht="15.75" customHeight="1">
      <c r="A54" s="2"/>
      <c r="B54" s="6"/>
      <c r="C54" s="2"/>
      <c r="D54" s="2"/>
      <c r="E54" s="2"/>
      <c r="F54" s="2"/>
      <c r="G54" s="2"/>
      <c r="H54" s="2"/>
      <c r="I54" s="2"/>
      <c r="J54" s="2"/>
      <c r="K54" s="2"/>
      <c r="L54" s="2"/>
      <c r="M54" s="6"/>
      <c r="N54" s="2"/>
      <c r="O54" s="2"/>
      <c r="P54" s="2"/>
      <c r="Q54" s="2"/>
      <c r="R54" s="2"/>
      <c r="S54" s="2"/>
      <c r="T54" s="2"/>
      <c r="U54" s="2"/>
      <c r="V54" s="2"/>
      <c r="W54" s="2"/>
      <c r="X54" s="2"/>
      <c r="Y54" s="2"/>
      <c r="Z54" s="2"/>
      <c r="AA54" s="2"/>
      <c r="AB54" s="2"/>
      <c r="AC54" s="2"/>
      <c r="AD54" s="2"/>
      <c r="AE54" s="2"/>
      <c r="AR54" s="2"/>
      <c r="AS54" s="2"/>
      <c r="AT54" s="2"/>
      <c r="AU54" s="2"/>
      <c r="AV54" s="2"/>
      <c r="AW54" s="2"/>
      <c r="AX54" s="2"/>
      <c r="AY54" s="2"/>
      <c r="AZ54" s="2"/>
      <c r="BA54" s="2"/>
      <c r="BB54" s="2"/>
      <c r="BC54" s="2"/>
      <c r="BD54" s="2"/>
      <c r="BE54" s="2"/>
      <c r="BF54" s="2"/>
      <c r="BG54" s="2"/>
      <c r="BH54" s="2"/>
      <c r="BI54" s="2"/>
      <c r="BJ54" s="2"/>
      <c r="BK54" s="2"/>
      <c r="BL54" s="2"/>
      <c r="BM54" s="2"/>
    </row>
    <row r="55" spans="1:65" ht="15.75" customHeight="1">
      <c r="A55" s="2"/>
      <c r="B55" s="6"/>
      <c r="C55" s="2"/>
      <c r="D55" s="2"/>
      <c r="E55" s="2"/>
      <c r="F55" s="2"/>
      <c r="G55" s="2"/>
      <c r="H55" s="2"/>
      <c r="I55" s="2"/>
      <c r="J55" s="2"/>
      <c r="K55" s="2"/>
      <c r="L55" s="2"/>
      <c r="M55" s="6"/>
      <c r="N55" s="2"/>
      <c r="O55" s="2"/>
      <c r="P55" s="2"/>
      <c r="Q55" s="2"/>
      <c r="R55" s="2"/>
      <c r="S55" s="2"/>
      <c r="T55" s="2"/>
      <c r="U55" s="2"/>
      <c r="V55" s="2"/>
      <c r="W55" s="2"/>
      <c r="X55" s="2"/>
      <c r="Y55" s="2"/>
      <c r="Z55" s="2"/>
      <c r="AA55" s="2"/>
      <c r="AB55" s="2"/>
      <c r="AC55" s="2"/>
      <c r="AD55" s="2"/>
      <c r="AE55" s="2"/>
      <c r="AR55" s="2"/>
      <c r="AS55" s="2"/>
      <c r="AT55" s="2"/>
      <c r="AU55" s="2"/>
      <c r="AV55" s="2"/>
      <c r="AW55" s="2"/>
      <c r="AX55" s="2"/>
      <c r="AY55" s="2"/>
      <c r="AZ55" s="2"/>
      <c r="BA55" s="2"/>
      <c r="BB55" s="2"/>
      <c r="BC55" s="2"/>
      <c r="BD55" s="2"/>
      <c r="BE55" s="2"/>
      <c r="BF55" s="2"/>
      <c r="BG55" s="2"/>
      <c r="BH55" s="2"/>
      <c r="BI55" s="2"/>
      <c r="BJ55" s="2"/>
      <c r="BK55" s="2"/>
      <c r="BL55" s="2"/>
      <c r="BM55" s="2"/>
    </row>
    <row r="56" spans="1:65" ht="15.75" customHeight="1">
      <c r="A56" s="2"/>
      <c r="B56" s="6"/>
      <c r="C56" s="2"/>
      <c r="D56" s="2"/>
      <c r="E56" s="2"/>
      <c r="F56" s="2"/>
      <c r="G56" s="2"/>
      <c r="H56" s="2"/>
      <c r="I56" s="2"/>
      <c r="J56" s="2"/>
      <c r="K56" s="2"/>
      <c r="L56" s="2"/>
      <c r="M56" s="6"/>
      <c r="N56" s="2"/>
      <c r="O56" s="2"/>
      <c r="P56" s="2"/>
      <c r="Q56" s="2"/>
      <c r="R56" s="2"/>
      <c r="S56" s="2"/>
      <c r="T56" s="2"/>
      <c r="U56" s="2"/>
      <c r="V56" s="2"/>
      <c r="W56" s="2"/>
      <c r="X56" s="2"/>
      <c r="Y56" s="2"/>
      <c r="Z56" s="2"/>
      <c r="AA56" s="2"/>
      <c r="AB56" s="2"/>
      <c r="AC56" s="2"/>
      <c r="AD56" s="2"/>
      <c r="AE56" s="2"/>
      <c r="AR56" s="2"/>
      <c r="AS56" s="2"/>
      <c r="AT56" s="2"/>
      <c r="AU56" s="2"/>
      <c r="AV56" s="2"/>
      <c r="AW56" s="2"/>
      <c r="AX56" s="2"/>
      <c r="AY56" s="2"/>
      <c r="AZ56" s="2"/>
      <c r="BA56" s="2"/>
      <c r="BB56" s="2"/>
      <c r="BC56" s="2"/>
      <c r="BD56" s="2"/>
      <c r="BE56" s="2"/>
      <c r="BF56" s="2"/>
      <c r="BG56" s="2"/>
      <c r="BH56" s="2"/>
      <c r="BI56" s="2"/>
      <c r="BJ56" s="2"/>
      <c r="BK56" s="2"/>
      <c r="BL56" s="2"/>
      <c r="BM56" s="2"/>
    </row>
    <row r="57" spans="1:65" ht="15.75" customHeight="1">
      <c r="A57" s="2"/>
      <c r="B57" s="6"/>
      <c r="C57" s="2"/>
      <c r="D57" s="2"/>
      <c r="E57" s="2"/>
      <c r="F57" s="2"/>
      <c r="G57" s="2"/>
      <c r="H57" s="2"/>
      <c r="I57" s="2"/>
      <c r="J57" s="2"/>
      <c r="K57" s="2"/>
      <c r="L57" s="2"/>
      <c r="M57" s="6"/>
      <c r="N57" s="2"/>
      <c r="O57" s="2"/>
      <c r="P57" s="2"/>
      <c r="Q57" s="2"/>
      <c r="R57" s="2"/>
      <c r="S57" s="2"/>
      <c r="T57" s="2"/>
      <c r="U57" s="2"/>
      <c r="V57" s="2"/>
      <c r="W57" s="2"/>
      <c r="X57" s="2"/>
      <c r="Y57" s="2"/>
      <c r="Z57" s="2"/>
      <c r="AA57" s="2"/>
      <c r="AB57" s="2"/>
      <c r="AC57" s="2"/>
      <c r="AD57" s="2"/>
      <c r="AE57" s="2"/>
      <c r="AR57" s="2"/>
      <c r="AS57" s="2"/>
      <c r="AT57" s="2"/>
      <c r="AU57" s="2"/>
      <c r="AV57" s="2"/>
      <c r="AW57" s="2"/>
      <c r="AX57" s="2"/>
      <c r="AY57" s="2"/>
      <c r="AZ57" s="2"/>
      <c r="BA57" s="2"/>
      <c r="BB57" s="2"/>
      <c r="BC57" s="2"/>
      <c r="BD57" s="2"/>
      <c r="BE57" s="2"/>
      <c r="BF57" s="2"/>
      <c r="BG57" s="2"/>
      <c r="BH57" s="2"/>
      <c r="BI57" s="2"/>
      <c r="BJ57" s="2"/>
      <c r="BK57" s="2"/>
      <c r="BL57" s="2"/>
      <c r="BM57" s="2"/>
    </row>
    <row r="58" spans="1:65" ht="15.75" customHeight="1">
      <c r="A58" s="2"/>
      <c r="B58" s="6"/>
      <c r="C58" s="2"/>
      <c r="D58" s="2"/>
      <c r="E58" s="2"/>
      <c r="F58" s="2"/>
      <c r="G58" s="2"/>
      <c r="H58" s="2"/>
      <c r="I58" s="2"/>
      <c r="J58" s="2"/>
      <c r="K58" s="2"/>
      <c r="L58" s="2"/>
      <c r="M58" s="6"/>
      <c r="N58" s="2"/>
      <c r="O58" s="2"/>
      <c r="P58" s="2"/>
      <c r="Q58" s="2"/>
      <c r="R58" s="2"/>
      <c r="S58" s="2"/>
      <c r="T58" s="2"/>
      <c r="U58" s="2"/>
      <c r="V58" s="2"/>
      <c r="W58" s="2"/>
      <c r="X58" s="2"/>
      <c r="Y58" s="2"/>
      <c r="Z58" s="2"/>
      <c r="AA58" s="2"/>
      <c r="AB58" s="2"/>
      <c r="AC58" s="2"/>
      <c r="AD58" s="2"/>
      <c r="AE58" s="2"/>
      <c r="AR58" s="2"/>
      <c r="AS58" s="2"/>
      <c r="AT58" s="2"/>
      <c r="AU58" s="2"/>
      <c r="AV58" s="2"/>
      <c r="AW58" s="2"/>
      <c r="AX58" s="2"/>
      <c r="AY58" s="2"/>
      <c r="AZ58" s="2"/>
      <c r="BA58" s="2"/>
      <c r="BB58" s="2"/>
      <c r="BC58" s="2"/>
      <c r="BD58" s="2"/>
      <c r="BE58" s="2"/>
      <c r="BF58" s="2"/>
      <c r="BG58" s="2"/>
      <c r="BH58" s="2"/>
      <c r="BI58" s="2"/>
      <c r="BJ58" s="2"/>
      <c r="BK58" s="2"/>
      <c r="BL58" s="2"/>
      <c r="BM58" s="2"/>
    </row>
    <row r="59" spans="1:65" ht="15.75" customHeight="1">
      <c r="A59" s="2"/>
      <c r="B59" s="6"/>
      <c r="C59" s="2"/>
      <c r="D59" s="2"/>
      <c r="E59" s="2"/>
      <c r="F59" s="2"/>
      <c r="G59" s="2"/>
      <c r="H59" s="2"/>
      <c r="I59" s="2"/>
      <c r="J59" s="2"/>
      <c r="K59" s="2"/>
      <c r="L59" s="2"/>
      <c r="M59" s="6"/>
      <c r="N59" s="2"/>
      <c r="O59" s="2"/>
      <c r="P59" s="2"/>
      <c r="Q59" s="2"/>
      <c r="R59" s="2"/>
      <c r="S59" s="2"/>
      <c r="T59" s="2"/>
      <c r="U59" s="2"/>
      <c r="V59" s="2"/>
      <c r="W59" s="2"/>
      <c r="X59" s="2"/>
      <c r="Y59" s="2"/>
      <c r="Z59" s="2"/>
      <c r="AA59" s="2"/>
      <c r="AB59" s="2"/>
      <c r="AC59" s="2"/>
      <c r="AD59" s="2"/>
      <c r="AE59" s="2"/>
      <c r="AR59" s="2"/>
      <c r="AS59" s="2"/>
      <c r="AT59" s="2"/>
      <c r="AU59" s="2"/>
      <c r="AV59" s="2"/>
      <c r="AW59" s="2"/>
      <c r="AX59" s="2"/>
      <c r="AY59" s="2"/>
      <c r="AZ59" s="2"/>
      <c r="BA59" s="2"/>
      <c r="BB59" s="2"/>
      <c r="BC59" s="2"/>
      <c r="BD59" s="2"/>
      <c r="BE59" s="2"/>
      <c r="BF59" s="2"/>
      <c r="BG59" s="2"/>
      <c r="BH59" s="2"/>
      <c r="BI59" s="2"/>
      <c r="BJ59" s="2"/>
      <c r="BK59" s="2"/>
      <c r="BL59" s="2"/>
      <c r="BM59" s="2"/>
    </row>
    <row r="60" spans="1:65" ht="15.75" customHeight="1">
      <c r="A60" s="2"/>
      <c r="B60" s="6"/>
      <c r="C60" s="2"/>
      <c r="D60" s="2"/>
      <c r="E60" s="2"/>
      <c r="F60" s="2"/>
      <c r="G60" s="2"/>
      <c r="H60" s="2"/>
      <c r="I60" s="2"/>
      <c r="J60" s="2"/>
      <c r="K60" s="2"/>
      <c r="L60" s="2"/>
      <c r="M60" s="6"/>
      <c r="N60" s="2"/>
      <c r="O60" s="2"/>
      <c r="P60" s="2"/>
      <c r="Q60" s="2"/>
      <c r="R60" s="2"/>
      <c r="S60" s="2"/>
      <c r="T60" s="2"/>
      <c r="U60" s="2"/>
      <c r="V60" s="2"/>
      <c r="W60" s="2"/>
      <c r="X60" s="2"/>
      <c r="Y60" s="2"/>
      <c r="Z60" s="2"/>
      <c r="AA60" s="2"/>
      <c r="AB60" s="2"/>
      <c r="AC60" s="2"/>
      <c r="AD60" s="2"/>
      <c r="AE60" s="2"/>
      <c r="AR60" s="2"/>
      <c r="AS60" s="2"/>
      <c r="AT60" s="2"/>
      <c r="AU60" s="2"/>
      <c r="AV60" s="2"/>
      <c r="AW60" s="2"/>
      <c r="AX60" s="2"/>
      <c r="AY60" s="2"/>
      <c r="AZ60" s="2"/>
      <c r="BA60" s="2"/>
      <c r="BB60" s="2"/>
      <c r="BC60" s="2"/>
      <c r="BD60" s="2"/>
      <c r="BE60" s="2"/>
      <c r="BF60" s="2"/>
      <c r="BG60" s="2"/>
      <c r="BH60" s="2"/>
      <c r="BI60" s="2"/>
      <c r="BJ60" s="2"/>
      <c r="BK60" s="2"/>
      <c r="BL60" s="2"/>
      <c r="BM60" s="2"/>
    </row>
    <row r="61" spans="1:65" ht="15.75" customHeight="1">
      <c r="A61" s="18"/>
      <c r="B61" s="19"/>
      <c r="C61" s="18"/>
      <c r="D61" s="34" t="s">
        <v>47</v>
      </c>
      <c r="E61" s="21"/>
      <c r="F61" s="103" t="s">
        <v>48</v>
      </c>
      <c r="G61" s="34" t="s">
        <v>47</v>
      </c>
      <c r="H61" s="21"/>
      <c r="I61" s="21"/>
      <c r="J61" s="104" t="s">
        <v>48</v>
      </c>
      <c r="K61" s="21"/>
      <c r="L61" s="21"/>
      <c r="M61" s="19"/>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row>
    <row r="62" spans="1:65" ht="15.75" customHeight="1">
      <c r="A62" s="2"/>
      <c r="B62" s="6"/>
      <c r="C62" s="2"/>
      <c r="D62" s="2"/>
      <c r="E62" s="2"/>
      <c r="F62" s="2"/>
      <c r="G62" s="2"/>
      <c r="H62" s="2"/>
      <c r="I62" s="2"/>
      <c r="J62" s="2"/>
      <c r="K62" s="2"/>
      <c r="L62" s="2"/>
      <c r="M62" s="6"/>
      <c r="N62" s="2"/>
      <c r="O62" s="2"/>
      <c r="P62" s="2"/>
      <c r="Q62" s="2"/>
      <c r="R62" s="2"/>
      <c r="S62" s="2"/>
      <c r="T62" s="2"/>
      <c r="U62" s="2"/>
      <c r="V62" s="2"/>
      <c r="W62" s="2"/>
      <c r="X62" s="2"/>
      <c r="Y62" s="2"/>
      <c r="Z62" s="2"/>
      <c r="AA62" s="2"/>
      <c r="AB62" s="2"/>
      <c r="AC62" s="2"/>
      <c r="AD62" s="2"/>
      <c r="AE62" s="2"/>
      <c r="AR62" s="2"/>
      <c r="AS62" s="2"/>
      <c r="AT62" s="2"/>
      <c r="AU62" s="2"/>
      <c r="AV62" s="2"/>
      <c r="AW62" s="2"/>
      <c r="AX62" s="2"/>
      <c r="AY62" s="2"/>
      <c r="AZ62" s="2"/>
      <c r="BA62" s="2"/>
      <c r="BB62" s="2"/>
      <c r="BC62" s="2"/>
      <c r="BD62" s="2"/>
      <c r="BE62" s="2"/>
      <c r="BF62" s="2"/>
      <c r="BG62" s="2"/>
      <c r="BH62" s="2"/>
      <c r="BI62" s="2"/>
      <c r="BJ62" s="2"/>
      <c r="BK62" s="2"/>
      <c r="BL62" s="2"/>
      <c r="BM62" s="2"/>
    </row>
    <row r="63" spans="1:65" ht="15.75" customHeight="1">
      <c r="A63" s="2"/>
      <c r="B63" s="6"/>
      <c r="C63" s="2"/>
      <c r="D63" s="2"/>
      <c r="E63" s="2"/>
      <c r="F63" s="2"/>
      <c r="G63" s="2"/>
      <c r="H63" s="2"/>
      <c r="I63" s="2"/>
      <c r="J63" s="2"/>
      <c r="K63" s="2"/>
      <c r="L63" s="2"/>
      <c r="M63" s="6"/>
      <c r="N63" s="2"/>
      <c r="O63" s="2"/>
      <c r="P63" s="2"/>
      <c r="Q63" s="2"/>
      <c r="R63" s="2"/>
      <c r="S63" s="2"/>
      <c r="T63" s="2"/>
      <c r="U63" s="2"/>
      <c r="V63" s="2"/>
      <c r="W63" s="2"/>
      <c r="X63" s="2"/>
      <c r="Y63" s="2"/>
      <c r="Z63" s="2"/>
      <c r="AA63" s="2"/>
      <c r="AB63" s="2"/>
      <c r="AC63" s="2"/>
      <c r="AD63" s="2"/>
      <c r="AE63" s="2"/>
      <c r="AR63" s="2"/>
      <c r="AS63" s="2"/>
      <c r="AT63" s="2"/>
      <c r="AU63" s="2"/>
      <c r="AV63" s="2"/>
      <c r="AW63" s="2"/>
      <c r="AX63" s="2"/>
      <c r="AY63" s="2"/>
      <c r="AZ63" s="2"/>
      <c r="BA63" s="2"/>
      <c r="BB63" s="2"/>
      <c r="BC63" s="2"/>
      <c r="BD63" s="2"/>
      <c r="BE63" s="2"/>
      <c r="BF63" s="2"/>
      <c r="BG63" s="2"/>
      <c r="BH63" s="2"/>
      <c r="BI63" s="2"/>
      <c r="BJ63" s="2"/>
      <c r="BK63" s="2"/>
      <c r="BL63" s="2"/>
      <c r="BM63" s="2"/>
    </row>
    <row r="64" spans="1:65" ht="15.75" customHeight="1">
      <c r="A64" s="2"/>
      <c r="B64" s="6"/>
      <c r="C64" s="2"/>
      <c r="D64" s="2"/>
      <c r="E64" s="2"/>
      <c r="F64" s="2"/>
      <c r="G64" s="2"/>
      <c r="H64" s="2"/>
      <c r="I64" s="2"/>
      <c r="J64" s="2"/>
      <c r="K64" s="2"/>
      <c r="L64" s="2"/>
      <c r="M64" s="6"/>
      <c r="N64" s="2"/>
      <c r="O64" s="2"/>
      <c r="P64" s="2"/>
      <c r="Q64" s="2"/>
      <c r="R64" s="2"/>
      <c r="S64" s="2"/>
      <c r="T64" s="2"/>
      <c r="U64" s="2"/>
      <c r="V64" s="2"/>
      <c r="W64" s="2"/>
      <c r="X64" s="2"/>
      <c r="Y64" s="2"/>
      <c r="Z64" s="2"/>
      <c r="AA64" s="2"/>
      <c r="AB64" s="2"/>
      <c r="AC64" s="2"/>
      <c r="AD64" s="2"/>
      <c r="AE64" s="2"/>
      <c r="AR64" s="2"/>
      <c r="AS64" s="2"/>
      <c r="AT64" s="2"/>
      <c r="AU64" s="2"/>
      <c r="AV64" s="2"/>
      <c r="AW64" s="2"/>
      <c r="AX64" s="2"/>
      <c r="AY64" s="2"/>
      <c r="AZ64" s="2"/>
      <c r="BA64" s="2"/>
      <c r="BB64" s="2"/>
      <c r="BC64" s="2"/>
      <c r="BD64" s="2"/>
      <c r="BE64" s="2"/>
      <c r="BF64" s="2"/>
      <c r="BG64" s="2"/>
      <c r="BH64" s="2"/>
      <c r="BI64" s="2"/>
      <c r="BJ64" s="2"/>
      <c r="BK64" s="2"/>
      <c r="BL64" s="2"/>
      <c r="BM64" s="2"/>
    </row>
    <row r="65" spans="1:65" ht="15.75" customHeight="1">
      <c r="A65" s="18"/>
      <c r="B65" s="19"/>
      <c r="C65" s="18"/>
      <c r="D65" s="32" t="s">
        <v>49</v>
      </c>
      <c r="E65" s="33"/>
      <c r="F65" s="33"/>
      <c r="G65" s="32" t="s">
        <v>50</v>
      </c>
      <c r="H65" s="33"/>
      <c r="I65" s="33"/>
      <c r="J65" s="33"/>
      <c r="K65" s="33"/>
      <c r="L65" s="33"/>
      <c r="M65" s="19"/>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row>
    <row r="66" spans="1:65" ht="15.75" customHeight="1">
      <c r="A66" s="2"/>
      <c r="B66" s="6"/>
      <c r="C66" s="2"/>
      <c r="D66" s="2"/>
      <c r="E66" s="2"/>
      <c r="F66" s="2"/>
      <c r="G66" s="2"/>
      <c r="H66" s="2"/>
      <c r="I66" s="2"/>
      <c r="J66" s="2"/>
      <c r="K66" s="2"/>
      <c r="L66" s="2"/>
      <c r="M66" s="6"/>
      <c r="N66" s="2"/>
      <c r="O66" s="2"/>
      <c r="P66" s="2"/>
      <c r="Q66" s="2"/>
      <c r="R66" s="2"/>
      <c r="S66" s="2"/>
      <c r="T66" s="2"/>
      <c r="U66" s="2"/>
      <c r="V66" s="2"/>
      <c r="W66" s="2"/>
      <c r="X66" s="2"/>
      <c r="Y66" s="2"/>
      <c r="Z66" s="2"/>
      <c r="AA66" s="2"/>
      <c r="AB66" s="2"/>
      <c r="AC66" s="2"/>
      <c r="AD66" s="2"/>
      <c r="AE66" s="2"/>
      <c r="AR66" s="2"/>
      <c r="AS66" s="2"/>
      <c r="AT66" s="2"/>
      <c r="AU66" s="2"/>
      <c r="AV66" s="2"/>
      <c r="AW66" s="2"/>
      <c r="AX66" s="2"/>
      <c r="AY66" s="2"/>
      <c r="AZ66" s="2"/>
      <c r="BA66" s="2"/>
      <c r="BB66" s="2"/>
      <c r="BC66" s="2"/>
      <c r="BD66" s="2"/>
      <c r="BE66" s="2"/>
      <c r="BF66" s="2"/>
      <c r="BG66" s="2"/>
      <c r="BH66" s="2"/>
      <c r="BI66" s="2"/>
      <c r="BJ66" s="2"/>
      <c r="BK66" s="2"/>
      <c r="BL66" s="2"/>
      <c r="BM66" s="2"/>
    </row>
    <row r="67" spans="1:65" ht="15.75" customHeight="1">
      <c r="A67" s="2"/>
      <c r="B67" s="6"/>
      <c r="C67" s="2"/>
      <c r="D67" s="2"/>
      <c r="E67" s="2"/>
      <c r="F67" s="2"/>
      <c r="G67" s="2"/>
      <c r="H67" s="2"/>
      <c r="I67" s="2"/>
      <c r="J67" s="2"/>
      <c r="K67" s="2"/>
      <c r="L67" s="2"/>
      <c r="M67" s="6"/>
      <c r="N67" s="2"/>
      <c r="O67" s="2"/>
      <c r="P67" s="2"/>
      <c r="Q67" s="2"/>
      <c r="R67" s="2"/>
      <c r="S67" s="2"/>
      <c r="T67" s="2"/>
      <c r="U67" s="2"/>
      <c r="V67" s="2"/>
      <c r="W67" s="2"/>
      <c r="X67" s="2"/>
      <c r="Y67" s="2"/>
      <c r="Z67" s="2"/>
      <c r="AA67" s="2"/>
      <c r="AB67" s="2"/>
      <c r="AC67" s="2"/>
      <c r="AD67" s="2"/>
      <c r="AE67" s="2"/>
      <c r="AR67" s="2"/>
      <c r="AS67" s="2"/>
      <c r="AT67" s="2"/>
      <c r="AU67" s="2"/>
      <c r="AV67" s="2"/>
      <c r="AW67" s="2"/>
      <c r="AX67" s="2"/>
      <c r="AY67" s="2"/>
      <c r="AZ67" s="2"/>
      <c r="BA67" s="2"/>
      <c r="BB67" s="2"/>
      <c r="BC67" s="2"/>
      <c r="BD67" s="2"/>
      <c r="BE67" s="2"/>
      <c r="BF67" s="2"/>
      <c r="BG67" s="2"/>
      <c r="BH67" s="2"/>
      <c r="BI67" s="2"/>
      <c r="BJ67" s="2"/>
      <c r="BK67" s="2"/>
      <c r="BL67" s="2"/>
      <c r="BM67" s="2"/>
    </row>
    <row r="68" spans="1:65" ht="15.75" customHeight="1">
      <c r="A68" s="2"/>
      <c r="B68" s="6"/>
      <c r="C68" s="2"/>
      <c r="D68" s="2"/>
      <c r="E68" s="2"/>
      <c r="F68" s="2"/>
      <c r="G68" s="2"/>
      <c r="H68" s="2"/>
      <c r="I68" s="2"/>
      <c r="J68" s="2"/>
      <c r="K68" s="2"/>
      <c r="L68" s="2"/>
      <c r="M68" s="6"/>
      <c r="N68" s="2"/>
      <c r="O68" s="2"/>
      <c r="P68" s="2"/>
      <c r="Q68" s="2"/>
      <c r="R68" s="2"/>
      <c r="S68" s="2"/>
      <c r="T68" s="2"/>
      <c r="U68" s="2"/>
      <c r="V68" s="2"/>
      <c r="W68" s="2"/>
      <c r="X68" s="2"/>
      <c r="Y68" s="2"/>
      <c r="Z68" s="2"/>
      <c r="AA68" s="2"/>
      <c r="AB68" s="2"/>
      <c r="AC68" s="2"/>
      <c r="AD68" s="2"/>
      <c r="AE68" s="2"/>
      <c r="AR68" s="2"/>
      <c r="AS68" s="2"/>
      <c r="AT68" s="2"/>
      <c r="AU68" s="2"/>
      <c r="AV68" s="2"/>
      <c r="AW68" s="2"/>
      <c r="AX68" s="2"/>
      <c r="AY68" s="2"/>
      <c r="AZ68" s="2"/>
      <c r="BA68" s="2"/>
      <c r="BB68" s="2"/>
      <c r="BC68" s="2"/>
      <c r="BD68" s="2"/>
      <c r="BE68" s="2"/>
      <c r="BF68" s="2"/>
      <c r="BG68" s="2"/>
      <c r="BH68" s="2"/>
      <c r="BI68" s="2"/>
      <c r="BJ68" s="2"/>
      <c r="BK68" s="2"/>
      <c r="BL68" s="2"/>
      <c r="BM68" s="2"/>
    </row>
    <row r="69" spans="1:65" ht="15.75" customHeight="1">
      <c r="A69" s="2"/>
      <c r="B69" s="6"/>
      <c r="C69" s="2"/>
      <c r="D69" s="2"/>
      <c r="E69" s="2"/>
      <c r="F69" s="2"/>
      <c r="G69" s="2"/>
      <c r="H69" s="2"/>
      <c r="I69" s="2"/>
      <c r="J69" s="2"/>
      <c r="K69" s="2"/>
      <c r="L69" s="2"/>
      <c r="M69" s="6"/>
      <c r="N69" s="2"/>
      <c r="O69" s="2"/>
      <c r="P69" s="2"/>
      <c r="Q69" s="2"/>
      <c r="R69" s="2"/>
      <c r="S69" s="2"/>
      <c r="T69" s="2"/>
      <c r="U69" s="2"/>
      <c r="V69" s="2"/>
      <c r="W69" s="2"/>
      <c r="X69" s="2"/>
      <c r="Y69" s="2"/>
      <c r="Z69" s="2"/>
      <c r="AA69" s="2"/>
      <c r="AB69" s="2"/>
      <c r="AC69" s="2"/>
      <c r="AD69" s="2"/>
      <c r="AE69" s="2"/>
      <c r="AR69" s="2"/>
      <c r="AS69" s="2"/>
      <c r="AT69" s="2"/>
      <c r="AU69" s="2"/>
      <c r="AV69" s="2"/>
      <c r="AW69" s="2"/>
      <c r="AX69" s="2"/>
      <c r="AY69" s="2"/>
      <c r="AZ69" s="2"/>
      <c r="BA69" s="2"/>
      <c r="BB69" s="2"/>
      <c r="BC69" s="2"/>
      <c r="BD69" s="2"/>
      <c r="BE69" s="2"/>
      <c r="BF69" s="2"/>
      <c r="BG69" s="2"/>
      <c r="BH69" s="2"/>
      <c r="BI69" s="2"/>
      <c r="BJ69" s="2"/>
      <c r="BK69" s="2"/>
      <c r="BL69" s="2"/>
      <c r="BM69" s="2"/>
    </row>
    <row r="70" spans="1:65" ht="15.75" customHeight="1">
      <c r="A70" s="2"/>
      <c r="B70" s="6"/>
      <c r="C70" s="2"/>
      <c r="D70" s="2"/>
      <c r="E70" s="2"/>
      <c r="F70" s="2"/>
      <c r="G70" s="2"/>
      <c r="H70" s="2"/>
      <c r="I70" s="2"/>
      <c r="J70" s="2"/>
      <c r="K70" s="2"/>
      <c r="L70" s="2"/>
      <c r="M70" s="6"/>
      <c r="N70" s="2"/>
      <c r="O70" s="2"/>
      <c r="P70" s="2"/>
      <c r="Q70" s="2"/>
      <c r="R70" s="2"/>
      <c r="S70" s="2"/>
      <c r="T70" s="2"/>
      <c r="U70" s="2"/>
      <c r="V70" s="2"/>
      <c r="W70" s="2"/>
      <c r="X70" s="2"/>
      <c r="Y70" s="2"/>
      <c r="Z70" s="2"/>
      <c r="AA70" s="2"/>
      <c r="AB70" s="2"/>
      <c r="AC70" s="2"/>
      <c r="AD70" s="2"/>
      <c r="AE70" s="2"/>
      <c r="AR70" s="2"/>
      <c r="AS70" s="2"/>
      <c r="AT70" s="2"/>
      <c r="AU70" s="2"/>
      <c r="AV70" s="2"/>
      <c r="AW70" s="2"/>
      <c r="AX70" s="2"/>
      <c r="AY70" s="2"/>
      <c r="AZ70" s="2"/>
      <c r="BA70" s="2"/>
      <c r="BB70" s="2"/>
      <c r="BC70" s="2"/>
      <c r="BD70" s="2"/>
      <c r="BE70" s="2"/>
      <c r="BF70" s="2"/>
      <c r="BG70" s="2"/>
      <c r="BH70" s="2"/>
      <c r="BI70" s="2"/>
      <c r="BJ70" s="2"/>
      <c r="BK70" s="2"/>
      <c r="BL70" s="2"/>
      <c r="BM70" s="2"/>
    </row>
    <row r="71" spans="1:65" ht="15.75" customHeight="1">
      <c r="A71" s="2"/>
      <c r="B71" s="6"/>
      <c r="C71" s="2"/>
      <c r="D71" s="2"/>
      <c r="E71" s="2"/>
      <c r="F71" s="2"/>
      <c r="G71" s="2"/>
      <c r="H71" s="2"/>
      <c r="I71" s="2"/>
      <c r="J71" s="2"/>
      <c r="K71" s="2"/>
      <c r="L71" s="2"/>
      <c r="M71" s="6"/>
      <c r="N71" s="2"/>
      <c r="O71" s="2"/>
      <c r="P71" s="2"/>
      <c r="Q71" s="2"/>
      <c r="R71" s="2"/>
      <c r="S71" s="2"/>
      <c r="T71" s="2"/>
      <c r="U71" s="2"/>
      <c r="V71" s="2"/>
      <c r="W71" s="2"/>
      <c r="X71" s="2"/>
      <c r="Y71" s="2"/>
      <c r="Z71" s="2"/>
      <c r="AA71" s="2"/>
      <c r="AB71" s="2"/>
      <c r="AC71" s="2"/>
      <c r="AD71" s="2"/>
      <c r="AE71" s="2"/>
      <c r="AR71" s="2"/>
      <c r="AS71" s="2"/>
      <c r="AT71" s="2"/>
      <c r="AU71" s="2"/>
      <c r="AV71" s="2"/>
      <c r="AW71" s="2"/>
      <c r="AX71" s="2"/>
      <c r="AY71" s="2"/>
      <c r="AZ71" s="2"/>
      <c r="BA71" s="2"/>
      <c r="BB71" s="2"/>
      <c r="BC71" s="2"/>
      <c r="BD71" s="2"/>
      <c r="BE71" s="2"/>
      <c r="BF71" s="2"/>
      <c r="BG71" s="2"/>
      <c r="BH71" s="2"/>
      <c r="BI71" s="2"/>
      <c r="BJ71" s="2"/>
      <c r="BK71" s="2"/>
      <c r="BL71" s="2"/>
      <c r="BM71" s="2"/>
    </row>
    <row r="72" spans="1:65" ht="15.75" customHeight="1">
      <c r="A72" s="2"/>
      <c r="B72" s="6"/>
      <c r="C72" s="2"/>
      <c r="D72" s="2"/>
      <c r="E72" s="2"/>
      <c r="F72" s="2"/>
      <c r="G72" s="2"/>
      <c r="H72" s="2"/>
      <c r="I72" s="2"/>
      <c r="J72" s="2"/>
      <c r="K72" s="2"/>
      <c r="L72" s="2"/>
      <c r="M72" s="6"/>
      <c r="N72" s="2"/>
      <c r="O72" s="2"/>
      <c r="P72" s="2"/>
      <c r="Q72" s="2"/>
      <c r="R72" s="2"/>
      <c r="S72" s="2"/>
      <c r="T72" s="2"/>
      <c r="U72" s="2"/>
      <c r="V72" s="2"/>
      <c r="W72" s="2"/>
      <c r="X72" s="2"/>
      <c r="Y72" s="2"/>
      <c r="Z72" s="2"/>
      <c r="AA72" s="2"/>
      <c r="AB72" s="2"/>
      <c r="AC72" s="2"/>
      <c r="AD72" s="2"/>
      <c r="AE72" s="2"/>
      <c r="AR72" s="2"/>
      <c r="AS72" s="2"/>
      <c r="AT72" s="2"/>
      <c r="AU72" s="2"/>
      <c r="AV72" s="2"/>
      <c r="AW72" s="2"/>
      <c r="AX72" s="2"/>
      <c r="AY72" s="2"/>
      <c r="AZ72" s="2"/>
      <c r="BA72" s="2"/>
      <c r="BB72" s="2"/>
      <c r="BC72" s="2"/>
      <c r="BD72" s="2"/>
      <c r="BE72" s="2"/>
      <c r="BF72" s="2"/>
      <c r="BG72" s="2"/>
      <c r="BH72" s="2"/>
      <c r="BI72" s="2"/>
      <c r="BJ72" s="2"/>
      <c r="BK72" s="2"/>
      <c r="BL72" s="2"/>
      <c r="BM72" s="2"/>
    </row>
    <row r="73" spans="1:65" ht="15.75" customHeight="1">
      <c r="A73" s="2"/>
      <c r="B73" s="6"/>
      <c r="C73" s="2"/>
      <c r="D73" s="2"/>
      <c r="E73" s="2"/>
      <c r="F73" s="2"/>
      <c r="G73" s="2"/>
      <c r="H73" s="2"/>
      <c r="I73" s="2"/>
      <c r="J73" s="2"/>
      <c r="K73" s="2"/>
      <c r="L73" s="2"/>
      <c r="M73" s="6"/>
      <c r="N73" s="2"/>
      <c r="O73" s="2"/>
      <c r="P73" s="2"/>
      <c r="Q73" s="2"/>
      <c r="R73" s="2"/>
      <c r="S73" s="2"/>
      <c r="T73" s="2"/>
      <c r="U73" s="2"/>
      <c r="V73" s="2"/>
      <c r="W73" s="2"/>
      <c r="X73" s="2"/>
      <c r="Y73" s="2"/>
      <c r="Z73" s="2"/>
      <c r="AA73" s="2"/>
      <c r="AB73" s="2"/>
      <c r="AC73" s="2"/>
      <c r="AD73" s="2"/>
      <c r="AE73" s="2"/>
      <c r="AR73" s="2"/>
      <c r="AS73" s="2"/>
      <c r="AT73" s="2"/>
      <c r="AU73" s="2"/>
      <c r="AV73" s="2"/>
      <c r="AW73" s="2"/>
      <c r="AX73" s="2"/>
      <c r="AY73" s="2"/>
      <c r="AZ73" s="2"/>
      <c r="BA73" s="2"/>
      <c r="BB73" s="2"/>
      <c r="BC73" s="2"/>
      <c r="BD73" s="2"/>
      <c r="BE73" s="2"/>
      <c r="BF73" s="2"/>
      <c r="BG73" s="2"/>
      <c r="BH73" s="2"/>
      <c r="BI73" s="2"/>
      <c r="BJ73" s="2"/>
      <c r="BK73" s="2"/>
      <c r="BL73" s="2"/>
      <c r="BM73" s="2"/>
    </row>
    <row r="74" spans="1:65" ht="15.75" customHeight="1">
      <c r="A74" s="2"/>
      <c r="B74" s="6"/>
      <c r="C74" s="2"/>
      <c r="D74" s="2"/>
      <c r="E74" s="2"/>
      <c r="F74" s="2"/>
      <c r="G74" s="2"/>
      <c r="H74" s="2"/>
      <c r="I74" s="2"/>
      <c r="J74" s="2"/>
      <c r="K74" s="2"/>
      <c r="L74" s="2"/>
      <c r="M74" s="6"/>
      <c r="N74" s="2"/>
      <c r="O74" s="2"/>
      <c r="P74" s="2"/>
      <c r="Q74" s="2"/>
      <c r="R74" s="2"/>
      <c r="S74" s="2"/>
      <c r="T74" s="2"/>
      <c r="U74" s="2"/>
      <c r="V74" s="2"/>
      <c r="W74" s="2"/>
      <c r="X74" s="2"/>
      <c r="Y74" s="2"/>
      <c r="Z74" s="2"/>
      <c r="AA74" s="2"/>
      <c r="AB74" s="2"/>
      <c r="AC74" s="2"/>
      <c r="AD74" s="2"/>
      <c r="AE74" s="2"/>
      <c r="AR74" s="2"/>
      <c r="AS74" s="2"/>
      <c r="AT74" s="2"/>
      <c r="AU74" s="2"/>
      <c r="AV74" s="2"/>
      <c r="AW74" s="2"/>
      <c r="AX74" s="2"/>
      <c r="AY74" s="2"/>
      <c r="AZ74" s="2"/>
      <c r="BA74" s="2"/>
      <c r="BB74" s="2"/>
      <c r="BC74" s="2"/>
      <c r="BD74" s="2"/>
      <c r="BE74" s="2"/>
      <c r="BF74" s="2"/>
      <c r="BG74" s="2"/>
      <c r="BH74" s="2"/>
      <c r="BI74" s="2"/>
      <c r="BJ74" s="2"/>
      <c r="BK74" s="2"/>
      <c r="BL74" s="2"/>
      <c r="BM74" s="2"/>
    </row>
    <row r="75" spans="1:65" ht="15.75" customHeight="1">
      <c r="A75" s="2"/>
      <c r="B75" s="6"/>
      <c r="C75" s="2"/>
      <c r="D75" s="2"/>
      <c r="E75" s="2"/>
      <c r="F75" s="2"/>
      <c r="G75" s="2"/>
      <c r="H75" s="2"/>
      <c r="I75" s="2"/>
      <c r="J75" s="2"/>
      <c r="K75" s="2"/>
      <c r="L75" s="2"/>
      <c r="M75" s="6"/>
      <c r="N75" s="2"/>
      <c r="O75" s="2"/>
      <c r="P75" s="2"/>
      <c r="Q75" s="2"/>
      <c r="R75" s="2"/>
      <c r="S75" s="2"/>
      <c r="T75" s="2"/>
      <c r="U75" s="2"/>
      <c r="V75" s="2"/>
      <c r="W75" s="2"/>
      <c r="X75" s="2"/>
      <c r="Y75" s="2"/>
      <c r="Z75" s="2"/>
      <c r="AA75" s="2"/>
      <c r="AB75" s="2"/>
      <c r="AC75" s="2"/>
      <c r="AD75" s="2"/>
      <c r="AE75" s="2"/>
      <c r="AR75" s="2"/>
      <c r="AS75" s="2"/>
      <c r="AT75" s="2"/>
      <c r="AU75" s="2"/>
      <c r="AV75" s="2"/>
      <c r="AW75" s="2"/>
      <c r="AX75" s="2"/>
      <c r="AY75" s="2"/>
      <c r="AZ75" s="2"/>
      <c r="BA75" s="2"/>
      <c r="BB75" s="2"/>
      <c r="BC75" s="2"/>
      <c r="BD75" s="2"/>
      <c r="BE75" s="2"/>
      <c r="BF75" s="2"/>
      <c r="BG75" s="2"/>
      <c r="BH75" s="2"/>
      <c r="BI75" s="2"/>
      <c r="BJ75" s="2"/>
      <c r="BK75" s="2"/>
      <c r="BL75" s="2"/>
      <c r="BM75" s="2"/>
    </row>
    <row r="76" spans="1:65" ht="15.75" customHeight="1">
      <c r="A76" s="18"/>
      <c r="B76" s="19"/>
      <c r="C76" s="18"/>
      <c r="D76" s="34" t="s">
        <v>47</v>
      </c>
      <c r="E76" s="21"/>
      <c r="F76" s="103" t="s">
        <v>48</v>
      </c>
      <c r="G76" s="34" t="s">
        <v>47</v>
      </c>
      <c r="H76" s="21"/>
      <c r="I76" s="21"/>
      <c r="J76" s="104" t="s">
        <v>48</v>
      </c>
      <c r="K76" s="21"/>
      <c r="L76" s="21"/>
      <c r="M76" s="19"/>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row>
    <row r="77" spans="1:65" ht="14.25" customHeight="1">
      <c r="A77" s="18"/>
      <c r="B77" s="35"/>
      <c r="C77" s="36"/>
      <c r="D77" s="36"/>
      <c r="E77" s="36"/>
      <c r="F77" s="36"/>
      <c r="G77" s="36"/>
      <c r="H77" s="36"/>
      <c r="I77" s="36"/>
      <c r="J77" s="36"/>
      <c r="K77" s="36"/>
      <c r="L77" s="36"/>
      <c r="M77" s="19"/>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row>
    <row r="78" spans="1:65"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R78" s="2"/>
      <c r="AS78" s="2"/>
      <c r="AT78" s="2"/>
      <c r="AU78" s="2"/>
      <c r="AV78" s="2"/>
      <c r="AW78" s="2"/>
      <c r="AX78" s="2"/>
      <c r="AY78" s="2"/>
      <c r="AZ78" s="2"/>
      <c r="BA78" s="2"/>
      <c r="BB78" s="2"/>
      <c r="BC78" s="2"/>
      <c r="BD78" s="2"/>
      <c r="BE78" s="2"/>
      <c r="BF78" s="2"/>
      <c r="BG78" s="2"/>
      <c r="BH78" s="2"/>
      <c r="BI78" s="2"/>
      <c r="BJ78" s="2"/>
      <c r="BK78" s="2"/>
      <c r="BL78" s="2"/>
      <c r="BM78" s="2"/>
    </row>
    <row r="79" spans="1:65"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R79" s="2"/>
      <c r="AS79" s="2"/>
      <c r="AT79" s="2"/>
      <c r="AU79" s="2"/>
      <c r="AV79" s="2"/>
      <c r="AW79" s="2"/>
      <c r="AX79" s="2"/>
      <c r="AY79" s="2"/>
      <c r="AZ79" s="2"/>
      <c r="BA79" s="2"/>
      <c r="BB79" s="2"/>
      <c r="BC79" s="2"/>
      <c r="BD79" s="2"/>
      <c r="BE79" s="2"/>
      <c r="BF79" s="2"/>
      <c r="BG79" s="2"/>
      <c r="BH79" s="2"/>
      <c r="BI79" s="2"/>
      <c r="BJ79" s="2"/>
      <c r="BK79" s="2"/>
      <c r="BL79" s="2"/>
      <c r="BM79" s="2"/>
    </row>
    <row r="80" spans="1:65"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R80" s="2"/>
      <c r="AS80" s="2"/>
      <c r="AT80" s="2"/>
      <c r="AU80" s="2"/>
      <c r="AV80" s="2"/>
      <c r="AW80" s="2"/>
      <c r="AX80" s="2"/>
      <c r="AY80" s="2"/>
      <c r="AZ80" s="2"/>
      <c r="BA80" s="2"/>
      <c r="BB80" s="2"/>
      <c r="BC80" s="2"/>
      <c r="BD80" s="2"/>
      <c r="BE80" s="2"/>
      <c r="BF80" s="2"/>
      <c r="BG80" s="2"/>
      <c r="BH80" s="2"/>
      <c r="BI80" s="2"/>
      <c r="BJ80" s="2"/>
      <c r="BK80" s="2"/>
      <c r="BL80" s="2"/>
      <c r="BM80" s="2"/>
    </row>
    <row r="81" spans="1:65" ht="6.75" customHeight="1">
      <c r="A81" s="18"/>
      <c r="B81" s="37"/>
      <c r="C81" s="38"/>
      <c r="D81" s="38"/>
      <c r="E81" s="38"/>
      <c r="F81" s="38"/>
      <c r="G81" s="38"/>
      <c r="H81" s="38"/>
      <c r="I81" s="38"/>
      <c r="J81" s="38"/>
      <c r="K81" s="38"/>
      <c r="L81" s="38"/>
      <c r="M81" s="19"/>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row>
    <row r="82" spans="1:65" ht="24.75" customHeight="1">
      <c r="A82" s="18"/>
      <c r="B82" s="19"/>
      <c r="C82" s="7" t="s">
        <v>116</v>
      </c>
      <c r="D82" s="18"/>
      <c r="E82" s="18"/>
      <c r="F82" s="18"/>
      <c r="G82" s="18"/>
      <c r="H82" s="18"/>
      <c r="I82" s="18"/>
      <c r="J82" s="18"/>
      <c r="K82" s="18"/>
      <c r="L82" s="18"/>
      <c r="M82" s="19"/>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row>
    <row r="83" spans="1:65" ht="6.75" customHeight="1">
      <c r="A83" s="18"/>
      <c r="B83" s="19"/>
      <c r="C83" s="18"/>
      <c r="D83" s="18"/>
      <c r="E83" s="18"/>
      <c r="F83" s="18"/>
      <c r="G83" s="18"/>
      <c r="H83" s="18"/>
      <c r="I83" s="18"/>
      <c r="J83" s="18"/>
      <c r="K83" s="18"/>
      <c r="L83" s="18"/>
      <c r="M83" s="19"/>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row>
    <row r="84" spans="1:65" ht="12" customHeight="1">
      <c r="A84" s="18"/>
      <c r="B84" s="19"/>
      <c r="C84" s="13" t="s">
        <v>15</v>
      </c>
      <c r="D84" s="18"/>
      <c r="E84" s="18"/>
      <c r="F84" s="18"/>
      <c r="G84" s="18"/>
      <c r="H84" s="18"/>
      <c r="I84" s="18"/>
      <c r="J84" s="18"/>
      <c r="K84" s="18"/>
      <c r="L84" s="18"/>
      <c r="M84" s="19"/>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row>
    <row r="85" spans="1:65" ht="26.25" customHeight="1">
      <c r="A85" s="18"/>
      <c r="B85" s="19"/>
      <c r="C85" s="18"/>
      <c r="D85" s="18"/>
      <c r="E85" s="239" t="str">
        <f>E7</f>
        <v>Integrovaný výrobný systém pre výrobu a distribúciu nealkoholických sladových produktov</v>
      </c>
      <c r="F85" s="205"/>
      <c r="G85" s="205"/>
      <c r="H85" s="205"/>
      <c r="I85" s="18"/>
      <c r="J85" s="18"/>
      <c r="K85" s="18"/>
      <c r="L85" s="18"/>
      <c r="M85" s="19"/>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row>
    <row r="86" spans="1:65" ht="12" customHeight="1">
      <c r="A86" s="2"/>
      <c r="B86" s="6"/>
      <c r="C86" s="13" t="s">
        <v>113</v>
      </c>
      <c r="D86" s="2"/>
      <c r="E86" s="2"/>
      <c r="F86" s="2"/>
      <c r="G86" s="2"/>
      <c r="H86" s="2"/>
      <c r="I86" s="2"/>
      <c r="J86" s="2"/>
      <c r="K86" s="2"/>
      <c r="L86" s="2"/>
      <c r="M86" s="6"/>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65" ht="16.5" customHeight="1">
      <c r="A87" s="2"/>
      <c r="B87" s="6"/>
      <c r="C87" s="2"/>
      <c r="D87" s="2"/>
      <c r="E87" s="239" t="s">
        <v>163</v>
      </c>
      <c r="F87" s="205"/>
      <c r="G87" s="205"/>
      <c r="H87" s="205"/>
      <c r="I87" s="2"/>
      <c r="J87" s="2"/>
      <c r="K87" s="2"/>
      <c r="L87" s="2"/>
      <c r="M87" s="6"/>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row>
    <row r="88" spans="1:65" ht="12" customHeight="1">
      <c r="A88" s="2"/>
      <c r="B88" s="6"/>
      <c r="C88" s="13" t="s">
        <v>164</v>
      </c>
      <c r="D88" s="2"/>
      <c r="E88" s="2"/>
      <c r="F88" s="2"/>
      <c r="G88" s="2"/>
      <c r="H88" s="2"/>
      <c r="I88" s="2"/>
      <c r="J88" s="2"/>
      <c r="K88" s="2"/>
      <c r="L88" s="2"/>
      <c r="M88" s="6"/>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row>
    <row r="89" spans="1:65" ht="16.5" customHeight="1">
      <c r="A89" s="18"/>
      <c r="B89" s="19"/>
      <c r="C89" s="18"/>
      <c r="D89" s="18"/>
      <c r="E89" s="240" t="s">
        <v>709</v>
      </c>
      <c r="F89" s="205"/>
      <c r="G89" s="205"/>
      <c r="H89" s="205"/>
      <c r="I89" s="18"/>
      <c r="J89" s="18"/>
      <c r="K89" s="18"/>
      <c r="L89" s="18"/>
      <c r="M89" s="19"/>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row>
    <row r="90" spans="1:65" ht="12" customHeight="1">
      <c r="A90" s="18"/>
      <c r="B90" s="19"/>
      <c r="C90" s="13" t="s">
        <v>710</v>
      </c>
      <c r="D90" s="18"/>
      <c r="E90" s="18"/>
      <c r="F90" s="18"/>
      <c r="G90" s="18"/>
      <c r="H90" s="18"/>
      <c r="I90" s="18"/>
      <c r="J90" s="18"/>
      <c r="K90" s="18"/>
      <c r="L90" s="18"/>
      <c r="M90" s="19"/>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row>
    <row r="91" spans="1:65" ht="16.5" customHeight="1">
      <c r="A91" s="18"/>
      <c r="B91" s="19"/>
      <c r="C91" s="18"/>
      <c r="D91" s="18"/>
      <c r="E91" s="234" t="str">
        <f>E13</f>
        <v>26-B-01-03-02-01 - Kanalizačná</v>
      </c>
      <c r="F91" s="205"/>
      <c r="G91" s="205"/>
      <c r="H91" s="205"/>
      <c r="I91" s="18"/>
      <c r="J91" s="18"/>
      <c r="K91" s="18"/>
      <c r="L91" s="18"/>
      <c r="M91" s="19"/>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row>
    <row r="92" spans="1:65" ht="6.75" customHeight="1">
      <c r="A92" s="18"/>
      <c r="B92" s="19"/>
      <c r="C92" s="18"/>
      <c r="D92" s="18"/>
      <c r="E92" s="18"/>
      <c r="F92" s="18"/>
      <c r="G92" s="18"/>
      <c r="H92" s="18"/>
      <c r="I92" s="18"/>
      <c r="J92" s="18"/>
      <c r="K92" s="18"/>
      <c r="L92" s="18"/>
      <c r="M92" s="19"/>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row>
    <row r="93" spans="1:65" ht="12" customHeight="1">
      <c r="A93" s="18"/>
      <c r="B93" s="19"/>
      <c r="C93" s="13" t="s">
        <v>19</v>
      </c>
      <c r="D93" s="18"/>
      <c r="E93" s="18"/>
      <c r="F93" s="11" t="str">
        <f>F16</f>
        <v>Zvolen</v>
      </c>
      <c r="G93" s="18"/>
      <c r="H93" s="18"/>
      <c r="I93" s="13" t="s">
        <v>21</v>
      </c>
      <c r="J93" s="45" t="str">
        <f>IF(J16="","",J16)</f>
        <v/>
      </c>
      <c r="K93" s="18"/>
      <c r="L93" s="18"/>
      <c r="M93" s="19"/>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row>
    <row r="94" spans="1:65" ht="6.75" customHeight="1">
      <c r="A94" s="18"/>
      <c r="B94" s="19"/>
      <c r="C94" s="18"/>
      <c r="D94" s="18"/>
      <c r="E94" s="18"/>
      <c r="F94" s="18"/>
      <c r="G94" s="18"/>
      <c r="H94" s="18"/>
      <c r="I94" s="18"/>
      <c r="J94" s="18"/>
      <c r="K94" s="18"/>
      <c r="L94" s="18"/>
      <c r="M94" s="19"/>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row>
    <row r="95" spans="1:65" ht="15" customHeight="1">
      <c r="A95" s="18"/>
      <c r="B95" s="19"/>
      <c r="C95" s="13" t="s">
        <v>22</v>
      </c>
      <c r="D95" s="18"/>
      <c r="E95" s="18"/>
      <c r="F95" s="11" t="str">
        <f>E19</f>
        <v xml:space="preserve"> </v>
      </c>
      <c r="G95" s="18"/>
      <c r="H95" s="18"/>
      <c r="I95" s="13" t="s">
        <v>28</v>
      </c>
      <c r="J95" s="16" t="str">
        <f>E25</f>
        <v xml:space="preserve"> </v>
      </c>
      <c r="K95" s="18"/>
      <c r="L95" s="18"/>
      <c r="M95" s="19"/>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row>
    <row r="96" spans="1:65" ht="15" customHeight="1">
      <c r="A96" s="18"/>
      <c r="B96" s="19"/>
      <c r="C96" s="13" t="s">
        <v>26</v>
      </c>
      <c r="D96" s="18"/>
      <c r="E96" s="18"/>
      <c r="F96" s="105" t="str">
        <f>IF(E22="","",E22)</f>
        <v>Vyplň údaj</v>
      </c>
      <c r="G96" s="18"/>
      <c r="H96" s="18"/>
      <c r="I96" s="13" t="s">
        <v>29</v>
      </c>
      <c r="J96" s="16" t="str">
        <f>E28</f>
        <v>Ing.Miroslav Plevka</v>
      </c>
      <c r="K96" s="18"/>
      <c r="L96" s="18"/>
      <c r="M96" s="19"/>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row>
    <row r="97" spans="1:65" ht="9.75" customHeight="1">
      <c r="A97" s="18"/>
      <c r="B97" s="19"/>
      <c r="C97" s="18"/>
      <c r="D97" s="18"/>
      <c r="E97" s="18"/>
      <c r="F97" s="18"/>
      <c r="G97" s="18"/>
      <c r="H97" s="18"/>
      <c r="I97" s="18"/>
      <c r="J97" s="18"/>
      <c r="K97" s="18"/>
      <c r="L97" s="18"/>
      <c r="M97" s="19"/>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row>
    <row r="98" spans="1:65" ht="29.25" customHeight="1">
      <c r="A98" s="18"/>
      <c r="B98" s="19"/>
      <c r="C98" s="106" t="s">
        <v>117</v>
      </c>
      <c r="D98" s="97"/>
      <c r="E98" s="97"/>
      <c r="F98" s="97"/>
      <c r="G98" s="97"/>
      <c r="H98" s="97"/>
      <c r="I98" s="107" t="s">
        <v>118</v>
      </c>
      <c r="J98" s="107" t="s">
        <v>119</v>
      </c>
      <c r="K98" s="107" t="s">
        <v>120</v>
      </c>
      <c r="L98" s="97"/>
      <c r="M98" s="19"/>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row>
    <row r="99" spans="1:65" ht="9.75" customHeight="1">
      <c r="A99" s="18"/>
      <c r="B99" s="19"/>
      <c r="C99" s="18"/>
      <c r="D99" s="18"/>
      <c r="E99" s="18"/>
      <c r="F99" s="18"/>
      <c r="G99" s="18"/>
      <c r="H99" s="18"/>
      <c r="I99" s="18"/>
      <c r="J99" s="18"/>
      <c r="K99" s="18"/>
      <c r="L99" s="18"/>
      <c r="M99" s="19"/>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row>
    <row r="100" spans="1:65" ht="22.5" customHeight="1">
      <c r="A100" s="18"/>
      <c r="B100" s="19"/>
      <c r="C100" s="108" t="s">
        <v>121</v>
      </c>
      <c r="D100" s="18"/>
      <c r="E100" s="18"/>
      <c r="F100" s="18"/>
      <c r="G100" s="18"/>
      <c r="H100" s="18"/>
      <c r="I100" s="59">
        <f t="shared" ref="I100:J100" si="1">Q129</f>
        <v>0</v>
      </c>
      <c r="J100" s="59">
        <f t="shared" si="1"/>
        <v>0</v>
      </c>
      <c r="K100" s="59">
        <f t="shared" ref="K100:K102" si="2">K129</f>
        <v>0</v>
      </c>
      <c r="L100" s="18"/>
      <c r="M100" s="19"/>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3" t="s">
        <v>122</v>
      </c>
      <c r="AV100" s="18"/>
      <c r="AW100" s="18"/>
      <c r="AX100" s="18"/>
      <c r="AY100" s="18"/>
      <c r="AZ100" s="18"/>
      <c r="BA100" s="18"/>
      <c r="BB100" s="18"/>
      <c r="BC100" s="18"/>
      <c r="BD100" s="18"/>
      <c r="BE100" s="18"/>
      <c r="BF100" s="18"/>
      <c r="BG100" s="18"/>
      <c r="BH100" s="18"/>
      <c r="BI100" s="18"/>
      <c r="BJ100" s="18"/>
      <c r="BK100" s="18"/>
      <c r="BL100" s="18"/>
      <c r="BM100" s="18"/>
    </row>
    <row r="101" spans="1:65" ht="24.75" customHeight="1">
      <c r="A101" s="109"/>
      <c r="B101" s="110"/>
      <c r="C101" s="109"/>
      <c r="D101" s="111" t="s">
        <v>712</v>
      </c>
      <c r="E101" s="112"/>
      <c r="F101" s="112"/>
      <c r="G101" s="112"/>
      <c r="H101" s="112"/>
      <c r="I101" s="113">
        <f t="shared" ref="I101:J101" si="3">Q130</f>
        <v>0</v>
      </c>
      <c r="J101" s="113">
        <f t="shared" si="3"/>
        <v>0</v>
      </c>
      <c r="K101" s="113">
        <f t="shared" si="2"/>
        <v>0</v>
      </c>
      <c r="L101" s="109"/>
      <c r="M101" s="110"/>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c r="AX101" s="109"/>
      <c r="AY101" s="109"/>
      <c r="AZ101" s="109"/>
      <c r="BA101" s="109"/>
      <c r="BB101" s="109"/>
      <c r="BC101" s="109"/>
      <c r="BD101" s="109"/>
      <c r="BE101" s="109"/>
      <c r="BF101" s="109"/>
      <c r="BG101" s="109"/>
      <c r="BH101" s="109"/>
      <c r="BI101" s="109"/>
      <c r="BJ101" s="109"/>
      <c r="BK101" s="109"/>
      <c r="BL101" s="109"/>
      <c r="BM101" s="109"/>
    </row>
    <row r="102" spans="1:65" ht="19.5" customHeight="1">
      <c r="A102" s="80"/>
      <c r="B102" s="114"/>
      <c r="C102" s="80"/>
      <c r="D102" s="115" t="s">
        <v>713</v>
      </c>
      <c r="E102" s="116"/>
      <c r="F102" s="116"/>
      <c r="G102" s="116"/>
      <c r="H102" s="116"/>
      <c r="I102" s="117">
        <f t="shared" ref="I102:J102" si="4">Q131</f>
        <v>0</v>
      </c>
      <c r="J102" s="117">
        <f t="shared" si="4"/>
        <v>0</v>
      </c>
      <c r="K102" s="117">
        <f t="shared" si="2"/>
        <v>0</v>
      </c>
      <c r="L102" s="80"/>
      <c r="M102" s="114"/>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row>
    <row r="103" spans="1:65" ht="19.5" customHeight="1">
      <c r="A103" s="80"/>
      <c r="B103" s="114"/>
      <c r="C103" s="80"/>
      <c r="D103" s="115" t="s">
        <v>714</v>
      </c>
      <c r="E103" s="116"/>
      <c r="F103" s="116"/>
      <c r="G103" s="116"/>
      <c r="H103" s="116"/>
      <c r="I103" s="117">
        <f t="shared" ref="I103:J103" si="5">Q147</f>
        <v>0</v>
      </c>
      <c r="J103" s="117">
        <f t="shared" si="5"/>
        <v>0</v>
      </c>
      <c r="K103" s="117">
        <f>K147</f>
        <v>0</v>
      </c>
      <c r="L103" s="80"/>
      <c r="M103" s="114"/>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row>
    <row r="104" spans="1:65" ht="19.5" customHeight="1">
      <c r="A104" s="80"/>
      <c r="B104" s="114"/>
      <c r="C104" s="80"/>
      <c r="D104" s="115" t="s">
        <v>715</v>
      </c>
      <c r="E104" s="116"/>
      <c r="F104" s="116"/>
      <c r="G104" s="116"/>
      <c r="H104" s="116"/>
      <c r="I104" s="117">
        <f t="shared" ref="I104:J104" si="6">Q150</f>
        <v>0</v>
      </c>
      <c r="J104" s="117">
        <f t="shared" si="6"/>
        <v>0</v>
      </c>
      <c r="K104" s="117">
        <f>K150</f>
        <v>0</v>
      </c>
      <c r="L104" s="80"/>
      <c r="M104" s="114"/>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c r="BL104" s="80"/>
      <c r="BM104" s="80"/>
    </row>
    <row r="105" spans="1:65" ht="19.5" customHeight="1">
      <c r="A105" s="80"/>
      <c r="B105" s="114"/>
      <c r="C105" s="80"/>
      <c r="D105" s="115" t="s">
        <v>716</v>
      </c>
      <c r="E105" s="116"/>
      <c r="F105" s="116"/>
      <c r="G105" s="116"/>
      <c r="H105" s="116"/>
      <c r="I105" s="117">
        <f t="shared" ref="I105:J105" si="7">Q171</f>
        <v>0</v>
      </c>
      <c r="J105" s="117">
        <f t="shared" si="7"/>
        <v>0</v>
      </c>
      <c r="K105" s="117">
        <f>K171</f>
        <v>0</v>
      </c>
      <c r="L105" s="80"/>
      <c r="M105" s="114"/>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c r="BL105" s="80"/>
      <c r="BM105" s="80"/>
    </row>
    <row r="106" spans="1:65" ht="21.75" customHeight="1">
      <c r="A106" s="18"/>
      <c r="B106" s="19"/>
      <c r="C106" s="18"/>
      <c r="D106" s="18"/>
      <c r="E106" s="18"/>
      <c r="F106" s="18"/>
      <c r="G106" s="18"/>
      <c r="H106" s="18"/>
      <c r="I106" s="18"/>
      <c r="J106" s="18"/>
      <c r="K106" s="18"/>
      <c r="L106" s="18"/>
      <c r="M106" s="19"/>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row>
    <row r="107" spans="1:65" ht="6.75" customHeight="1">
      <c r="A107" s="18"/>
      <c r="B107" s="35"/>
      <c r="C107" s="36"/>
      <c r="D107" s="36"/>
      <c r="E107" s="36"/>
      <c r="F107" s="36"/>
      <c r="G107" s="36"/>
      <c r="H107" s="36"/>
      <c r="I107" s="36"/>
      <c r="J107" s="36"/>
      <c r="K107" s="36"/>
      <c r="L107" s="36"/>
      <c r="M107" s="19"/>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row>
    <row r="108" spans="1:6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R108" s="2"/>
      <c r="AS108" s="2"/>
      <c r="AT108" s="2"/>
      <c r="AU108" s="2"/>
      <c r="AV108" s="2"/>
      <c r="AW108" s="2"/>
      <c r="AX108" s="2"/>
      <c r="AY108" s="2"/>
      <c r="AZ108" s="2"/>
      <c r="BA108" s="2"/>
      <c r="BB108" s="2"/>
      <c r="BC108" s="2"/>
      <c r="BD108" s="2"/>
      <c r="BE108" s="2"/>
      <c r="BF108" s="2"/>
      <c r="BG108" s="2"/>
      <c r="BH108" s="2"/>
      <c r="BI108" s="2"/>
      <c r="BJ108" s="2"/>
      <c r="BK108" s="2"/>
      <c r="BL108" s="2"/>
      <c r="BM108" s="2"/>
    </row>
    <row r="109" spans="1:6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R109" s="2"/>
      <c r="AS109" s="2"/>
      <c r="AT109" s="2"/>
      <c r="AU109" s="2"/>
      <c r="AV109" s="2"/>
      <c r="AW109" s="2"/>
      <c r="AX109" s="2"/>
      <c r="AY109" s="2"/>
      <c r="AZ109" s="2"/>
      <c r="BA109" s="2"/>
      <c r="BB109" s="2"/>
      <c r="BC109" s="2"/>
      <c r="BD109" s="2"/>
      <c r="BE109" s="2"/>
      <c r="BF109" s="2"/>
      <c r="BG109" s="2"/>
      <c r="BH109" s="2"/>
      <c r="BI109" s="2"/>
      <c r="BJ109" s="2"/>
      <c r="BK109" s="2"/>
      <c r="BL109" s="2"/>
      <c r="BM109" s="2"/>
    </row>
    <row r="110" spans="1:6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R110" s="2"/>
      <c r="AS110" s="2"/>
      <c r="AT110" s="2"/>
      <c r="AU110" s="2"/>
      <c r="AV110" s="2"/>
      <c r="AW110" s="2"/>
      <c r="AX110" s="2"/>
      <c r="AY110" s="2"/>
      <c r="AZ110" s="2"/>
      <c r="BA110" s="2"/>
      <c r="BB110" s="2"/>
      <c r="BC110" s="2"/>
      <c r="BD110" s="2"/>
      <c r="BE110" s="2"/>
      <c r="BF110" s="2"/>
      <c r="BG110" s="2"/>
      <c r="BH110" s="2"/>
      <c r="BI110" s="2"/>
      <c r="BJ110" s="2"/>
      <c r="BK110" s="2"/>
      <c r="BL110" s="2"/>
      <c r="BM110" s="2"/>
    </row>
    <row r="111" spans="1:65" ht="6.75" customHeight="1">
      <c r="A111" s="18"/>
      <c r="B111" s="37"/>
      <c r="C111" s="38"/>
      <c r="D111" s="38"/>
      <c r="E111" s="38"/>
      <c r="F111" s="38"/>
      <c r="G111" s="38"/>
      <c r="H111" s="38"/>
      <c r="I111" s="38"/>
      <c r="J111" s="38"/>
      <c r="K111" s="38"/>
      <c r="L111" s="38"/>
      <c r="M111" s="19"/>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row>
    <row r="112" spans="1:65" ht="24.75" customHeight="1">
      <c r="A112" s="18"/>
      <c r="B112" s="19"/>
      <c r="C112" s="7" t="s">
        <v>124</v>
      </c>
      <c r="D112" s="18"/>
      <c r="E112" s="18"/>
      <c r="F112" s="18"/>
      <c r="G112" s="18"/>
      <c r="H112" s="18"/>
      <c r="I112" s="18"/>
      <c r="J112" s="18"/>
      <c r="K112" s="18"/>
      <c r="L112" s="18"/>
      <c r="M112" s="19"/>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row>
    <row r="113" spans="1:65" ht="6.75" customHeight="1">
      <c r="A113" s="18"/>
      <c r="B113" s="19"/>
      <c r="C113" s="18"/>
      <c r="D113" s="18"/>
      <c r="E113" s="18"/>
      <c r="F113" s="18"/>
      <c r="G113" s="18"/>
      <c r="H113" s="18"/>
      <c r="I113" s="18"/>
      <c r="J113" s="18"/>
      <c r="K113" s="18"/>
      <c r="L113" s="18"/>
      <c r="M113" s="19"/>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row>
    <row r="114" spans="1:65" ht="12" customHeight="1">
      <c r="A114" s="18"/>
      <c r="B114" s="19"/>
      <c r="C114" s="13" t="s">
        <v>15</v>
      </c>
      <c r="D114" s="18"/>
      <c r="E114" s="18"/>
      <c r="F114" s="18"/>
      <c r="G114" s="18"/>
      <c r="H114" s="18"/>
      <c r="I114" s="18"/>
      <c r="J114" s="18"/>
      <c r="K114" s="18"/>
      <c r="L114" s="18"/>
      <c r="M114" s="19"/>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row>
    <row r="115" spans="1:65" ht="26.25" customHeight="1">
      <c r="A115" s="18"/>
      <c r="B115" s="19"/>
      <c r="C115" s="18"/>
      <c r="D115" s="18"/>
      <c r="E115" s="239" t="str">
        <f>E7</f>
        <v>Integrovaný výrobný systém pre výrobu a distribúciu nealkoholických sladových produktov</v>
      </c>
      <c r="F115" s="205"/>
      <c r="G115" s="205"/>
      <c r="H115" s="205"/>
      <c r="I115" s="18"/>
      <c r="J115" s="18"/>
      <c r="K115" s="18"/>
      <c r="L115" s="18"/>
      <c r="M115" s="19"/>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row>
    <row r="116" spans="1:65" ht="12" customHeight="1">
      <c r="A116" s="2"/>
      <c r="B116" s="6"/>
      <c r="C116" s="13" t="s">
        <v>113</v>
      </c>
      <c r="D116" s="2"/>
      <c r="E116" s="2"/>
      <c r="F116" s="2"/>
      <c r="G116" s="2"/>
      <c r="H116" s="2"/>
      <c r="I116" s="2"/>
      <c r="J116" s="2"/>
      <c r="K116" s="2"/>
      <c r="L116" s="2"/>
      <c r="M116" s="6"/>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row>
    <row r="117" spans="1:65" ht="16.5" customHeight="1">
      <c r="A117" s="2"/>
      <c r="B117" s="6"/>
      <c r="C117" s="2"/>
      <c r="D117" s="2"/>
      <c r="E117" s="239" t="s">
        <v>163</v>
      </c>
      <c r="F117" s="205"/>
      <c r="G117" s="205"/>
      <c r="H117" s="205"/>
      <c r="I117" s="2"/>
      <c r="J117" s="2"/>
      <c r="K117" s="2"/>
      <c r="L117" s="2"/>
      <c r="M117" s="6"/>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row>
    <row r="118" spans="1:65" ht="12" customHeight="1">
      <c r="A118" s="2"/>
      <c r="B118" s="6"/>
      <c r="C118" s="13" t="s">
        <v>164</v>
      </c>
      <c r="D118" s="2"/>
      <c r="E118" s="2"/>
      <c r="F118" s="2"/>
      <c r="G118" s="2"/>
      <c r="H118" s="2"/>
      <c r="I118" s="2"/>
      <c r="J118" s="2"/>
      <c r="K118" s="2"/>
      <c r="L118" s="2"/>
      <c r="M118" s="6"/>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row>
    <row r="119" spans="1:65" ht="16.5" customHeight="1">
      <c r="A119" s="18"/>
      <c r="B119" s="19"/>
      <c r="C119" s="18"/>
      <c r="D119" s="18"/>
      <c r="E119" s="240" t="s">
        <v>709</v>
      </c>
      <c r="F119" s="205"/>
      <c r="G119" s="205"/>
      <c r="H119" s="205"/>
      <c r="I119" s="18"/>
      <c r="J119" s="18"/>
      <c r="K119" s="18"/>
      <c r="L119" s="18"/>
      <c r="M119" s="19"/>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row>
    <row r="120" spans="1:65" ht="12" customHeight="1">
      <c r="A120" s="18"/>
      <c r="B120" s="19"/>
      <c r="C120" s="13" t="s">
        <v>710</v>
      </c>
      <c r="D120" s="18"/>
      <c r="E120" s="18"/>
      <c r="F120" s="18"/>
      <c r="G120" s="18"/>
      <c r="H120" s="18"/>
      <c r="I120" s="18"/>
      <c r="J120" s="18"/>
      <c r="K120" s="18"/>
      <c r="L120" s="18"/>
      <c r="M120" s="19"/>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row>
    <row r="121" spans="1:65" ht="16.5" customHeight="1">
      <c r="A121" s="18"/>
      <c r="B121" s="19"/>
      <c r="C121" s="18"/>
      <c r="D121" s="18"/>
      <c r="E121" s="234" t="str">
        <f>E13</f>
        <v>26-B-01-03-02-01 - Kanalizačná</v>
      </c>
      <c r="F121" s="205"/>
      <c r="G121" s="205"/>
      <c r="H121" s="205"/>
      <c r="I121" s="18"/>
      <c r="J121" s="18"/>
      <c r="K121" s="18"/>
      <c r="L121" s="18"/>
      <c r="M121" s="19"/>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row>
    <row r="122" spans="1:65" ht="6.75" customHeight="1">
      <c r="A122" s="18"/>
      <c r="B122" s="19"/>
      <c r="C122" s="18"/>
      <c r="D122" s="18"/>
      <c r="E122" s="18"/>
      <c r="F122" s="18"/>
      <c r="G122" s="18"/>
      <c r="H122" s="18"/>
      <c r="I122" s="18"/>
      <c r="J122" s="18"/>
      <c r="K122" s="18"/>
      <c r="L122" s="18"/>
      <c r="M122" s="19"/>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row>
    <row r="123" spans="1:65" ht="12" customHeight="1">
      <c r="A123" s="18"/>
      <c r="B123" s="19"/>
      <c r="C123" s="13" t="s">
        <v>19</v>
      </c>
      <c r="D123" s="18"/>
      <c r="E123" s="18"/>
      <c r="F123" s="11" t="str">
        <f>F16</f>
        <v>Zvolen</v>
      </c>
      <c r="G123" s="18"/>
      <c r="H123" s="18"/>
      <c r="I123" s="13" t="s">
        <v>21</v>
      </c>
      <c r="J123" s="45" t="str">
        <f>IF(J16="","",J16)</f>
        <v/>
      </c>
      <c r="K123" s="18"/>
      <c r="L123" s="18"/>
      <c r="M123" s="19"/>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row>
    <row r="124" spans="1:65" ht="6.75" customHeight="1">
      <c r="A124" s="18"/>
      <c r="B124" s="19"/>
      <c r="C124" s="18"/>
      <c r="D124" s="18"/>
      <c r="E124" s="18"/>
      <c r="F124" s="18"/>
      <c r="G124" s="18"/>
      <c r="H124" s="18"/>
      <c r="I124" s="18"/>
      <c r="J124" s="18"/>
      <c r="K124" s="18"/>
      <c r="L124" s="18"/>
      <c r="M124" s="19"/>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row>
    <row r="125" spans="1:65" ht="15" customHeight="1">
      <c r="A125" s="18"/>
      <c r="B125" s="19"/>
      <c r="C125" s="13" t="s">
        <v>22</v>
      </c>
      <c r="D125" s="18"/>
      <c r="E125" s="18"/>
      <c r="F125" s="11" t="str">
        <f>E19</f>
        <v xml:space="preserve"> </v>
      </c>
      <c r="G125" s="18"/>
      <c r="H125" s="18"/>
      <c r="I125" s="13" t="s">
        <v>28</v>
      </c>
      <c r="J125" s="16" t="str">
        <f>E25</f>
        <v xml:space="preserve"> </v>
      </c>
      <c r="K125" s="18"/>
      <c r="L125" s="18"/>
      <c r="M125" s="19"/>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row>
    <row r="126" spans="1:65" ht="15" customHeight="1">
      <c r="A126" s="18"/>
      <c r="B126" s="19"/>
      <c r="C126" s="13" t="s">
        <v>26</v>
      </c>
      <c r="D126" s="18"/>
      <c r="E126" s="18"/>
      <c r="F126" s="105" t="str">
        <f>IF(E22="","",E22)</f>
        <v>Vyplň údaj</v>
      </c>
      <c r="G126" s="18"/>
      <c r="H126" s="18"/>
      <c r="I126" s="13" t="s">
        <v>29</v>
      </c>
      <c r="J126" s="16" t="str">
        <f>E28</f>
        <v>Ing.Miroslav Plevka</v>
      </c>
      <c r="K126" s="18"/>
      <c r="L126" s="18"/>
      <c r="M126" s="19"/>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row>
    <row r="127" spans="1:65" ht="9.75" customHeight="1">
      <c r="A127" s="18"/>
      <c r="B127" s="19"/>
      <c r="C127" s="18"/>
      <c r="D127" s="18"/>
      <c r="E127" s="18"/>
      <c r="F127" s="18"/>
      <c r="G127" s="18"/>
      <c r="H127" s="18"/>
      <c r="I127" s="18"/>
      <c r="J127" s="18"/>
      <c r="K127" s="18"/>
      <c r="L127" s="18"/>
      <c r="M127" s="19"/>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row>
    <row r="128" spans="1:65" ht="29.25" customHeight="1">
      <c r="A128" s="118"/>
      <c r="B128" s="119"/>
      <c r="C128" s="120" t="s">
        <v>125</v>
      </c>
      <c r="D128" s="121" t="s">
        <v>57</v>
      </c>
      <c r="E128" s="121" t="s">
        <v>53</v>
      </c>
      <c r="F128" s="121" t="s">
        <v>54</v>
      </c>
      <c r="G128" s="121" t="s">
        <v>126</v>
      </c>
      <c r="H128" s="121" t="s">
        <v>127</v>
      </c>
      <c r="I128" s="121" t="s">
        <v>128</v>
      </c>
      <c r="J128" s="121" t="s">
        <v>129</v>
      </c>
      <c r="K128" s="121" t="s">
        <v>120</v>
      </c>
      <c r="L128" s="122" t="s">
        <v>130</v>
      </c>
      <c r="M128" s="119"/>
      <c r="N128" s="51" t="s">
        <v>1</v>
      </c>
      <c r="O128" s="52" t="s">
        <v>36</v>
      </c>
      <c r="P128" s="52" t="s">
        <v>131</v>
      </c>
      <c r="Q128" s="52" t="s">
        <v>132</v>
      </c>
      <c r="R128" s="52" t="s">
        <v>133</v>
      </c>
      <c r="S128" s="52" t="s">
        <v>134</v>
      </c>
      <c r="T128" s="52" t="s">
        <v>135</v>
      </c>
      <c r="U128" s="52" t="s">
        <v>136</v>
      </c>
      <c r="V128" s="52" t="s">
        <v>137</v>
      </c>
      <c r="W128" s="52" t="s">
        <v>138</v>
      </c>
      <c r="X128" s="53" t="s">
        <v>139</v>
      </c>
      <c r="Y128" s="118"/>
      <c r="Z128" s="118"/>
      <c r="AA128" s="118"/>
      <c r="AB128" s="118"/>
      <c r="AC128" s="118"/>
      <c r="AD128" s="118"/>
      <c r="AE128" s="118"/>
      <c r="AF128" s="118"/>
      <c r="AG128" s="118"/>
      <c r="AH128" s="118"/>
      <c r="AI128" s="118"/>
      <c r="AJ128" s="118"/>
      <c r="AK128" s="118"/>
      <c r="AL128" s="118"/>
      <c r="AM128" s="118"/>
      <c r="AN128" s="118"/>
      <c r="AO128" s="118"/>
      <c r="AP128" s="118"/>
      <c r="AQ128" s="118"/>
      <c r="AR128" s="118"/>
      <c r="AS128" s="118"/>
      <c r="AT128" s="118"/>
      <c r="AU128" s="118"/>
      <c r="AV128" s="118"/>
      <c r="AW128" s="118"/>
      <c r="AX128" s="118"/>
      <c r="AY128" s="118"/>
      <c r="AZ128" s="118"/>
      <c r="BA128" s="118"/>
      <c r="BB128" s="118"/>
      <c r="BC128" s="118"/>
      <c r="BD128" s="118"/>
      <c r="BE128" s="118"/>
      <c r="BF128" s="118"/>
      <c r="BG128" s="118"/>
      <c r="BH128" s="118"/>
      <c r="BI128" s="118"/>
      <c r="BJ128" s="118"/>
      <c r="BK128" s="118"/>
      <c r="BL128" s="118"/>
      <c r="BM128" s="118"/>
    </row>
    <row r="129" spans="1:65" ht="22.5" customHeight="1">
      <c r="A129" s="18"/>
      <c r="B129" s="19"/>
      <c r="C129" s="57" t="s">
        <v>121</v>
      </c>
      <c r="D129" s="18"/>
      <c r="E129" s="18"/>
      <c r="F129" s="18"/>
      <c r="G129" s="18"/>
      <c r="H129" s="18"/>
      <c r="I129" s="18"/>
      <c r="J129" s="18"/>
      <c r="K129" s="123">
        <f t="shared" ref="K129:K131" si="8">BK129</f>
        <v>0</v>
      </c>
      <c r="L129" s="18"/>
      <c r="M129" s="19"/>
      <c r="N129" s="54"/>
      <c r="O129" s="46"/>
      <c r="P129" s="46"/>
      <c r="Q129" s="124">
        <f t="shared" ref="Q129:R129" si="9">Q130</f>
        <v>0</v>
      </c>
      <c r="R129" s="124">
        <f t="shared" si="9"/>
        <v>0</v>
      </c>
      <c r="S129" s="46"/>
      <c r="T129" s="125">
        <f>T130</f>
        <v>0</v>
      </c>
      <c r="U129" s="46"/>
      <c r="V129" s="125">
        <f>V130</f>
        <v>23.108657999999998</v>
      </c>
      <c r="W129" s="46"/>
      <c r="X129" s="126">
        <f>X130</f>
        <v>0</v>
      </c>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3" t="s">
        <v>73</v>
      </c>
      <c r="AU129" s="3" t="s">
        <v>122</v>
      </c>
      <c r="AV129" s="18"/>
      <c r="AW129" s="18"/>
      <c r="AX129" s="18"/>
      <c r="AY129" s="18"/>
      <c r="AZ129" s="18"/>
      <c r="BA129" s="18"/>
      <c r="BB129" s="18"/>
      <c r="BC129" s="18"/>
      <c r="BD129" s="18"/>
      <c r="BE129" s="18"/>
      <c r="BF129" s="18"/>
      <c r="BG129" s="18"/>
      <c r="BH129" s="18"/>
      <c r="BI129" s="18"/>
      <c r="BJ129" s="18"/>
      <c r="BK129" s="127">
        <f>BK130</f>
        <v>0</v>
      </c>
      <c r="BL129" s="18"/>
      <c r="BM129" s="18"/>
    </row>
    <row r="130" spans="1:65" ht="25.5" customHeight="1">
      <c r="A130" s="128"/>
      <c r="B130" s="129"/>
      <c r="C130" s="128"/>
      <c r="D130" s="130" t="s">
        <v>73</v>
      </c>
      <c r="E130" s="131" t="s">
        <v>186</v>
      </c>
      <c r="F130" s="131" t="s">
        <v>717</v>
      </c>
      <c r="G130" s="128"/>
      <c r="H130" s="128"/>
      <c r="I130" s="128"/>
      <c r="J130" s="128"/>
      <c r="K130" s="132">
        <f t="shared" si="8"/>
        <v>0</v>
      </c>
      <c r="L130" s="128"/>
      <c r="M130" s="129"/>
      <c r="N130" s="133"/>
      <c r="O130" s="128"/>
      <c r="P130" s="128"/>
      <c r="Q130" s="134">
        <f t="shared" ref="Q130:R130" si="10">Q131+Q147+Q150+Q171</f>
        <v>0</v>
      </c>
      <c r="R130" s="134">
        <f t="shared" si="10"/>
        <v>0</v>
      </c>
      <c r="S130" s="128"/>
      <c r="T130" s="135">
        <f>T131+T147+T150+T171</f>
        <v>0</v>
      </c>
      <c r="U130" s="128"/>
      <c r="V130" s="135">
        <f>V131+V147+V150+V171</f>
        <v>23.108657999999998</v>
      </c>
      <c r="W130" s="128"/>
      <c r="X130" s="136">
        <f>X131+X147+X150+X171</f>
        <v>0</v>
      </c>
      <c r="Y130" s="128"/>
      <c r="Z130" s="128"/>
      <c r="AA130" s="128"/>
      <c r="AB130" s="128"/>
      <c r="AC130" s="128"/>
      <c r="AD130" s="128"/>
      <c r="AE130" s="128"/>
      <c r="AF130" s="128"/>
      <c r="AG130" s="128"/>
      <c r="AH130" s="128"/>
      <c r="AI130" s="128"/>
      <c r="AJ130" s="128"/>
      <c r="AK130" s="128"/>
      <c r="AL130" s="128"/>
      <c r="AM130" s="128"/>
      <c r="AN130" s="128"/>
      <c r="AO130" s="128"/>
      <c r="AP130" s="128"/>
      <c r="AQ130" s="128"/>
      <c r="AR130" s="130" t="s">
        <v>80</v>
      </c>
      <c r="AS130" s="128"/>
      <c r="AT130" s="137" t="s">
        <v>73</v>
      </c>
      <c r="AU130" s="137" t="s">
        <v>74</v>
      </c>
      <c r="AV130" s="128"/>
      <c r="AW130" s="128"/>
      <c r="AX130" s="128"/>
      <c r="AY130" s="130" t="s">
        <v>142</v>
      </c>
      <c r="AZ130" s="128"/>
      <c r="BA130" s="128"/>
      <c r="BB130" s="128"/>
      <c r="BC130" s="128"/>
      <c r="BD130" s="128"/>
      <c r="BE130" s="128"/>
      <c r="BF130" s="128"/>
      <c r="BG130" s="128"/>
      <c r="BH130" s="128"/>
      <c r="BI130" s="128"/>
      <c r="BJ130" s="128"/>
      <c r="BK130" s="138">
        <f>BK131+BK147+BK150+BK171</f>
        <v>0</v>
      </c>
      <c r="BL130" s="128"/>
      <c r="BM130" s="128"/>
    </row>
    <row r="131" spans="1:65" ht="22.5" customHeight="1">
      <c r="A131" s="128"/>
      <c r="B131" s="129"/>
      <c r="C131" s="128"/>
      <c r="D131" s="130" t="s">
        <v>73</v>
      </c>
      <c r="E131" s="139" t="s">
        <v>80</v>
      </c>
      <c r="F131" s="139" t="s">
        <v>718</v>
      </c>
      <c r="G131" s="128"/>
      <c r="H131" s="128"/>
      <c r="I131" s="128"/>
      <c r="J131" s="128"/>
      <c r="K131" s="140">
        <f t="shared" si="8"/>
        <v>0</v>
      </c>
      <c r="L131" s="128"/>
      <c r="M131" s="129"/>
      <c r="N131" s="133"/>
      <c r="O131" s="128"/>
      <c r="P131" s="128"/>
      <c r="Q131" s="134">
        <f t="shared" ref="Q131:R131" si="11">SUM(Q132:Q146)</f>
        <v>0</v>
      </c>
      <c r="R131" s="134">
        <f t="shared" si="11"/>
        <v>0</v>
      </c>
      <c r="S131" s="128"/>
      <c r="T131" s="135">
        <f>SUM(T132:T146)</f>
        <v>0</v>
      </c>
      <c r="U131" s="128"/>
      <c r="V131" s="135">
        <f>SUM(V132:V146)</f>
        <v>18.143999999999998</v>
      </c>
      <c r="W131" s="128"/>
      <c r="X131" s="136">
        <f>SUM(X132:X146)</f>
        <v>0</v>
      </c>
      <c r="Y131" s="128"/>
      <c r="Z131" s="128"/>
      <c r="AA131" s="128"/>
      <c r="AB131" s="128"/>
      <c r="AC131" s="128"/>
      <c r="AD131" s="128"/>
      <c r="AE131" s="128"/>
      <c r="AF131" s="128"/>
      <c r="AG131" s="128"/>
      <c r="AH131" s="128"/>
      <c r="AI131" s="128"/>
      <c r="AJ131" s="128"/>
      <c r="AK131" s="128"/>
      <c r="AL131" s="128"/>
      <c r="AM131" s="128"/>
      <c r="AN131" s="128"/>
      <c r="AO131" s="128"/>
      <c r="AP131" s="128"/>
      <c r="AQ131" s="128"/>
      <c r="AR131" s="130" t="s">
        <v>80</v>
      </c>
      <c r="AS131" s="128"/>
      <c r="AT131" s="137" t="s">
        <v>73</v>
      </c>
      <c r="AU131" s="137" t="s">
        <v>80</v>
      </c>
      <c r="AV131" s="128"/>
      <c r="AW131" s="128"/>
      <c r="AX131" s="128"/>
      <c r="AY131" s="130" t="s">
        <v>142</v>
      </c>
      <c r="AZ131" s="128"/>
      <c r="BA131" s="128"/>
      <c r="BB131" s="128"/>
      <c r="BC131" s="128"/>
      <c r="BD131" s="128"/>
      <c r="BE131" s="128"/>
      <c r="BF131" s="128"/>
      <c r="BG131" s="128"/>
      <c r="BH131" s="128"/>
      <c r="BI131" s="128"/>
      <c r="BJ131" s="128"/>
      <c r="BK131" s="138">
        <f>SUM(BK132:BK146)</f>
        <v>0</v>
      </c>
      <c r="BL131" s="128"/>
      <c r="BM131" s="128"/>
    </row>
    <row r="132" spans="1:65" ht="21.75" customHeight="1">
      <c r="A132" s="18"/>
      <c r="B132" s="19"/>
      <c r="C132" s="157" t="s">
        <v>80</v>
      </c>
      <c r="D132" s="157" t="s">
        <v>155</v>
      </c>
      <c r="E132" s="158" t="s">
        <v>719</v>
      </c>
      <c r="F132" s="159" t="s">
        <v>720</v>
      </c>
      <c r="G132" s="160" t="s">
        <v>191</v>
      </c>
      <c r="H132" s="161">
        <v>36</v>
      </c>
      <c r="I132" s="162"/>
      <c r="J132" s="162"/>
      <c r="K132" s="163">
        <f>ROUND(P132*H132,2)</f>
        <v>0</v>
      </c>
      <c r="L132" s="159" t="s">
        <v>1</v>
      </c>
      <c r="M132" s="19"/>
      <c r="N132" s="164" t="s">
        <v>1</v>
      </c>
      <c r="O132" s="151" t="s">
        <v>38</v>
      </c>
      <c r="P132" s="152">
        <f>I132+J132</f>
        <v>0</v>
      </c>
      <c r="Q132" s="152">
        <f>ROUND(I132*H132,2)</f>
        <v>0</v>
      </c>
      <c r="R132" s="152">
        <f>ROUND(J132*H132,2)</f>
        <v>0</v>
      </c>
      <c r="S132" s="18"/>
      <c r="T132" s="153">
        <f>S132*H132</f>
        <v>0</v>
      </c>
      <c r="U132" s="153">
        <v>0</v>
      </c>
      <c r="V132" s="153">
        <f>U132*H132</f>
        <v>0</v>
      </c>
      <c r="W132" s="153">
        <v>0</v>
      </c>
      <c r="X132" s="154">
        <f>W132*H132</f>
        <v>0</v>
      </c>
      <c r="Y132" s="18"/>
      <c r="Z132" s="18"/>
      <c r="AA132" s="18"/>
      <c r="AB132" s="18"/>
      <c r="AC132" s="18"/>
      <c r="AD132" s="18"/>
      <c r="AE132" s="18"/>
      <c r="AF132" s="18"/>
      <c r="AG132" s="18"/>
      <c r="AH132" s="18"/>
      <c r="AI132" s="18"/>
      <c r="AJ132" s="18"/>
      <c r="AK132" s="18"/>
      <c r="AL132" s="18"/>
      <c r="AM132" s="18"/>
      <c r="AN132" s="18"/>
      <c r="AO132" s="18"/>
      <c r="AP132" s="18"/>
      <c r="AQ132" s="18"/>
      <c r="AR132" s="155" t="s">
        <v>147</v>
      </c>
      <c r="AS132" s="18"/>
      <c r="AT132" s="155" t="s">
        <v>155</v>
      </c>
      <c r="AU132" s="155" t="s">
        <v>87</v>
      </c>
      <c r="AV132" s="18"/>
      <c r="AW132" s="18"/>
      <c r="AX132" s="18"/>
      <c r="AY132" s="3" t="s">
        <v>142</v>
      </c>
      <c r="AZ132" s="18"/>
      <c r="BA132" s="18"/>
      <c r="BB132" s="18"/>
      <c r="BC132" s="18"/>
      <c r="BD132" s="18"/>
      <c r="BE132" s="156">
        <f>IF(O132="základná",K132,0)</f>
        <v>0</v>
      </c>
      <c r="BF132" s="156">
        <f>IF(O132="znížená",K132,0)</f>
        <v>0</v>
      </c>
      <c r="BG132" s="156">
        <f>IF(O132="zákl. prenesená",K132,0)</f>
        <v>0</v>
      </c>
      <c r="BH132" s="156">
        <f>IF(O132="zníž. prenesená",K132,0)</f>
        <v>0</v>
      </c>
      <c r="BI132" s="156">
        <f>IF(O132="nulová",K132,0)</f>
        <v>0</v>
      </c>
      <c r="BJ132" s="3" t="s">
        <v>87</v>
      </c>
      <c r="BK132" s="156">
        <f>ROUND(P132*H132,2)</f>
        <v>0</v>
      </c>
      <c r="BL132" s="3" t="s">
        <v>147</v>
      </c>
      <c r="BM132" s="155" t="s">
        <v>721</v>
      </c>
    </row>
    <row r="133" spans="1:65" ht="15.75" customHeight="1">
      <c r="A133" s="171"/>
      <c r="B133" s="172"/>
      <c r="C133" s="171"/>
      <c r="D133" s="173" t="s">
        <v>193</v>
      </c>
      <c r="E133" s="174" t="s">
        <v>1</v>
      </c>
      <c r="F133" s="175" t="s">
        <v>722</v>
      </c>
      <c r="G133" s="171"/>
      <c r="H133" s="176">
        <v>36</v>
      </c>
      <c r="I133" s="171"/>
      <c r="J133" s="171"/>
      <c r="K133" s="171"/>
      <c r="L133" s="171"/>
      <c r="M133" s="172"/>
      <c r="N133" s="177"/>
      <c r="O133" s="171"/>
      <c r="P133" s="171"/>
      <c r="Q133" s="171"/>
      <c r="R133" s="171"/>
      <c r="S133" s="171"/>
      <c r="T133" s="171"/>
      <c r="U133" s="171"/>
      <c r="V133" s="171"/>
      <c r="W133" s="171"/>
      <c r="X133" s="178"/>
      <c r="Y133" s="171"/>
      <c r="Z133" s="171"/>
      <c r="AA133" s="171"/>
      <c r="AB133" s="171"/>
      <c r="AC133" s="171"/>
      <c r="AD133" s="171"/>
      <c r="AE133" s="171"/>
      <c r="AF133" s="171"/>
      <c r="AG133" s="171"/>
      <c r="AH133" s="171"/>
      <c r="AI133" s="171"/>
      <c r="AJ133" s="171"/>
      <c r="AK133" s="171"/>
      <c r="AL133" s="171"/>
      <c r="AM133" s="171"/>
      <c r="AN133" s="171"/>
      <c r="AO133" s="171"/>
      <c r="AP133" s="171"/>
      <c r="AQ133" s="171"/>
      <c r="AR133" s="171"/>
      <c r="AS133" s="171"/>
      <c r="AT133" s="174" t="s">
        <v>193</v>
      </c>
      <c r="AU133" s="174" t="s">
        <v>87</v>
      </c>
      <c r="AV133" s="171" t="s">
        <v>87</v>
      </c>
      <c r="AW133" s="171" t="s">
        <v>4</v>
      </c>
      <c r="AX133" s="171" t="s">
        <v>80</v>
      </c>
      <c r="AY133" s="174" t="s">
        <v>142</v>
      </c>
      <c r="AZ133" s="171"/>
      <c r="BA133" s="171"/>
      <c r="BB133" s="171"/>
      <c r="BC133" s="171"/>
      <c r="BD133" s="171"/>
      <c r="BE133" s="171"/>
      <c r="BF133" s="171"/>
      <c r="BG133" s="171"/>
      <c r="BH133" s="171"/>
      <c r="BI133" s="171"/>
      <c r="BJ133" s="171"/>
      <c r="BK133" s="171"/>
      <c r="BL133" s="171"/>
      <c r="BM133" s="171"/>
    </row>
    <row r="134" spans="1:65" ht="37.5" customHeight="1">
      <c r="A134" s="18"/>
      <c r="B134" s="19"/>
      <c r="C134" s="157" t="s">
        <v>87</v>
      </c>
      <c r="D134" s="157" t="s">
        <v>155</v>
      </c>
      <c r="E134" s="158" t="s">
        <v>723</v>
      </c>
      <c r="F134" s="159" t="s">
        <v>724</v>
      </c>
      <c r="G134" s="160" t="s">
        <v>191</v>
      </c>
      <c r="H134" s="161">
        <v>36</v>
      </c>
      <c r="I134" s="162"/>
      <c r="J134" s="162"/>
      <c r="K134" s="163">
        <f>ROUND(P134*H134,2)</f>
        <v>0</v>
      </c>
      <c r="L134" s="159" t="s">
        <v>1</v>
      </c>
      <c r="M134" s="19"/>
      <c r="N134" s="164" t="s">
        <v>1</v>
      </c>
      <c r="O134" s="151" t="s">
        <v>38</v>
      </c>
      <c r="P134" s="152">
        <f>I134+J134</f>
        <v>0</v>
      </c>
      <c r="Q134" s="152">
        <f>ROUND(I134*H134,2)</f>
        <v>0</v>
      </c>
      <c r="R134" s="152">
        <f>ROUND(J134*H134,2)</f>
        <v>0</v>
      </c>
      <c r="S134" s="18"/>
      <c r="T134" s="153">
        <f>S134*H134</f>
        <v>0</v>
      </c>
      <c r="U134" s="153">
        <v>0</v>
      </c>
      <c r="V134" s="153">
        <f>U134*H134</f>
        <v>0</v>
      </c>
      <c r="W134" s="153">
        <v>0</v>
      </c>
      <c r="X134" s="154">
        <f>W134*H134</f>
        <v>0</v>
      </c>
      <c r="Y134" s="18"/>
      <c r="Z134" s="18"/>
      <c r="AA134" s="18"/>
      <c r="AB134" s="18"/>
      <c r="AC134" s="18"/>
      <c r="AD134" s="18"/>
      <c r="AE134" s="18"/>
      <c r="AF134" s="18"/>
      <c r="AG134" s="18"/>
      <c r="AH134" s="18"/>
      <c r="AI134" s="18"/>
      <c r="AJ134" s="18"/>
      <c r="AK134" s="18"/>
      <c r="AL134" s="18"/>
      <c r="AM134" s="18"/>
      <c r="AN134" s="18"/>
      <c r="AO134" s="18"/>
      <c r="AP134" s="18"/>
      <c r="AQ134" s="18"/>
      <c r="AR134" s="155" t="s">
        <v>147</v>
      </c>
      <c r="AS134" s="18"/>
      <c r="AT134" s="155" t="s">
        <v>155</v>
      </c>
      <c r="AU134" s="155" t="s">
        <v>87</v>
      </c>
      <c r="AV134" s="18"/>
      <c r="AW134" s="18"/>
      <c r="AX134" s="18"/>
      <c r="AY134" s="3" t="s">
        <v>142</v>
      </c>
      <c r="AZ134" s="18"/>
      <c r="BA134" s="18"/>
      <c r="BB134" s="18"/>
      <c r="BC134" s="18"/>
      <c r="BD134" s="18"/>
      <c r="BE134" s="156">
        <f>IF(O134="základná",K134,0)</f>
        <v>0</v>
      </c>
      <c r="BF134" s="156">
        <f>IF(O134="znížená",K134,0)</f>
        <v>0</v>
      </c>
      <c r="BG134" s="156">
        <f>IF(O134="zákl. prenesená",K134,0)</f>
        <v>0</v>
      </c>
      <c r="BH134" s="156">
        <f>IF(O134="zníž. prenesená",K134,0)</f>
        <v>0</v>
      </c>
      <c r="BI134" s="156">
        <f>IF(O134="nulová",K134,0)</f>
        <v>0</v>
      </c>
      <c r="BJ134" s="3" t="s">
        <v>87</v>
      </c>
      <c r="BK134" s="156">
        <f>ROUND(P134*H134,2)</f>
        <v>0</v>
      </c>
      <c r="BL134" s="3" t="s">
        <v>147</v>
      </c>
      <c r="BM134" s="155" t="s">
        <v>725</v>
      </c>
    </row>
    <row r="135" spans="1:65" ht="15.75" customHeight="1">
      <c r="A135" s="171"/>
      <c r="B135" s="172"/>
      <c r="C135" s="171"/>
      <c r="D135" s="173" t="s">
        <v>193</v>
      </c>
      <c r="E135" s="174" t="s">
        <v>1</v>
      </c>
      <c r="F135" s="175" t="s">
        <v>722</v>
      </c>
      <c r="G135" s="171"/>
      <c r="H135" s="176">
        <v>36</v>
      </c>
      <c r="I135" s="171"/>
      <c r="J135" s="171"/>
      <c r="K135" s="171"/>
      <c r="L135" s="171"/>
      <c r="M135" s="172"/>
      <c r="N135" s="177"/>
      <c r="O135" s="171"/>
      <c r="P135" s="171"/>
      <c r="Q135" s="171"/>
      <c r="R135" s="171"/>
      <c r="S135" s="171"/>
      <c r="T135" s="171"/>
      <c r="U135" s="171"/>
      <c r="V135" s="171"/>
      <c r="W135" s="171"/>
      <c r="X135" s="178"/>
      <c r="Y135" s="171"/>
      <c r="Z135" s="171"/>
      <c r="AA135" s="171"/>
      <c r="AB135" s="171"/>
      <c r="AC135" s="171"/>
      <c r="AD135" s="171"/>
      <c r="AE135" s="171"/>
      <c r="AF135" s="171"/>
      <c r="AG135" s="171"/>
      <c r="AH135" s="171"/>
      <c r="AI135" s="171"/>
      <c r="AJ135" s="171"/>
      <c r="AK135" s="171"/>
      <c r="AL135" s="171"/>
      <c r="AM135" s="171"/>
      <c r="AN135" s="171"/>
      <c r="AO135" s="171"/>
      <c r="AP135" s="171"/>
      <c r="AQ135" s="171"/>
      <c r="AR135" s="171"/>
      <c r="AS135" s="171"/>
      <c r="AT135" s="174" t="s">
        <v>193</v>
      </c>
      <c r="AU135" s="174" t="s">
        <v>87</v>
      </c>
      <c r="AV135" s="171" t="s">
        <v>87</v>
      </c>
      <c r="AW135" s="171" t="s">
        <v>4</v>
      </c>
      <c r="AX135" s="171" t="s">
        <v>80</v>
      </c>
      <c r="AY135" s="174" t="s">
        <v>142</v>
      </c>
      <c r="AZ135" s="171"/>
      <c r="BA135" s="171"/>
      <c r="BB135" s="171"/>
      <c r="BC135" s="171"/>
      <c r="BD135" s="171"/>
      <c r="BE135" s="171"/>
      <c r="BF135" s="171"/>
      <c r="BG135" s="171"/>
      <c r="BH135" s="171"/>
      <c r="BI135" s="171"/>
      <c r="BJ135" s="171"/>
      <c r="BK135" s="171"/>
      <c r="BL135" s="171"/>
      <c r="BM135" s="171"/>
    </row>
    <row r="136" spans="1:65" ht="24" customHeight="1">
      <c r="A136" s="18"/>
      <c r="B136" s="19"/>
      <c r="C136" s="157" t="s">
        <v>94</v>
      </c>
      <c r="D136" s="157" t="s">
        <v>155</v>
      </c>
      <c r="E136" s="158" t="s">
        <v>197</v>
      </c>
      <c r="F136" s="159" t="s">
        <v>198</v>
      </c>
      <c r="G136" s="160" t="s">
        <v>191</v>
      </c>
      <c r="H136" s="161">
        <v>2.4</v>
      </c>
      <c r="I136" s="162"/>
      <c r="J136" s="162"/>
      <c r="K136" s="163">
        <f>ROUND(P136*H136,2)</f>
        <v>0</v>
      </c>
      <c r="L136" s="159" t="s">
        <v>161</v>
      </c>
      <c r="M136" s="19"/>
      <c r="N136" s="164" t="s">
        <v>1</v>
      </c>
      <c r="O136" s="151" t="s">
        <v>38</v>
      </c>
      <c r="P136" s="152">
        <f>I136+J136</f>
        <v>0</v>
      </c>
      <c r="Q136" s="152">
        <f>ROUND(I136*H136,2)</f>
        <v>0</v>
      </c>
      <c r="R136" s="152">
        <f>ROUND(J136*H136,2)</f>
        <v>0</v>
      </c>
      <c r="S136" s="18"/>
      <c r="T136" s="153">
        <f>S136*H136</f>
        <v>0</v>
      </c>
      <c r="U136" s="153">
        <v>0</v>
      </c>
      <c r="V136" s="153">
        <f>U136*H136</f>
        <v>0</v>
      </c>
      <c r="W136" s="153">
        <v>0</v>
      </c>
      <c r="X136" s="154">
        <f>W136*H136</f>
        <v>0</v>
      </c>
      <c r="Y136" s="18"/>
      <c r="Z136" s="18"/>
      <c r="AA136" s="18"/>
      <c r="AB136" s="18"/>
      <c r="AC136" s="18"/>
      <c r="AD136" s="18"/>
      <c r="AE136" s="18"/>
      <c r="AF136" s="18"/>
      <c r="AG136" s="18"/>
      <c r="AH136" s="18"/>
      <c r="AI136" s="18"/>
      <c r="AJ136" s="18"/>
      <c r="AK136" s="18"/>
      <c r="AL136" s="18"/>
      <c r="AM136" s="18"/>
      <c r="AN136" s="18"/>
      <c r="AO136" s="18"/>
      <c r="AP136" s="18"/>
      <c r="AQ136" s="18"/>
      <c r="AR136" s="155" t="s">
        <v>147</v>
      </c>
      <c r="AS136" s="18"/>
      <c r="AT136" s="155" t="s">
        <v>155</v>
      </c>
      <c r="AU136" s="155" t="s">
        <v>87</v>
      </c>
      <c r="AV136" s="18"/>
      <c r="AW136" s="18"/>
      <c r="AX136" s="18"/>
      <c r="AY136" s="3" t="s">
        <v>142</v>
      </c>
      <c r="AZ136" s="18"/>
      <c r="BA136" s="18"/>
      <c r="BB136" s="18"/>
      <c r="BC136" s="18"/>
      <c r="BD136" s="18"/>
      <c r="BE136" s="156">
        <f>IF(O136="základná",K136,0)</f>
        <v>0</v>
      </c>
      <c r="BF136" s="156">
        <f>IF(O136="znížená",K136,0)</f>
        <v>0</v>
      </c>
      <c r="BG136" s="156">
        <f>IF(O136="zákl. prenesená",K136,0)</f>
        <v>0</v>
      </c>
      <c r="BH136" s="156">
        <f>IF(O136="zníž. prenesená",K136,0)</f>
        <v>0</v>
      </c>
      <c r="BI136" s="156">
        <f>IF(O136="nulová",K136,0)</f>
        <v>0</v>
      </c>
      <c r="BJ136" s="3" t="s">
        <v>87</v>
      </c>
      <c r="BK136" s="156">
        <f>ROUND(P136*H136,2)</f>
        <v>0</v>
      </c>
      <c r="BL136" s="3" t="s">
        <v>147</v>
      </c>
      <c r="BM136" s="155" t="s">
        <v>726</v>
      </c>
    </row>
    <row r="137" spans="1:65" ht="15.75" customHeight="1">
      <c r="A137" s="171"/>
      <c r="B137" s="172"/>
      <c r="C137" s="171"/>
      <c r="D137" s="173" t="s">
        <v>193</v>
      </c>
      <c r="E137" s="174" t="s">
        <v>1</v>
      </c>
      <c r="F137" s="175" t="s">
        <v>727</v>
      </c>
      <c r="G137" s="171"/>
      <c r="H137" s="176">
        <v>2.4</v>
      </c>
      <c r="I137" s="171"/>
      <c r="J137" s="171"/>
      <c r="K137" s="171"/>
      <c r="L137" s="171"/>
      <c r="M137" s="172"/>
      <c r="N137" s="177"/>
      <c r="O137" s="171"/>
      <c r="P137" s="171"/>
      <c r="Q137" s="171"/>
      <c r="R137" s="171"/>
      <c r="S137" s="171"/>
      <c r="T137" s="171"/>
      <c r="U137" s="171"/>
      <c r="V137" s="171"/>
      <c r="W137" s="171"/>
      <c r="X137" s="178"/>
      <c r="Y137" s="171"/>
      <c r="Z137" s="171"/>
      <c r="AA137" s="171"/>
      <c r="AB137" s="171"/>
      <c r="AC137" s="171"/>
      <c r="AD137" s="171"/>
      <c r="AE137" s="171"/>
      <c r="AF137" s="171"/>
      <c r="AG137" s="171"/>
      <c r="AH137" s="171"/>
      <c r="AI137" s="171"/>
      <c r="AJ137" s="171"/>
      <c r="AK137" s="171"/>
      <c r="AL137" s="171"/>
      <c r="AM137" s="171"/>
      <c r="AN137" s="171"/>
      <c r="AO137" s="171"/>
      <c r="AP137" s="171"/>
      <c r="AQ137" s="171"/>
      <c r="AR137" s="171"/>
      <c r="AS137" s="171"/>
      <c r="AT137" s="174" t="s">
        <v>193</v>
      </c>
      <c r="AU137" s="174" t="s">
        <v>87</v>
      </c>
      <c r="AV137" s="171" t="s">
        <v>87</v>
      </c>
      <c r="AW137" s="171" t="s">
        <v>4</v>
      </c>
      <c r="AX137" s="171" t="s">
        <v>80</v>
      </c>
      <c r="AY137" s="174" t="s">
        <v>142</v>
      </c>
      <c r="AZ137" s="171"/>
      <c r="BA137" s="171"/>
      <c r="BB137" s="171"/>
      <c r="BC137" s="171"/>
      <c r="BD137" s="171"/>
      <c r="BE137" s="171"/>
      <c r="BF137" s="171"/>
      <c r="BG137" s="171"/>
      <c r="BH137" s="171"/>
      <c r="BI137" s="171"/>
      <c r="BJ137" s="171"/>
      <c r="BK137" s="171"/>
      <c r="BL137" s="171"/>
      <c r="BM137" s="171"/>
    </row>
    <row r="138" spans="1:65" ht="33" customHeight="1">
      <c r="A138" s="18"/>
      <c r="B138" s="19"/>
      <c r="C138" s="157" t="s">
        <v>147</v>
      </c>
      <c r="D138" s="157" t="s">
        <v>155</v>
      </c>
      <c r="E138" s="158" t="s">
        <v>200</v>
      </c>
      <c r="F138" s="159" t="s">
        <v>201</v>
      </c>
      <c r="G138" s="160" t="s">
        <v>191</v>
      </c>
      <c r="H138" s="161">
        <v>2.4</v>
      </c>
      <c r="I138" s="162"/>
      <c r="J138" s="162"/>
      <c r="K138" s="163">
        <f>ROUND(P138*H138,2)</f>
        <v>0</v>
      </c>
      <c r="L138" s="159" t="s">
        <v>161</v>
      </c>
      <c r="M138" s="19"/>
      <c r="N138" s="164" t="s">
        <v>1</v>
      </c>
      <c r="O138" s="151" t="s">
        <v>38</v>
      </c>
      <c r="P138" s="152">
        <f>I138+J138</f>
        <v>0</v>
      </c>
      <c r="Q138" s="152">
        <f>ROUND(I138*H138,2)</f>
        <v>0</v>
      </c>
      <c r="R138" s="152">
        <f>ROUND(J138*H138,2)</f>
        <v>0</v>
      </c>
      <c r="S138" s="18"/>
      <c r="T138" s="153">
        <f>S138*H138</f>
        <v>0</v>
      </c>
      <c r="U138" s="153">
        <v>0</v>
      </c>
      <c r="V138" s="153">
        <f>U138*H138</f>
        <v>0</v>
      </c>
      <c r="W138" s="153">
        <v>0</v>
      </c>
      <c r="X138" s="154">
        <f>W138*H138</f>
        <v>0</v>
      </c>
      <c r="Y138" s="18"/>
      <c r="Z138" s="18"/>
      <c r="AA138" s="18"/>
      <c r="AB138" s="18"/>
      <c r="AC138" s="18"/>
      <c r="AD138" s="18"/>
      <c r="AE138" s="18"/>
      <c r="AF138" s="18"/>
      <c r="AG138" s="18"/>
      <c r="AH138" s="18"/>
      <c r="AI138" s="18"/>
      <c r="AJ138" s="18"/>
      <c r="AK138" s="18"/>
      <c r="AL138" s="18"/>
      <c r="AM138" s="18"/>
      <c r="AN138" s="18"/>
      <c r="AO138" s="18"/>
      <c r="AP138" s="18"/>
      <c r="AQ138" s="18"/>
      <c r="AR138" s="155" t="s">
        <v>147</v>
      </c>
      <c r="AS138" s="18"/>
      <c r="AT138" s="155" t="s">
        <v>155</v>
      </c>
      <c r="AU138" s="155" t="s">
        <v>87</v>
      </c>
      <c r="AV138" s="18"/>
      <c r="AW138" s="18"/>
      <c r="AX138" s="18"/>
      <c r="AY138" s="3" t="s">
        <v>142</v>
      </c>
      <c r="AZ138" s="18"/>
      <c r="BA138" s="18"/>
      <c r="BB138" s="18"/>
      <c r="BC138" s="18"/>
      <c r="BD138" s="18"/>
      <c r="BE138" s="156">
        <f>IF(O138="základná",K138,0)</f>
        <v>0</v>
      </c>
      <c r="BF138" s="156">
        <f>IF(O138="znížená",K138,0)</f>
        <v>0</v>
      </c>
      <c r="BG138" s="156">
        <f>IF(O138="zákl. prenesená",K138,0)</f>
        <v>0</v>
      </c>
      <c r="BH138" s="156">
        <f>IF(O138="zníž. prenesená",K138,0)</f>
        <v>0</v>
      </c>
      <c r="BI138" s="156">
        <f>IF(O138="nulová",K138,0)</f>
        <v>0</v>
      </c>
      <c r="BJ138" s="3" t="s">
        <v>87</v>
      </c>
      <c r="BK138" s="156">
        <f>ROUND(P138*H138,2)</f>
        <v>0</v>
      </c>
      <c r="BL138" s="3" t="s">
        <v>147</v>
      </c>
      <c r="BM138" s="155" t="s">
        <v>728</v>
      </c>
    </row>
    <row r="139" spans="1:65" ht="15.75" customHeight="1">
      <c r="A139" s="171"/>
      <c r="B139" s="172"/>
      <c r="C139" s="171"/>
      <c r="D139" s="173" t="s">
        <v>193</v>
      </c>
      <c r="E139" s="174" t="s">
        <v>1</v>
      </c>
      <c r="F139" s="175" t="s">
        <v>727</v>
      </c>
      <c r="G139" s="171"/>
      <c r="H139" s="176">
        <v>2.4</v>
      </c>
      <c r="I139" s="171"/>
      <c r="J139" s="171"/>
      <c r="K139" s="171"/>
      <c r="L139" s="171"/>
      <c r="M139" s="172"/>
      <c r="N139" s="177"/>
      <c r="O139" s="171"/>
      <c r="P139" s="171"/>
      <c r="Q139" s="171"/>
      <c r="R139" s="171"/>
      <c r="S139" s="171"/>
      <c r="T139" s="171"/>
      <c r="U139" s="171"/>
      <c r="V139" s="171"/>
      <c r="W139" s="171"/>
      <c r="X139" s="178"/>
      <c r="Y139" s="171"/>
      <c r="Z139" s="171"/>
      <c r="AA139" s="171"/>
      <c r="AB139" s="171"/>
      <c r="AC139" s="171"/>
      <c r="AD139" s="171"/>
      <c r="AE139" s="171"/>
      <c r="AF139" s="171"/>
      <c r="AG139" s="171"/>
      <c r="AH139" s="171"/>
      <c r="AI139" s="171"/>
      <c r="AJ139" s="171"/>
      <c r="AK139" s="171"/>
      <c r="AL139" s="171"/>
      <c r="AM139" s="171"/>
      <c r="AN139" s="171"/>
      <c r="AO139" s="171"/>
      <c r="AP139" s="171"/>
      <c r="AQ139" s="171"/>
      <c r="AR139" s="171"/>
      <c r="AS139" s="171"/>
      <c r="AT139" s="174" t="s">
        <v>193</v>
      </c>
      <c r="AU139" s="174" t="s">
        <v>87</v>
      </c>
      <c r="AV139" s="171" t="s">
        <v>87</v>
      </c>
      <c r="AW139" s="171" t="s">
        <v>4</v>
      </c>
      <c r="AX139" s="171" t="s">
        <v>80</v>
      </c>
      <c r="AY139" s="174" t="s">
        <v>142</v>
      </c>
      <c r="AZ139" s="171"/>
      <c r="BA139" s="171"/>
      <c r="BB139" s="171"/>
      <c r="BC139" s="171"/>
      <c r="BD139" s="171"/>
      <c r="BE139" s="171"/>
      <c r="BF139" s="171"/>
      <c r="BG139" s="171"/>
      <c r="BH139" s="171"/>
      <c r="BI139" s="171"/>
      <c r="BJ139" s="171"/>
      <c r="BK139" s="171"/>
      <c r="BL139" s="171"/>
      <c r="BM139" s="171"/>
    </row>
    <row r="140" spans="1:65" ht="33" customHeight="1">
      <c r="A140" s="18"/>
      <c r="B140" s="19"/>
      <c r="C140" s="157" t="s">
        <v>148</v>
      </c>
      <c r="D140" s="157" t="s">
        <v>155</v>
      </c>
      <c r="E140" s="158" t="s">
        <v>729</v>
      </c>
      <c r="F140" s="159" t="s">
        <v>730</v>
      </c>
      <c r="G140" s="160" t="s">
        <v>191</v>
      </c>
      <c r="H140" s="161">
        <v>24</v>
      </c>
      <c r="I140" s="162"/>
      <c r="J140" s="162"/>
      <c r="K140" s="163">
        <f>ROUND(P140*H140,2)</f>
        <v>0</v>
      </c>
      <c r="L140" s="159" t="s">
        <v>1</v>
      </c>
      <c r="M140" s="19"/>
      <c r="N140" s="164" t="s">
        <v>1</v>
      </c>
      <c r="O140" s="151" t="s">
        <v>38</v>
      </c>
      <c r="P140" s="152">
        <f>I140+J140</f>
        <v>0</v>
      </c>
      <c r="Q140" s="152">
        <f>ROUND(I140*H140,2)</f>
        <v>0</v>
      </c>
      <c r="R140" s="152">
        <f>ROUND(J140*H140,2)</f>
        <v>0</v>
      </c>
      <c r="S140" s="18"/>
      <c r="T140" s="153">
        <f>S140*H140</f>
        <v>0</v>
      </c>
      <c r="U140" s="153">
        <v>0</v>
      </c>
      <c r="V140" s="153">
        <f>U140*H140</f>
        <v>0</v>
      </c>
      <c r="W140" s="153">
        <v>0</v>
      </c>
      <c r="X140" s="154">
        <f>W140*H140</f>
        <v>0</v>
      </c>
      <c r="Y140" s="18"/>
      <c r="Z140" s="18"/>
      <c r="AA140" s="18"/>
      <c r="AB140" s="18"/>
      <c r="AC140" s="18"/>
      <c r="AD140" s="18"/>
      <c r="AE140" s="18"/>
      <c r="AF140" s="18"/>
      <c r="AG140" s="18"/>
      <c r="AH140" s="18"/>
      <c r="AI140" s="18"/>
      <c r="AJ140" s="18"/>
      <c r="AK140" s="18"/>
      <c r="AL140" s="18"/>
      <c r="AM140" s="18"/>
      <c r="AN140" s="18"/>
      <c r="AO140" s="18"/>
      <c r="AP140" s="18"/>
      <c r="AQ140" s="18"/>
      <c r="AR140" s="155" t="s">
        <v>147</v>
      </c>
      <c r="AS140" s="18"/>
      <c r="AT140" s="155" t="s">
        <v>155</v>
      </c>
      <c r="AU140" s="155" t="s">
        <v>87</v>
      </c>
      <c r="AV140" s="18"/>
      <c r="AW140" s="18"/>
      <c r="AX140" s="18"/>
      <c r="AY140" s="3" t="s">
        <v>142</v>
      </c>
      <c r="AZ140" s="18"/>
      <c r="BA140" s="18"/>
      <c r="BB140" s="18"/>
      <c r="BC140" s="18"/>
      <c r="BD140" s="18"/>
      <c r="BE140" s="156">
        <f>IF(O140="základná",K140,0)</f>
        <v>0</v>
      </c>
      <c r="BF140" s="156">
        <f>IF(O140="znížená",K140,0)</f>
        <v>0</v>
      </c>
      <c r="BG140" s="156">
        <f>IF(O140="zákl. prenesená",K140,0)</f>
        <v>0</v>
      </c>
      <c r="BH140" s="156">
        <f>IF(O140="zníž. prenesená",K140,0)</f>
        <v>0</v>
      </c>
      <c r="BI140" s="156">
        <f>IF(O140="nulová",K140,0)</f>
        <v>0</v>
      </c>
      <c r="BJ140" s="3" t="s">
        <v>87</v>
      </c>
      <c r="BK140" s="156">
        <f>ROUND(P140*H140,2)</f>
        <v>0</v>
      </c>
      <c r="BL140" s="3" t="s">
        <v>147</v>
      </c>
      <c r="BM140" s="155" t="s">
        <v>731</v>
      </c>
    </row>
    <row r="141" spans="1:65" ht="15.75" customHeight="1">
      <c r="A141" s="171"/>
      <c r="B141" s="172"/>
      <c r="C141" s="171"/>
      <c r="D141" s="173" t="s">
        <v>193</v>
      </c>
      <c r="E141" s="174" t="s">
        <v>1</v>
      </c>
      <c r="F141" s="175" t="s">
        <v>732</v>
      </c>
      <c r="G141" s="171"/>
      <c r="H141" s="176">
        <v>24</v>
      </c>
      <c r="I141" s="171"/>
      <c r="J141" s="171"/>
      <c r="K141" s="171"/>
      <c r="L141" s="171"/>
      <c r="M141" s="172"/>
      <c r="N141" s="177"/>
      <c r="O141" s="171"/>
      <c r="P141" s="171"/>
      <c r="Q141" s="171"/>
      <c r="R141" s="171"/>
      <c r="S141" s="171"/>
      <c r="T141" s="171"/>
      <c r="U141" s="171"/>
      <c r="V141" s="171"/>
      <c r="W141" s="171"/>
      <c r="X141" s="178"/>
      <c r="Y141" s="171"/>
      <c r="Z141" s="171"/>
      <c r="AA141" s="171"/>
      <c r="AB141" s="171"/>
      <c r="AC141" s="171"/>
      <c r="AD141" s="171"/>
      <c r="AE141" s="171"/>
      <c r="AF141" s="171"/>
      <c r="AG141" s="171"/>
      <c r="AH141" s="171"/>
      <c r="AI141" s="171"/>
      <c r="AJ141" s="171"/>
      <c r="AK141" s="171"/>
      <c r="AL141" s="171"/>
      <c r="AM141" s="171"/>
      <c r="AN141" s="171"/>
      <c r="AO141" s="171"/>
      <c r="AP141" s="171"/>
      <c r="AQ141" s="171"/>
      <c r="AR141" s="171"/>
      <c r="AS141" s="171"/>
      <c r="AT141" s="174" t="s">
        <v>193</v>
      </c>
      <c r="AU141" s="174" t="s">
        <v>87</v>
      </c>
      <c r="AV141" s="171" t="s">
        <v>87</v>
      </c>
      <c r="AW141" s="171" t="s">
        <v>4</v>
      </c>
      <c r="AX141" s="171" t="s">
        <v>80</v>
      </c>
      <c r="AY141" s="174" t="s">
        <v>142</v>
      </c>
      <c r="AZ141" s="171"/>
      <c r="BA141" s="171"/>
      <c r="BB141" s="171"/>
      <c r="BC141" s="171"/>
      <c r="BD141" s="171"/>
      <c r="BE141" s="171"/>
      <c r="BF141" s="171"/>
      <c r="BG141" s="171"/>
      <c r="BH141" s="171"/>
      <c r="BI141" s="171"/>
      <c r="BJ141" s="171"/>
      <c r="BK141" s="171"/>
      <c r="BL141" s="171"/>
      <c r="BM141" s="171"/>
    </row>
    <row r="142" spans="1:65" ht="24" customHeight="1">
      <c r="A142" s="18"/>
      <c r="B142" s="19"/>
      <c r="C142" s="157" t="s">
        <v>149</v>
      </c>
      <c r="D142" s="157" t="s">
        <v>155</v>
      </c>
      <c r="E142" s="158" t="s">
        <v>733</v>
      </c>
      <c r="F142" s="159" t="s">
        <v>734</v>
      </c>
      <c r="G142" s="160" t="s">
        <v>191</v>
      </c>
      <c r="H142" s="161">
        <v>9.6</v>
      </c>
      <c r="I142" s="162"/>
      <c r="J142" s="162"/>
      <c r="K142" s="163">
        <f>ROUND(P142*H142,2)</f>
        <v>0</v>
      </c>
      <c r="L142" s="159" t="s">
        <v>1</v>
      </c>
      <c r="M142" s="19"/>
      <c r="N142" s="164" t="s">
        <v>1</v>
      </c>
      <c r="O142" s="151" t="s">
        <v>38</v>
      </c>
      <c r="P142" s="152">
        <f>I142+J142</f>
        <v>0</v>
      </c>
      <c r="Q142" s="152">
        <f>ROUND(I142*H142,2)</f>
        <v>0</v>
      </c>
      <c r="R142" s="152">
        <f>ROUND(J142*H142,2)</f>
        <v>0</v>
      </c>
      <c r="S142" s="18"/>
      <c r="T142" s="153">
        <f>S142*H142</f>
        <v>0</v>
      </c>
      <c r="U142" s="153">
        <v>0</v>
      </c>
      <c r="V142" s="153">
        <f>U142*H142</f>
        <v>0</v>
      </c>
      <c r="W142" s="153">
        <v>0</v>
      </c>
      <c r="X142" s="154">
        <f>W142*H142</f>
        <v>0</v>
      </c>
      <c r="Y142" s="18"/>
      <c r="Z142" s="18"/>
      <c r="AA142" s="18"/>
      <c r="AB142" s="18"/>
      <c r="AC142" s="18"/>
      <c r="AD142" s="18"/>
      <c r="AE142" s="18"/>
      <c r="AF142" s="18"/>
      <c r="AG142" s="18"/>
      <c r="AH142" s="18"/>
      <c r="AI142" s="18"/>
      <c r="AJ142" s="18"/>
      <c r="AK142" s="18"/>
      <c r="AL142" s="18"/>
      <c r="AM142" s="18"/>
      <c r="AN142" s="18"/>
      <c r="AO142" s="18"/>
      <c r="AP142" s="18"/>
      <c r="AQ142" s="18"/>
      <c r="AR142" s="155" t="s">
        <v>147</v>
      </c>
      <c r="AS142" s="18"/>
      <c r="AT142" s="155" t="s">
        <v>155</v>
      </c>
      <c r="AU142" s="155" t="s">
        <v>87</v>
      </c>
      <c r="AV142" s="18"/>
      <c r="AW142" s="18"/>
      <c r="AX142" s="18"/>
      <c r="AY142" s="3" t="s">
        <v>142</v>
      </c>
      <c r="AZ142" s="18"/>
      <c r="BA142" s="18"/>
      <c r="BB142" s="18"/>
      <c r="BC142" s="18"/>
      <c r="BD142" s="18"/>
      <c r="BE142" s="156">
        <f>IF(O142="základná",K142,0)</f>
        <v>0</v>
      </c>
      <c r="BF142" s="156">
        <f>IF(O142="znížená",K142,0)</f>
        <v>0</v>
      </c>
      <c r="BG142" s="156">
        <f>IF(O142="zákl. prenesená",K142,0)</f>
        <v>0</v>
      </c>
      <c r="BH142" s="156">
        <f>IF(O142="zníž. prenesená",K142,0)</f>
        <v>0</v>
      </c>
      <c r="BI142" s="156">
        <f>IF(O142="nulová",K142,0)</f>
        <v>0</v>
      </c>
      <c r="BJ142" s="3" t="s">
        <v>87</v>
      </c>
      <c r="BK142" s="156">
        <f>ROUND(P142*H142,2)</f>
        <v>0</v>
      </c>
      <c r="BL142" s="3" t="s">
        <v>147</v>
      </c>
      <c r="BM142" s="155" t="s">
        <v>735</v>
      </c>
    </row>
    <row r="143" spans="1:65" ht="15.75" customHeight="1">
      <c r="A143" s="171"/>
      <c r="B143" s="172"/>
      <c r="C143" s="171"/>
      <c r="D143" s="173" t="s">
        <v>193</v>
      </c>
      <c r="E143" s="174" t="s">
        <v>1</v>
      </c>
      <c r="F143" s="175" t="s">
        <v>736</v>
      </c>
      <c r="G143" s="171"/>
      <c r="H143" s="176">
        <v>9.6</v>
      </c>
      <c r="I143" s="171"/>
      <c r="J143" s="171"/>
      <c r="K143" s="171"/>
      <c r="L143" s="171"/>
      <c r="M143" s="172"/>
      <c r="N143" s="177"/>
      <c r="O143" s="171"/>
      <c r="P143" s="171"/>
      <c r="Q143" s="171"/>
      <c r="R143" s="171"/>
      <c r="S143" s="171"/>
      <c r="T143" s="171"/>
      <c r="U143" s="171"/>
      <c r="V143" s="171"/>
      <c r="W143" s="171"/>
      <c r="X143" s="178"/>
      <c r="Y143" s="171"/>
      <c r="Z143" s="171"/>
      <c r="AA143" s="171"/>
      <c r="AB143" s="171"/>
      <c r="AC143" s="171"/>
      <c r="AD143" s="171"/>
      <c r="AE143" s="171"/>
      <c r="AF143" s="171"/>
      <c r="AG143" s="171"/>
      <c r="AH143" s="171"/>
      <c r="AI143" s="171"/>
      <c r="AJ143" s="171"/>
      <c r="AK143" s="171"/>
      <c r="AL143" s="171"/>
      <c r="AM143" s="171"/>
      <c r="AN143" s="171"/>
      <c r="AO143" s="171"/>
      <c r="AP143" s="171"/>
      <c r="AQ143" s="171"/>
      <c r="AR143" s="171"/>
      <c r="AS143" s="171"/>
      <c r="AT143" s="174" t="s">
        <v>193</v>
      </c>
      <c r="AU143" s="174" t="s">
        <v>87</v>
      </c>
      <c r="AV143" s="171" t="s">
        <v>87</v>
      </c>
      <c r="AW143" s="171" t="s">
        <v>4</v>
      </c>
      <c r="AX143" s="171" t="s">
        <v>80</v>
      </c>
      <c r="AY143" s="174" t="s">
        <v>142</v>
      </c>
      <c r="AZ143" s="171"/>
      <c r="BA143" s="171"/>
      <c r="BB143" s="171"/>
      <c r="BC143" s="171"/>
      <c r="BD143" s="171"/>
      <c r="BE143" s="171"/>
      <c r="BF143" s="171"/>
      <c r="BG143" s="171"/>
      <c r="BH143" s="171"/>
      <c r="BI143" s="171"/>
      <c r="BJ143" s="171"/>
      <c r="BK143" s="171"/>
      <c r="BL143" s="171"/>
      <c r="BM143" s="171"/>
    </row>
    <row r="144" spans="1:65" ht="24" customHeight="1">
      <c r="A144" s="18"/>
      <c r="B144" s="19"/>
      <c r="C144" s="141" t="s">
        <v>150</v>
      </c>
      <c r="D144" s="141" t="s">
        <v>143</v>
      </c>
      <c r="E144" s="142" t="s">
        <v>737</v>
      </c>
      <c r="F144" s="143" t="s">
        <v>738</v>
      </c>
      <c r="G144" s="144" t="s">
        <v>215</v>
      </c>
      <c r="H144" s="145">
        <v>18.143999999999998</v>
      </c>
      <c r="I144" s="146"/>
      <c r="J144" s="147"/>
      <c r="K144" s="148">
        <f>ROUND(P144*H144,2)</f>
        <v>0</v>
      </c>
      <c r="L144" s="143" t="s">
        <v>161</v>
      </c>
      <c r="M144" s="149"/>
      <c r="N144" s="150" t="s">
        <v>1</v>
      </c>
      <c r="O144" s="151" t="s">
        <v>38</v>
      </c>
      <c r="P144" s="152">
        <f>I144+J144</f>
        <v>0</v>
      </c>
      <c r="Q144" s="152">
        <f>ROUND(I144*H144,2)</f>
        <v>0</v>
      </c>
      <c r="R144" s="152">
        <f>ROUND(J144*H144,2)</f>
        <v>0</v>
      </c>
      <c r="S144" s="18"/>
      <c r="T144" s="153">
        <f>S144*H144</f>
        <v>0</v>
      </c>
      <c r="U144" s="153">
        <v>1</v>
      </c>
      <c r="V144" s="153">
        <f>U144*H144</f>
        <v>18.143999999999998</v>
      </c>
      <c r="W144" s="153">
        <v>0</v>
      </c>
      <c r="X144" s="154">
        <f>W144*H144</f>
        <v>0</v>
      </c>
      <c r="Y144" s="18"/>
      <c r="Z144" s="18"/>
      <c r="AA144" s="18"/>
      <c r="AB144" s="18"/>
      <c r="AC144" s="18"/>
      <c r="AD144" s="18"/>
      <c r="AE144" s="18"/>
      <c r="AF144" s="18"/>
      <c r="AG144" s="18"/>
      <c r="AH144" s="18"/>
      <c r="AI144" s="18"/>
      <c r="AJ144" s="18"/>
      <c r="AK144" s="18"/>
      <c r="AL144" s="18"/>
      <c r="AM144" s="18"/>
      <c r="AN144" s="18"/>
      <c r="AO144" s="18"/>
      <c r="AP144" s="18"/>
      <c r="AQ144" s="18"/>
      <c r="AR144" s="155" t="s">
        <v>151</v>
      </c>
      <c r="AS144" s="18"/>
      <c r="AT144" s="155" t="s">
        <v>143</v>
      </c>
      <c r="AU144" s="155" t="s">
        <v>87</v>
      </c>
      <c r="AV144" s="18"/>
      <c r="AW144" s="18"/>
      <c r="AX144" s="18"/>
      <c r="AY144" s="3" t="s">
        <v>142</v>
      </c>
      <c r="AZ144" s="18"/>
      <c r="BA144" s="18"/>
      <c r="BB144" s="18"/>
      <c r="BC144" s="18"/>
      <c r="BD144" s="18"/>
      <c r="BE144" s="156">
        <f>IF(O144="základná",K144,0)</f>
        <v>0</v>
      </c>
      <c r="BF144" s="156">
        <f>IF(O144="znížená",K144,0)</f>
        <v>0</v>
      </c>
      <c r="BG144" s="156">
        <f>IF(O144="zákl. prenesená",K144,0)</f>
        <v>0</v>
      </c>
      <c r="BH144" s="156">
        <f>IF(O144="zníž. prenesená",K144,0)</f>
        <v>0</v>
      </c>
      <c r="BI144" s="156">
        <f>IF(O144="nulová",K144,0)</f>
        <v>0</v>
      </c>
      <c r="BJ144" s="3" t="s">
        <v>87</v>
      </c>
      <c r="BK144" s="156">
        <f>ROUND(P144*H144,2)</f>
        <v>0</v>
      </c>
      <c r="BL144" s="3" t="s">
        <v>147</v>
      </c>
      <c r="BM144" s="155" t="s">
        <v>739</v>
      </c>
    </row>
    <row r="145" spans="1:65" ht="15.75" customHeight="1">
      <c r="A145" s="171"/>
      <c r="B145" s="172"/>
      <c r="C145" s="171"/>
      <c r="D145" s="173" t="s">
        <v>193</v>
      </c>
      <c r="E145" s="174" t="s">
        <v>1</v>
      </c>
      <c r="F145" s="175" t="s">
        <v>736</v>
      </c>
      <c r="G145" s="171"/>
      <c r="H145" s="176">
        <v>9.6</v>
      </c>
      <c r="I145" s="171"/>
      <c r="J145" s="171"/>
      <c r="K145" s="171"/>
      <c r="L145" s="171"/>
      <c r="M145" s="172"/>
      <c r="N145" s="177"/>
      <c r="O145" s="171"/>
      <c r="P145" s="171"/>
      <c r="Q145" s="171"/>
      <c r="R145" s="171"/>
      <c r="S145" s="171"/>
      <c r="T145" s="171"/>
      <c r="U145" s="171"/>
      <c r="V145" s="171"/>
      <c r="W145" s="171"/>
      <c r="X145" s="178"/>
      <c r="Y145" s="171"/>
      <c r="Z145" s="171"/>
      <c r="AA145" s="171"/>
      <c r="AB145" s="171"/>
      <c r="AC145" s="171"/>
      <c r="AD145" s="171"/>
      <c r="AE145" s="171"/>
      <c r="AF145" s="171"/>
      <c r="AG145" s="171"/>
      <c r="AH145" s="171"/>
      <c r="AI145" s="171"/>
      <c r="AJ145" s="171"/>
      <c r="AK145" s="171"/>
      <c r="AL145" s="171"/>
      <c r="AM145" s="171"/>
      <c r="AN145" s="171"/>
      <c r="AO145" s="171"/>
      <c r="AP145" s="171"/>
      <c r="AQ145" s="171"/>
      <c r="AR145" s="171"/>
      <c r="AS145" s="171"/>
      <c r="AT145" s="174" t="s">
        <v>193</v>
      </c>
      <c r="AU145" s="174" t="s">
        <v>87</v>
      </c>
      <c r="AV145" s="171" t="s">
        <v>87</v>
      </c>
      <c r="AW145" s="171" t="s">
        <v>4</v>
      </c>
      <c r="AX145" s="171" t="s">
        <v>80</v>
      </c>
      <c r="AY145" s="174" t="s">
        <v>142</v>
      </c>
      <c r="AZ145" s="171"/>
      <c r="BA145" s="171"/>
      <c r="BB145" s="171"/>
      <c r="BC145" s="171"/>
      <c r="BD145" s="171"/>
      <c r="BE145" s="171"/>
      <c r="BF145" s="171"/>
      <c r="BG145" s="171"/>
      <c r="BH145" s="171"/>
      <c r="BI145" s="171"/>
      <c r="BJ145" s="171"/>
      <c r="BK145" s="171"/>
      <c r="BL145" s="171"/>
      <c r="BM145" s="171"/>
    </row>
    <row r="146" spans="1:65" ht="15.75" customHeight="1">
      <c r="A146" s="171"/>
      <c r="B146" s="172"/>
      <c r="C146" s="171"/>
      <c r="D146" s="173" t="s">
        <v>193</v>
      </c>
      <c r="E146" s="171"/>
      <c r="F146" s="175" t="s">
        <v>740</v>
      </c>
      <c r="G146" s="171"/>
      <c r="H146" s="176">
        <v>18.143999999999998</v>
      </c>
      <c r="I146" s="171"/>
      <c r="J146" s="171"/>
      <c r="K146" s="171"/>
      <c r="L146" s="171"/>
      <c r="M146" s="172"/>
      <c r="N146" s="177"/>
      <c r="O146" s="171"/>
      <c r="P146" s="171"/>
      <c r="Q146" s="171"/>
      <c r="R146" s="171"/>
      <c r="S146" s="171"/>
      <c r="T146" s="171"/>
      <c r="U146" s="171"/>
      <c r="V146" s="171"/>
      <c r="W146" s="171"/>
      <c r="X146" s="178"/>
      <c r="Y146" s="171"/>
      <c r="Z146" s="171"/>
      <c r="AA146" s="171"/>
      <c r="AB146" s="171"/>
      <c r="AC146" s="171"/>
      <c r="AD146" s="171"/>
      <c r="AE146" s="171"/>
      <c r="AF146" s="171"/>
      <c r="AG146" s="171"/>
      <c r="AH146" s="171"/>
      <c r="AI146" s="171"/>
      <c r="AJ146" s="171"/>
      <c r="AK146" s="171"/>
      <c r="AL146" s="171"/>
      <c r="AM146" s="171"/>
      <c r="AN146" s="171"/>
      <c r="AO146" s="171"/>
      <c r="AP146" s="171"/>
      <c r="AQ146" s="171"/>
      <c r="AR146" s="171"/>
      <c r="AS146" s="171"/>
      <c r="AT146" s="174" t="s">
        <v>193</v>
      </c>
      <c r="AU146" s="174" t="s">
        <v>87</v>
      </c>
      <c r="AV146" s="171" t="s">
        <v>87</v>
      </c>
      <c r="AW146" s="171" t="s">
        <v>3</v>
      </c>
      <c r="AX146" s="171" t="s">
        <v>80</v>
      </c>
      <c r="AY146" s="174" t="s">
        <v>142</v>
      </c>
      <c r="AZ146" s="171"/>
      <c r="BA146" s="171"/>
      <c r="BB146" s="171"/>
      <c r="BC146" s="171"/>
      <c r="BD146" s="171"/>
      <c r="BE146" s="171"/>
      <c r="BF146" s="171"/>
      <c r="BG146" s="171"/>
      <c r="BH146" s="171"/>
      <c r="BI146" s="171"/>
      <c r="BJ146" s="171"/>
      <c r="BK146" s="171"/>
      <c r="BL146" s="171"/>
      <c r="BM146" s="171"/>
    </row>
    <row r="147" spans="1:65" ht="22.5" customHeight="1">
      <c r="A147" s="128"/>
      <c r="B147" s="129"/>
      <c r="C147" s="128"/>
      <c r="D147" s="130" t="s">
        <v>73</v>
      </c>
      <c r="E147" s="139" t="s">
        <v>147</v>
      </c>
      <c r="F147" s="139" t="s">
        <v>741</v>
      </c>
      <c r="G147" s="128"/>
      <c r="H147" s="128"/>
      <c r="I147" s="128"/>
      <c r="J147" s="128"/>
      <c r="K147" s="140">
        <f>BK147</f>
        <v>0</v>
      </c>
      <c r="L147" s="128"/>
      <c r="M147" s="129"/>
      <c r="N147" s="133"/>
      <c r="O147" s="128"/>
      <c r="P147" s="128"/>
      <c r="Q147" s="134">
        <f t="shared" ref="Q147:R147" si="12">SUM(Q148:Q149)</f>
        <v>0</v>
      </c>
      <c r="R147" s="134">
        <f t="shared" si="12"/>
        <v>0</v>
      </c>
      <c r="S147" s="128"/>
      <c r="T147" s="135">
        <f>SUM(T148:T149)</f>
        <v>0</v>
      </c>
      <c r="U147" s="128"/>
      <c r="V147" s="135">
        <f>SUM(V148:V149)</f>
        <v>4.5378480000000003</v>
      </c>
      <c r="W147" s="128"/>
      <c r="X147" s="136">
        <f>SUM(X148:X149)</f>
        <v>0</v>
      </c>
      <c r="Y147" s="128"/>
      <c r="Z147" s="128"/>
      <c r="AA147" s="128"/>
      <c r="AB147" s="128"/>
      <c r="AC147" s="128"/>
      <c r="AD147" s="128"/>
      <c r="AE147" s="128"/>
      <c r="AF147" s="128"/>
      <c r="AG147" s="128"/>
      <c r="AH147" s="128"/>
      <c r="AI147" s="128"/>
      <c r="AJ147" s="128"/>
      <c r="AK147" s="128"/>
      <c r="AL147" s="128"/>
      <c r="AM147" s="128"/>
      <c r="AN147" s="128"/>
      <c r="AO147" s="128"/>
      <c r="AP147" s="128"/>
      <c r="AQ147" s="128"/>
      <c r="AR147" s="130" t="s">
        <v>80</v>
      </c>
      <c r="AS147" s="128"/>
      <c r="AT147" s="137" t="s">
        <v>73</v>
      </c>
      <c r="AU147" s="137" t="s">
        <v>80</v>
      </c>
      <c r="AV147" s="128"/>
      <c r="AW147" s="128"/>
      <c r="AX147" s="128"/>
      <c r="AY147" s="130" t="s">
        <v>142</v>
      </c>
      <c r="AZ147" s="128"/>
      <c r="BA147" s="128"/>
      <c r="BB147" s="128"/>
      <c r="BC147" s="128"/>
      <c r="BD147" s="128"/>
      <c r="BE147" s="128"/>
      <c r="BF147" s="128"/>
      <c r="BG147" s="128"/>
      <c r="BH147" s="128"/>
      <c r="BI147" s="128"/>
      <c r="BJ147" s="128"/>
      <c r="BK147" s="138">
        <f>SUM(BK148:BK149)</f>
        <v>0</v>
      </c>
      <c r="BL147" s="128"/>
      <c r="BM147" s="128"/>
    </row>
    <row r="148" spans="1:65" ht="37.5" customHeight="1">
      <c r="A148" s="18"/>
      <c r="B148" s="19"/>
      <c r="C148" s="157" t="s">
        <v>151</v>
      </c>
      <c r="D148" s="157" t="s">
        <v>155</v>
      </c>
      <c r="E148" s="158" t="s">
        <v>742</v>
      </c>
      <c r="F148" s="159" t="s">
        <v>743</v>
      </c>
      <c r="G148" s="160" t="s">
        <v>191</v>
      </c>
      <c r="H148" s="161">
        <v>2.4</v>
      </c>
      <c r="I148" s="162"/>
      <c r="J148" s="162"/>
      <c r="K148" s="163">
        <f>ROUND(P148*H148,2)</f>
        <v>0</v>
      </c>
      <c r="L148" s="159" t="s">
        <v>1</v>
      </c>
      <c r="M148" s="19"/>
      <c r="N148" s="164" t="s">
        <v>1</v>
      </c>
      <c r="O148" s="151" t="s">
        <v>38</v>
      </c>
      <c r="P148" s="152">
        <f>I148+J148</f>
        <v>0</v>
      </c>
      <c r="Q148" s="152">
        <f>ROUND(I148*H148,2)</f>
        <v>0</v>
      </c>
      <c r="R148" s="152">
        <f>ROUND(J148*H148,2)</f>
        <v>0</v>
      </c>
      <c r="S148" s="18"/>
      <c r="T148" s="153">
        <f>S148*H148</f>
        <v>0</v>
      </c>
      <c r="U148" s="153">
        <v>1.8907700000000001</v>
      </c>
      <c r="V148" s="153">
        <f>U148*H148</f>
        <v>4.5378480000000003</v>
      </c>
      <c r="W148" s="153">
        <v>0</v>
      </c>
      <c r="X148" s="154">
        <f>W148*H148</f>
        <v>0</v>
      </c>
      <c r="Y148" s="18"/>
      <c r="Z148" s="18"/>
      <c r="AA148" s="18"/>
      <c r="AB148" s="18"/>
      <c r="AC148" s="18"/>
      <c r="AD148" s="18"/>
      <c r="AE148" s="18"/>
      <c r="AF148" s="18"/>
      <c r="AG148" s="18"/>
      <c r="AH148" s="18"/>
      <c r="AI148" s="18"/>
      <c r="AJ148" s="18"/>
      <c r="AK148" s="18"/>
      <c r="AL148" s="18"/>
      <c r="AM148" s="18"/>
      <c r="AN148" s="18"/>
      <c r="AO148" s="18"/>
      <c r="AP148" s="18"/>
      <c r="AQ148" s="18"/>
      <c r="AR148" s="155" t="s">
        <v>147</v>
      </c>
      <c r="AS148" s="18"/>
      <c r="AT148" s="155" t="s">
        <v>155</v>
      </c>
      <c r="AU148" s="155" t="s">
        <v>87</v>
      </c>
      <c r="AV148" s="18"/>
      <c r="AW148" s="18"/>
      <c r="AX148" s="18"/>
      <c r="AY148" s="3" t="s">
        <v>142</v>
      </c>
      <c r="AZ148" s="18"/>
      <c r="BA148" s="18"/>
      <c r="BB148" s="18"/>
      <c r="BC148" s="18"/>
      <c r="BD148" s="18"/>
      <c r="BE148" s="156">
        <f>IF(O148="základná",K148,0)</f>
        <v>0</v>
      </c>
      <c r="BF148" s="156">
        <f>IF(O148="znížená",K148,0)</f>
        <v>0</v>
      </c>
      <c r="BG148" s="156">
        <f>IF(O148="zákl. prenesená",K148,0)</f>
        <v>0</v>
      </c>
      <c r="BH148" s="156">
        <f>IF(O148="zníž. prenesená",K148,0)</f>
        <v>0</v>
      </c>
      <c r="BI148" s="156">
        <f>IF(O148="nulová",K148,0)</f>
        <v>0</v>
      </c>
      <c r="BJ148" s="3" t="s">
        <v>87</v>
      </c>
      <c r="BK148" s="156">
        <f>ROUND(P148*H148,2)</f>
        <v>0</v>
      </c>
      <c r="BL148" s="3" t="s">
        <v>147</v>
      </c>
      <c r="BM148" s="155" t="s">
        <v>744</v>
      </c>
    </row>
    <row r="149" spans="1:65" ht="15.75" customHeight="1">
      <c r="A149" s="171"/>
      <c r="B149" s="172"/>
      <c r="C149" s="171"/>
      <c r="D149" s="173" t="s">
        <v>193</v>
      </c>
      <c r="E149" s="174" t="s">
        <v>1</v>
      </c>
      <c r="F149" s="175" t="s">
        <v>727</v>
      </c>
      <c r="G149" s="171"/>
      <c r="H149" s="176">
        <v>2.4</v>
      </c>
      <c r="I149" s="171"/>
      <c r="J149" s="171"/>
      <c r="K149" s="171"/>
      <c r="L149" s="171"/>
      <c r="M149" s="172"/>
      <c r="N149" s="177"/>
      <c r="O149" s="171"/>
      <c r="P149" s="171"/>
      <c r="Q149" s="171"/>
      <c r="R149" s="171"/>
      <c r="S149" s="171"/>
      <c r="T149" s="171"/>
      <c r="U149" s="171"/>
      <c r="V149" s="171"/>
      <c r="W149" s="171"/>
      <c r="X149" s="178"/>
      <c r="Y149" s="171"/>
      <c r="Z149" s="171"/>
      <c r="AA149" s="171"/>
      <c r="AB149" s="171"/>
      <c r="AC149" s="171"/>
      <c r="AD149" s="171"/>
      <c r="AE149" s="171"/>
      <c r="AF149" s="171"/>
      <c r="AG149" s="171"/>
      <c r="AH149" s="171"/>
      <c r="AI149" s="171"/>
      <c r="AJ149" s="171"/>
      <c r="AK149" s="171"/>
      <c r="AL149" s="171"/>
      <c r="AM149" s="171"/>
      <c r="AN149" s="171"/>
      <c r="AO149" s="171"/>
      <c r="AP149" s="171"/>
      <c r="AQ149" s="171"/>
      <c r="AR149" s="171"/>
      <c r="AS149" s="171"/>
      <c r="AT149" s="174" t="s">
        <v>193</v>
      </c>
      <c r="AU149" s="174" t="s">
        <v>87</v>
      </c>
      <c r="AV149" s="171" t="s">
        <v>87</v>
      </c>
      <c r="AW149" s="171" t="s">
        <v>4</v>
      </c>
      <c r="AX149" s="171" t="s">
        <v>80</v>
      </c>
      <c r="AY149" s="174" t="s">
        <v>142</v>
      </c>
      <c r="AZ149" s="171"/>
      <c r="BA149" s="171"/>
      <c r="BB149" s="171"/>
      <c r="BC149" s="171"/>
      <c r="BD149" s="171"/>
      <c r="BE149" s="171"/>
      <c r="BF149" s="171"/>
      <c r="BG149" s="171"/>
      <c r="BH149" s="171"/>
      <c r="BI149" s="171"/>
      <c r="BJ149" s="171"/>
      <c r="BK149" s="171"/>
      <c r="BL149" s="171"/>
      <c r="BM149" s="171"/>
    </row>
    <row r="150" spans="1:65" ht="22.5" customHeight="1">
      <c r="A150" s="128"/>
      <c r="B150" s="129"/>
      <c r="C150" s="128"/>
      <c r="D150" s="130" t="s">
        <v>73</v>
      </c>
      <c r="E150" s="139" t="s">
        <v>151</v>
      </c>
      <c r="F150" s="139" t="s">
        <v>745</v>
      </c>
      <c r="G150" s="128"/>
      <c r="H150" s="128"/>
      <c r="I150" s="128"/>
      <c r="J150" s="128"/>
      <c r="K150" s="140">
        <f>BK150</f>
        <v>0</v>
      </c>
      <c r="L150" s="128"/>
      <c r="M150" s="129"/>
      <c r="N150" s="133"/>
      <c r="O150" s="128"/>
      <c r="P150" s="128"/>
      <c r="Q150" s="134">
        <f t="shared" ref="Q150:R150" si="13">SUM(Q151:Q170)</f>
        <v>0</v>
      </c>
      <c r="R150" s="134">
        <f t="shared" si="13"/>
        <v>0</v>
      </c>
      <c r="S150" s="128"/>
      <c r="T150" s="135">
        <f>SUM(T151:T170)</f>
        <v>0</v>
      </c>
      <c r="U150" s="128"/>
      <c r="V150" s="135">
        <f>SUM(V151:V170)</f>
        <v>0.42680999999999997</v>
      </c>
      <c r="W150" s="128"/>
      <c r="X150" s="136">
        <f>SUM(X151:X170)</f>
        <v>0</v>
      </c>
      <c r="Y150" s="128"/>
      <c r="Z150" s="128"/>
      <c r="AA150" s="128"/>
      <c r="AB150" s="128"/>
      <c r="AC150" s="128"/>
      <c r="AD150" s="128"/>
      <c r="AE150" s="128"/>
      <c r="AF150" s="128"/>
      <c r="AG150" s="128"/>
      <c r="AH150" s="128"/>
      <c r="AI150" s="128"/>
      <c r="AJ150" s="128"/>
      <c r="AK150" s="128"/>
      <c r="AL150" s="128"/>
      <c r="AM150" s="128"/>
      <c r="AN150" s="128"/>
      <c r="AO150" s="128"/>
      <c r="AP150" s="128"/>
      <c r="AQ150" s="128"/>
      <c r="AR150" s="130" t="s">
        <v>80</v>
      </c>
      <c r="AS150" s="128"/>
      <c r="AT150" s="137" t="s">
        <v>73</v>
      </c>
      <c r="AU150" s="137" t="s">
        <v>80</v>
      </c>
      <c r="AV150" s="128"/>
      <c r="AW150" s="128"/>
      <c r="AX150" s="128"/>
      <c r="AY150" s="130" t="s">
        <v>142</v>
      </c>
      <c r="AZ150" s="128"/>
      <c r="BA150" s="128"/>
      <c r="BB150" s="128"/>
      <c r="BC150" s="128"/>
      <c r="BD150" s="128"/>
      <c r="BE150" s="128"/>
      <c r="BF150" s="128"/>
      <c r="BG150" s="128"/>
      <c r="BH150" s="128"/>
      <c r="BI150" s="128"/>
      <c r="BJ150" s="128"/>
      <c r="BK150" s="138">
        <f>SUM(BK151:BK170)</f>
        <v>0</v>
      </c>
      <c r="BL150" s="128"/>
      <c r="BM150" s="128"/>
    </row>
    <row r="151" spans="1:65" ht="24" customHeight="1">
      <c r="A151" s="18"/>
      <c r="B151" s="19"/>
      <c r="C151" s="157" t="s">
        <v>152</v>
      </c>
      <c r="D151" s="157" t="s">
        <v>155</v>
      </c>
      <c r="E151" s="158" t="s">
        <v>746</v>
      </c>
      <c r="F151" s="159" t="s">
        <v>747</v>
      </c>
      <c r="G151" s="160" t="s">
        <v>206</v>
      </c>
      <c r="H151" s="161">
        <v>40</v>
      </c>
      <c r="I151" s="162"/>
      <c r="J151" s="162"/>
      <c r="K151" s="163">
        <f>ROUND(P151*H151,2)</f>
        <v>0</v>
      </c>
      <c r="L151" s="159" t="s">
        <v>1</v>
      </c>
      <c r="M151" s="19"/>
      <c r="N151" s="164" t="s">
        <v>1</v>
      </c>
      <c r="O151" s="151" t="s">
        <v>38</v>
      </c>
      <c r="P151" s="152">
        <f>I151+J151</f>
        <v>0</v>
      </c>
      <c r="Q151" s="152">
        <f>ROUND(I151*H151,2)</f>
        <v>0</v>
      </c>
      <c r="R151" s="152">
        <f>ROUND(J151*H151,2)</f>
        <v>0</v>
      </c>
      <c r="S151" s="18"/>
      <c r="T151" s="153">
        <f>S151*H151</f>
        <v>0</v>
      </c>
      <c r="U151" s="153">
        <v>3.4499999999999999E-3</v>
      </c>
      <c r="V151" s="153">
        <f>U151*H151</f>
        <v>0.13800000000000001</v>
      </c>
      <c r="W151" s="153">
        <v>0</v>
      </c>
      <c r="X151" s="154">
        <f>W151*H151</f>
        <v>0</v>
      </c>
      <c r="Y151" s="18"/>
      <c r="Z151" s="18"/>
      <c r="AA151" s="18"/>
      <c r="AB151" s="18"/>
      <c r="AC151" s="18"/>
      <c r="AD151" s="18"/>
      <c r="AE151" s="18"/>
      <c r="AF151" s="18"/>
      <c r="AG151" s="18"/>
      <c r="AH151" s="18"/>
      <c r="AI151" s="18"/>
      <c r="AJ151" s="18"/>
      <c r="AK151" s="18"/>
      <c r="AL151" s="18"/>
      <c r="AM151" s="18"/>
      <c r="AN151" s="18"/>
      <c r="AO151" s="18"/>
      <c r="AP151" s="18"/>
      <c r="AQ151" s="18"/>
      <c r="AR151" s="155" t="s">
        <v>147</v>
      </c>
      <c r="AS151" s="18"/>
      <c r="AT151" s="155" t="s">
        <v>155</v>
      </c>
      <c r="AU151" s="155" t="s">
        <v>87</v>
      </c>
      <c r="AV151" s="18"/>
      <c r="AW151" s="18"/>
      <c r="AX151" s="18"/>
      <c r="AY151" s="3" t="s">
        <v>142</v>
      </c>
      <c r="AZ151" s="18"/>
      <c r="BA151" s="18"/>
      <c r="BB151" s="18"/>
      <c r="BC151" s="18"/>
      <c r="BD151" s="18"/>
      <c r="BE151" s="156">
        <f>IF(O151="základná",K151,0)</f>
        <v>0</v>
      </c>
      <c r="BF151" s="156">
        <f>IF(O151="znížená",K151,0)</f>
        <v>0</v>
      </c>
      <c r="BG151" s="156">
        <f>IF(O151="zákl. prenesená",K151,0)</f>
        <v>0</v>
      </c>
      <c r="BH151" s="156">
        <f>IF(O151="zníž. prenesená",K151,0)</f>
        <v>0</v>
      </c>
      <c r="BI151" s="156">
        <f>IF(O151="nulová",K151,0)</f>
        <v>0</v>
      </c>
      <c r="BJ151" s="3" t="s">
        <v>87</v>
      </c>
      <c r="BK151" s="156">
        <f>ROUND(P151*H151,2)</f>
        <v>0</v>
      </c>
      <c r="BL151" s="3" t="s">
        <v>147</v>
      </c>
      <c r="BM151" s="155" t="s">
        <v>748</v>
      </c>
    </row>
    <row r="152" spans="1:65" ht="15.75" customHeight="1">
      <c r="A152" s="171"/>
      <c r="B152" s="172"/>
      <c r="C152" s="171"/>
      <c r="D152" s="173" t="s">
        <v>193</v>
      </c>
      <c r="E152" s="174" t="s">
        <v>1</v>
      </c>
      <c r="F152" s="175" t="s">
        <v>373</v>
      </c>
      <c r="G152" s="171"/>
      <c r="H152" s="176">
        <v>40</v>
      </c>
      <c r="I152" s="171"/>
      <c r="J152" s="171"/>
      <c r="K152" s="171"/>
      <c r="L152" s="171"/>
      <c r="M152" s="172"/>
      <c r="N152" s="177"/>
      <c r="O152" s="171"/>
      <c r="P152" s="171"/>
      <c r="Q152" s="171"/>
      <c r="R152" s="171"/>
      <c r="S152" s="171"/>
      <c r="T152" s="171"/>
      <c r="U152" s="171"/>
      <c r="V152" s="171"/>
      <c r="W152" s="171"/>
      <c r="X152" s="178"/>
      <c r="Y152" s="171"/>
      <c r="Z152" s="171"/>
      <c r="AA152" s="171"/>
      <c r="AB152" s="171"/>
      <c r="AC152" s="171"/>
      <c r="AD152" s="171"/>
      <c r="AE152" s="171"/>
      <c r="AF152" s="171"/>
      <c r="AG152" s="171"/>
      <c r="AH152" s="171"/>
      <c r="AI152" s="171"/>
      <c r="AJ152" s="171"/>
      <c r="AK152" s="171"/>
      <c r="AL152" s="171"/>
      <c r="AM152" s="171"/>
      <c r="AN152" s="171"/>
      <c r="AO152" s="171"/>
      <c r="AP152" s="171"/>
      <c r="AQ152" s="171"/>
      <c r="AR152" s="171"/>
      <c r="AS152" s="171"/>
      <c r="AT152" s="174" t="s">
        <v>193</v>
      </c>
      <c r="AU152" s="174" t="s">
        <v>87</v>
      </c>
      <c r="AV152" s="171" t="s">
        <v>87</v>
      </c>
      <c r="AW152" s="171" t="s">
        <v>4</v>
      </c>
      <c r="AX152" s="171" t="s">
        <v>80</v>
      </c>
      <c r="AY152" s="174" t="s">
        <v>142</v>
      </c>
      <c r="AZ152" s="171"/>
      <c r="BA152" s="171"/>
      <c r="BB152" s="171"/>
      <c r="BC152" s="171"/>
      <c r="BD152" s="171"/>
      <c r="BE152" s="171"/>
      <c r="BF152" s="171"/>
      <c r="BG152" s="171"/>
      <c r="BH152" s="171"/>
      <c r="BI152" s="171"/>
      <c r="BJ152" s="171"/>
      <c r="BK152" s="171"/>
      <c r="BL152" s="171"/>
      <c r="BM152" s="171"/>
    </row>
    <row r="153" spans="1:65" ht="16.5" customHeight="1">
      <c r="A153" s="18"/>
      <c r="B153" s="19"/>
      <c r="C153" s="157" t="s">
        <v>153</v>
      </c>
      <c r="D153" s="157" t="s">
        <v>155</v>
      </c>
      <c r="E153" s="158" t="s">
        <v>749</v>
      </c>
      <c r="F153" s="159" t="s">
        <v>750</v>
      </c>
      <c r="G153" s="160" t="s">
        <v>144</v>
      </c>
      <c r="H153" s="161">
        <v>4</v>
      </c>
      <c r="I153" s="162"/>
      <c r="J153" s="162"/>
      <c r="K153" s="163">
        <f>ROUND(P153*H153,2)</f>
        <v>0</v>
      </c>
      <c r="L153" s="159" t="s">
        <v>1</v>
      </c>
      <c r="M153" s="19"/>
      <c r="N153" s="164" t="s">
        <v>1</v>
      </c>
      <c r="O153" s="151" t="s">
        <v>38</v>
      </c>
      <c r="P153" s="152">
        <f>I153+J153</f>
        <v>0</v>
      </c>
      <c r="Q153" s="152">
        <f>ROUND(I153*H153,2)</f>
        <v>0</v>
      </c>
      <c r="R153" s="152">
        <f>ROUND(J153*H153,2)</f>
        <v>0</v>
      </c>
      <c r="S153" s="18"/>
      <c r="T153" s="153">
        <f>S153*H153</f>
        <v>0</v>
      </c>
      <c r="U153" s="153">
        <v>5.0000000000000002E-5</v>
      </c>
      <c r="V153" s="153">
        <f>U153*H153</f>
        <v>2.0000000000000001E-4</v>
      </c>
      <c r="W153" s="153">
        <v>0</v>
      </c>
      <c r="X153" s="154">
        <f>W153*H153</f>
        <v>0</v>
      </c>
      <c r="Y153" s="18"/>
      <c r="Z153" s="18"/>
      <c r="AA153" s="18"/>
      <c r="AB153" s="18"/>
      <c r="AC153" s="18"/>
      <c r="AD153" s="18"/>
      <c r="AE153" s="18"/>
      <c r="AF153" s="18"/>
      <c r="AG153" s="18"/>
      <c r="AH153" s="18"/>
      <c r="AI153" s="18"/>
      <c r="AJ153" s="18"/>
      <c r="AK153" s="18"/>
      <c r="AL153" s="18"/>
      <c r="AM153" s="18"/>
      <c r="AN153" s="18"/>
      <c r="AO153" s="18"/>
      <c r="AP153" s="18"/>
      <c r="AQ153" s="18"/>
      <c r="AR153" s="155" t="s">
        <v>147</v>
      </c>
      <c r="AS153" s="18"/>
      <c r="AT153" s="155" t="s">
        <v>155</v>
      </c>
      <c r="AU153" s="155" t="s">
        <v>87</v>
      </c>
      <c r="AV153" s="18"/>
      <c r="AW153" s="18"/>
      <c r="AX153" s="18"/>
      <c r="AY153" s="3" t="s">
        <v>142</v>
      </c>
      <c r="AZ153" s="18"/>
      <c r="BA153" s="18"/>
      <c r="BB153" s="18"/>
      <c r="BC153" s="18"/>
      <c r="BD153" s="18"/>
      <c r="BE153" s="156">
        <f>IF(O153="základná",K153,0)</f>
        <v>0</v>
      </c>
      <c r="BF153" s="156">
        <f>IF(O153="znížená",K153,0)</f>
        <v>0</v>
      </c>
      <c r="BG153" s="156">
        <f>IF(O153="zákl. prenesená",K153,0)</f>
        <v>0</v>
      </c>
      <c r="BH153" s="156">
        <f>IF(O153="zníž. prenesená",K153,0)</f>
        <v>0</v>
      </c>
      <c r="BI153" s="156">
        <f>IF(O153="nulová",K153,0)</f>
        <v>0</v>
      </c>
      <c r="BJ153" s="3" t="s">
        <v>87</v>
      </c>
      <c r="BK153" s="156">
        <f>ROUND(P153*H153,2)</f>
        <v>0</v>
      </c>
      <c r="BL153" s="3" t="s">
        <v>147</v>
      </c>
      <c r="BM153" s="155" t="s">
        <v>751</v>
      </c>
    </row>
    <row r="154" spans="1:65" ht="15.75" customHeight="1">
      <c r="A154" s="171"/>
      <c r="B154" s="172"/>
      <c r="C154" s="171"/>
      <c r="D154" s="173" t="s">
        <v>193</v>
      </c>
      <c r="E154" s="174" t="s">
        <v>1</v>
      </c>
      <c r="F154" s="175" t="s">
        <v>147</v>
      </c>
      <c r="G154" s="171"/>
      <c r="H154" s="176">
        <v>4</v>
      </c>
      <c r="I154" s="171"/>
      <c r="J154" s="171"/>
      <c r="K154" s="171"/>
      <c r="L154" s="171"/>
      <c r="M154" s="172"/>
      <c r="N154" s="177"/>
      <c r="O154" s="171"/>
      <c r="P154" s="171"/>
      <c r="Q154" s="171"/>
      <c r="R154" s="171"/>
      <c r="S154" s="171"/>
      <c r="T154" s="171"/>
      <c r="U154" s="171"/>
      <c r="V154" s="171"/>
      <c r="W154" s="171"/>
      <c r="X154" s="178"/>
      <c r="Y154" s="171"/>
      <c r="Z154" s="171"/>
      <c r="AA154" s="171"/>
      <c r="AB154" s="171"/>
      <c r="AC154" s="171"/>
      <c r="AD154" s="171"/>
      <c r="AE154" s="171"/>
      <c r="AF154" s="171"/>
      <c r="AG154" s="171"/>
      <c r="AH154" s="171"/>
      <c r="AI154" s="171"/>
      <c r="AJ154" s="171"/>
      <c r="AK154" s="171"/>
      <c r="AL154" s="171"/>
      <c r="AM154" s="171"/>
      <c r="AN154" s="171"/>
      <c r="AO154" s="171"/>
      <c r="AP154" s="171"/>
      <c r="AQ154" s="171"/>
      <c r="AR154" s="171"/>
      <c r="AS154" s="171"/>
      <c r="AT154" s="174" t="s">
        <v>193</v>
      </c>
      <c r="AU154" s="174" t="s">
        <v>87</v>
      </c>
      <c r="AV154" s="171" t="s">
        <v>87</v>
      </c>
      <c r="AW154" s="171" t="s">
        <v>4</v>
      </c>
      <c r="AX154" s="171" t="s">
        <v>80</v>
      </c>
      <c r="AY154" s="174" t="s">
        <v>142</v>
      </c>
      <c r="AZ154" s="171"/>
      <c r="BA154" s="171"/>
      <c r="BB154" s="171"/>
      <c r="BC154" s="171"/>
      <c r="BD154" s="171"/>
      <c r="BE154" s="171"/>
      <c r="BF154" s="171"/>
      <c r="BG154" s="171"/>
      <c r="BH154" s="171"/>
      <c r="BI154" s="171"/>
      <c r="BJ154" s="171"/>
      <c r="BK154" s="171"/>
      <c r="BL154" s="171"/>
      <c r="BM154" s="171"/>
    </row>
    <row r="155" spans="1:65" ht="24" customHeight="1">
      <c r="A155" s="18"/>
      <c r="B155" s="19"/>
      <c r="C155" s="141" t="s">
        <v>154</v>
      </c>
      <c r="D155" s="141" t="s">
        <v>143</v>
      </c>
      <c r="E155" s="142" t="s">
        <v>752</v>
      </c>
      <c r="F155" s="143" t="s">
        <v>753</v>
      </c>
      <c r="G155" s="144" t="s">
        <v>144</v>
      </c>
      <c r="H155" s="145">
        <v>4</v>
      </c>
      <c r="I155" s="146"/>
      <c r="J155" s="147"/>
      <c r="K155" s="148">
        <f>ROUND(P155*H155,2)</f>
        <v>0</v>
      </c>
      <c r="L155" s="143" t="s">
        <v>1</v>
      </c>
      <c r="M155" s="149"/>
      <c r="N155" s="150" t="s">
        <v>1</v>
      </c>
      <c r="O155" s="151" t="s">
        <v>38</v>
      </c>
      <c r="P155" s="152">
        <f>I155+J155</f>
        <v>0</v>
      </c>
      <c r="Q155" s="152">
        <f>ROUND(I155*H155,2)</f>
        <v>0</v>
      </c>
      <c r="R155" s="152">
        <f>ROUND(J155*H155,2)</f>
        <v>0</v>
      </c>
      <c r="S155" s="18"/>
      <c r="T155" s="153">
        <f>S155*H155</f>
        <v>0</v>
      </c>
      <c r="U155" s="153">
        <v>8.4999999999999995E-4</v>
      </c>
      <c r="V155" s="153">
        <f>U155*H155</f>
        <v>3.3999999999999998E-3</v>
      </c>
      <c r="W155" s="153">
        <v>0</v>
      </c>
      <c r="X155" s="154">
        <f>W155*H155</f>
        <v>0</v>
      </c>
      <c r="Y155" s="18"/>
      <c r="Z155" s="18"/>
      <c r="AA155" s="18"/>
      <c r="AB155" s="18"/>
      <c r="AC155" s="18"/>
      <c r="AD155" s="18"/>
      <c r="AE155" s="18"/>
      <c r="AF155" s="18"/>
      <c r="AG155" s="18"/>
      <c r="AH155" s="18"/>
      <c r="AI155" s="18"/>
      <c r="AJ155" s="18"/>
      <c r="AK155" s="18"/>
      <c r="AL155" s="18"/>
      <c r="AM155" s="18"/>
      <c r="AN155" s="18"/>
      <c r="AO155" s="18"/>
      <c r="AP155" s="18"/>
      <c r="AQ155" s="18"/>
      <c r="AR155" s="155" t="s">
        <v>151</v>
      </c>
      <c r="AS155" s="18"/>
      <c r="AT155" s="155" t="s">
        <v>143</v>
      </c>
      <c r="AU155" s="155" t="s">
        <v>87</v>
      </c>
      <c r="AV155" s="18"/>
      <c r="AW155" s="18"/>
      <c r="AX155" s="18"/>
      <c r="AY155" s="3" t="s">
        <v>142</v>
      </c>
      <c r="AZ155" s="18"/>
      <c r="BA155" s="18"/>
      <c r="BB155" s="18"/>
      <c r="BC155" s="18"/>
      <c r="BD155" s="18"/>
      <c r="BE155" s="156">
        <f>IF(O155="základná",K155,0)</f>
        <v>0</v>
      </c>
      <c r="BF155" s="156">
        <f>IF(O155="znížená",K155,0)</f>
        <v>0</v>
      </c>
      <c r="BG155" s="156">
        <f>IF(O155="zákl. prenesená",K155,0)</f>
        <v>0</v>
      </c>
      <c r="BH155" s="156">
        <f>IF(O155="zníž. prenesená",K155,0)</f>
        <v>0</v>
      </c>
      <c r="BI155" s="156">
        <f>IF(O155="nulová",K155,0)</f>
        <v>0</v>
      </c>
      <c r="BJ155" s="3" t="s">
        <v>87</v>
      </c>
      <c r="BK155" s="156">
        <f>ROUND(P155*H155,2)</f>
        <v>0</v>
      </c>
      <c r="BL155" s="3" t="s">
        <v>147</v>
      </c>
      <c r="BM155" s="155" t="s">
        <v>754</v>
      </c>
    </row>
    <row r="156" spans="1:65" ht="15.75" customHeight="1">
      <c r="A156" s="171"/>
      <c r="B156" s="172"/>
      <c r="C156" s="171"/>
      <c r="D156" s="173" t="s">
        <v>193</v>
      </c>
      <c r="E156" s="174" t="s">
        <v>1</v>
      </c>
      <c r="F156" s="175" t="s">
        <v>147</v>
      </c>
      <c r="G156" s="171"/>
      <c r="H156" s="176">
        <v>4</v>
      </c>
      <c r="I156" s="171"/>
      <c r="J156" s="171"/>
      <c r="K156" s="171"/>
      <c r="L156" s="171"/>
      <c r="M156" s="172"/>
      <c r="N156" s="177"/>
      <c r="O156" s="171"/>
      <c r="P156" s="171"/>
      <c r="Q156" s="171"/>
      <c r="R156" s="171"/>
      <c r="S156" s="171"/>
      <c r="T156" s="171"/>
      <c r="U156" s="171"/>
      <c r="V156" s="171"/>
      <c r="W156" s="171"/>
      <c r="X156" s="178"/>
      <c r="Y156" s="171"/>
      <c r="Z156" s="171"/>
      <c r="AA156" s="171"/>
      <c r="AB156" s="171"/>
      <c r="AC156" s="171"/>
      <c r="AD156" s="171"/>
      <c r="AE156" s="171"/>
      <c r="AF156" s="171"/>
      <c r="AG156" s="171"/>
      <c r="AH156" s="171"/>
      <c r="AI156" s="171"/>
      <c r="AJ156" s="171"/>
      <c r="AK156" s="171"/>
      <c r="AL156" s="171"/>
      <c r="AM156" s="171"/>
      <c r="AN156" s="171"/>
      <c r="AO156" s="171"/>
      <c r="AP156" s="171"/>
      <c r="AQ156" s="171"/>
      <c r="AR156" s="171"/>
      <c r="AS156" s="171"/>
      <c r="AT156" s="174" t="s">
        <v>193</v>
      </c>
      <c r="AU156" s="174" t="s">
        <v>87</v>
      </c>
      <c r="AV156" s="171" t="s">
        <v>87</v>
      </c>
      <c r="AW156" s="171" t="s">
        <v>4</v>
      </c>
      <c r="AX156" s="171" t="s">
        <v>80</v>
      </c>
      <c r="AY156" s="174" t="s">
        <v>142</v>
      </c>
      <c r="AZ156" s="171"/>
      <c r="BA156" s="171"/>
      <c r="BB156" s="171"/>
      <c r="BC156" s="171"/>
      <c r="BD156" s="171"/>
      <c r="BE156" s="171"/>
      <c r="BF156" s="171"/>
      <c r="BG156" s="171"/>
      <c r="BH156" s="171"/>
      <c r="BI156" s="171"/>
      <c r="BJ156" s="171"/>
      <c r="BK156" s="171"/>
      <c r="BL156" s="171"/>
      <c r="BM156" s="171"/>
    </row>
    <row r="157" spans="1:65" ht="16.5" customHeight="1">
      <c r="A157" s="18"/>
      <c r="B157" s="19"/>
      <c r="C157" s="157" t="s">
        <v>157</v>
      </c>
      <c r="D157" s="157" t="s">
        <v>155</v>
      </c>
      <c r="E157" s="158" t="s">
        <v>755</v>
      </c>
      <c r="F157" s="159" t="s">
        <v>756</v>
      </c>
      <c r="G157" s="160" t="s">
        <v>206</v>
      </c>
      <c r="H157" s="161">
        <v>40</v>
      </c>
      <c r="I157" s="162"/>
      <c r="J157" s="162"/>
      <c r="K157" s="163">
        <f>ROUND(P157*H157,2)</f>
        <v>0</v>
      </c>
      <c r="L157" s="159" t="s">
        <v>1</v>
      </c>
      <c r="M157" s="19"/>
      <c r="N157" s="164" t="s">
        <v>1</v>
      </c>
      <c r="O157" s="151" t="s">
        <v>38</v>
      </c>
      <c r="P157" s="152">
        <f>I157+J157</f>
        <v>0</v>
      </c>
      <c r="Q157" s="152">
        <f>ROUND(I157*H157,2)</f>
        <v>0</v>
      </c>
      <c r="R157" s="152">
        <f>ROUND(J157*H157,2)</f>
        <v>0</v>
      </c>
      <c r="S157" s="18"/>
      <c r="T157" s="153">
        <f>S157*H157</f>
        <v>0</v>
      </c>
      <c r="U157" s="153">
        <v>0</v>
      </c>
      <c r="V157" s="153">
        <f>U157*H157</f>
        <v>0</v>
      </c>
      <c r="W157" s="153">
        <v>0</v>
      </c>
      <c r="X157" s="154">
        <f>W157*H157</f>
        <v>0</v>
      </c>
      <c r="Y157" s="18"/>
      <c r="Z157" s="18"/>
      <c r="AA157" s="18"/>
      <c r="AB157" s="18"/>
      <c r="AC157" s="18"/>
      <c r="AD157" s="18"/>
      <c r="AE157" s="18"/>
      <c r="AF157" s="18"/>
      <c r="AG157" s="18"/>
      <c r="AH157" s="18"/>
      <c r="AI157" s="18"/>
      <c r="AJ157" s="18"/>
      <c r="AK157" s="18"/>
      <c r="AL157" s="18"/>
      <c r="AM157" s="18"/>
      <c r="AN157" s="18"/>
      <c r="AO157" s="18"/>
      <c r="AP157" s="18"/>
      <c r="AQ157" s="18"/>
      <c r="AR157" s="155" t="s">
        <v>147</v>
      </c>
      <c r="AS157" s="18"/>
      <c r="AT157" s="155" t="s">
        <v>155</v>
      </c>
      <c r="AU157" s="155" t="s">
        <v>87</v>
      </c>
      <c r="AV157" s="18"/>
      <c r="AW157" s="18"/>
      <c r="AX157" s="18"/>
      <c r="AY157" s="3" t="s">
        <v>142</v>
      </c>
      <c r="AZ157" s="18"/>
      <c r="BA157" s="18"/>
      <c r="BB157" s="18"/>
      <c r="BC157" s="18"/>
      <c r="BD157" s="18"/>
      <c r="BE157" s="156">
        <f>IF(O157="základná",K157,0)</f>
        <v>0</v>
      </c>
      <c r="BF157" s="156">
        <f>IF(O157="znížená",K157,0)</f>
        <v>0</v>
      </c>
      <c r="BG157" s="156">
        <f>IF(O157="zákl. prenesená",K157,0)</f>
        <v>0</v>
      </c>
      <c r="BH157" s="156">
        <f>IF(O157="zníž. prenesená",K157,0)</f>
        <v>0</v>
      </c>
      <c r="BI157" s="156">
        <f>IF(O157="nulová",K157,0)</f>
        <v>0</v>
      </c>
      <c r="BJ157" s="3" t="s">
        <v>87</v>
      </c>
      <c r="BK157" s="156">
        <f>ROUND(P157*H157,2)</f>
        <v>0</v>
      </c>
      <c r="BL157" s="3" t="s">
        <v>147</v>
      </c>
      <c r="BM157" s="155" t="s">
        <v>757</v>
      </c>
    </row>
    <row r="158" spans="1:65" ht="15.75" customHeight="1">
      <c r="A158" s="171"/>
      <c r="B158" s="172"/>
      <c r="C158" s="171"/>
      <c r="D158" s="173" t="s">
        <v>193</v>
      </c>
      <c r="E158" s="174" t="s">
        <v>1</v>
      </c>
      <c r="F158" s="175" t="s">
        <v>373</v>
      </c>
      <c r="G158" s="171"/>
      <c r="H158" s="176">
        <v>40</v>
      </c>
      <c r="I158" s="171"/>
      <c r="J158" s="171"/>
      <c r="K158" s="171"/>
      <c r="L158" s="171"/>
      <c r="M158" s="172"/>
      <c r="N158" s="177"/>
      <c r="O158" s="171"/>
      <c r="P158" s="171"/>
      <c r="Q158" s="171"/>
      <c r="R158" s="171"/>
      <c r="S158" s="171"/>
      <c r="T158" s="171"/>
      <c r="U158" s="171"/>
      <c r="V158" s="171"/>
      <c r="W158" s="171"/>
      <c r="X158" s="178"/>
      <c r="Y158" s="171"/>
      <c r="Z158" s="171"/>
      <c r="AA158" s="171"/>
      <c r="AB158" s="171"/>
      <c r="AC158" s="171"/>
      <c r="AD158" s="171"/>
      <c r="AE158" s="171"/>
      <c r="AF158" s="171"/>
      <c r="AG158" s="171"/>
      <c r="AH158" s="171"/>
      <c r="AI158" s="171"/>
      <c r="AJ158" s="171"/>
      <c r="AK158" s="171"/>
      <c r="AL158" s="171"/>
      <c r="AM158" s="171"/>
      <c r="AN158" s="171"/>
      <c r="AO158" s="171"/>
      <c r="AP158" s="171"/>
      <c r="AQ158" s="171"/>
      <c r="AR158" s="171"/>
      <c r="AS158" s="171"/>
      <c r="AT158" s="174" t="s">
        <v>193</v>
      </c>
      <c r="AU158" s="174" t="s">
        <v>87</v>
      </c>
      <c r="AV158" s="171" t="s">
        <v>87</v>
      </c>
      <c r="AW158" s="171" t="s">
        <v>4</v>
      </c>
      <c r="AX158" s="171" t="s">
        <v>80</v>
      </c>
      <c r="AY158" s="174" t="s">
        <v>142</v>
      </c>
      <c r="AZ158" s="171"/>
      <c r="BA158" s="171"/>
      <c r="BB158" s="171"/>
      <c r="BC158" s="171"/>
      <c r="BD158" s="171"/>
      <c r="BE158" s="171"/>
      <c r="BF158" s="171"/>
      <c r="BG158" s="171"/>
      <c r="BH158" s="171"/>
      <c r="BI158" s="171"/>
      <c r="BJ158" s="171"/>
      <c r="BK158" s="171"/>
      <c r="BL158" s="171"/>
      <c r="BM158" s="171"/>
    </row>
    <row r="159" spans="1:65" ht="37.5" customHeight="1">
      <c r="A159" s="18"/>
      <c r="B159" s="19"/>
      <c r="C159" s="157" t="s">
        <v>242</v>
      </c>
      <c r="D159" s="157" t="s">
        <v>155</v>
      </c>
      <c r="E159" s="158" t="s">
        <v>758</v>
      </c>
      <c r="F159" s="159" t="s">
        <v>759</v>
      </c>
      <c r="G159" s="160" t="s">
        <v>144</v>
      </c>
      <c r="H159" s="161">
        <v>1</v>
      </c>
      <c r="I159" s="162"/>
      <c r="J159" s="162"/>
      <c r="K159" s="163">
        <f>ROUND(P159*H159,2)</f>
        <v>0</v>
      </c>
      <c r="L159" s="159" t="s">
        <v>1</v>
      </c>
      <c r="M159" s="19"/>
      <c r="N159" s="164" t="s">
        <v>1</v>
      </c>
      <c r="O159" s="151" t="s">
        <v>38</v>
      </c>
      <c r="P159" s="152">
        <f>I159+J159</f>
        <v>0</v>
      </c>
      <c r="Q159" s="152">
        <f>ROUND(I159*H159,2)</f>
        <v>0</v>
      </c>
      <c r="R159" s="152">
        <f>ROUND(J159*H159,2)</f>
        <v>0</v>
      </c>
      <c r="S159" s="18"/>
      <c r="T159" s="153">
        <f>S159*H159</f>
        <v>0</v>
      </c>
      <c r="U159" s="153">
        <v>0</v>
      </c>
      <c r="V159" s="153">
        <f>U159*H159</f>
        <v>0</v>
      </c>
      <c r="W159" s="153">
        <v>0</v>
      </c>
      <c r="X159" s="154">
        <f>W159*H159</f>
        <v>0</v>
      </c>
      <c r="Y159" s="18"/>
      <c r="Z159" s="18"/>
      <c r="AA159" s="18"/>
      <c r="AB159" s="18"/>
      <c r="AC159" s="18"/>
      <c r="AD159" s="18"/>
      <c r="AE159" s="18"/>
      <c r="AF159" s="18"/>
      <c r="AG159" s="18"/>
      <c r="AH159" s="18"/>
      <c r="AI159" s="18"/>
      <c r="AJ159" s="18"/>
      <c r="AK159" s="18"/>
      <c r="AL159" s="18"/>
      <c r="AM159" s="18"/>
      <c r="AN159" s="18"/>
      <c r="AO159" s="18"/>
      <c r="AP159" s="18"/>
      <c r="AQ159" s="18"/>
      <c r="AR159" s="155" t="s">
        <v>147</v>
      </c>
      <c r="AS159" s="18"/>
      <c r="AT159" s="155" t="s">
        <v>155</v>
      </c>
      <c r="AU159" s="155" t="s">
        <v>87</v>
      </c>
      <c r="AV159" s="18"/>
      <c r="AW159" s="18"/>
      <c r="AX159" s="18"/>
      <c r="AY159" s="3" t="s">
        <v>142</v>
      </c>
      <c r="AZ159" s="18"/>
      <c r="BA159" s="18"/>
      <c r="BB159" s="18"/>
      <c r="BC159" s="18"/>
      <c r="BD159" s="18"/>
      <c r="BE159" s="156">
        <f>IF(O159="základná",K159,0)</f>
        <v>0</v>
      </c>
      <c r="BF159" s="156">
        <f>IF(O159="znížená",K159,0)</f>
        <v>0</v>
      </c>
      <c r="BG159" s="156">
        <f>IF(O159="zákl. prenesená",K159,0)</f>
        <v>0</v>
      </c>
      <c r="BH159" s="156">
        <f>IF(O159="zníž. prenesená",K159,0)</f>
        <v>0</v>
      </c>
      <c r="BI159" s="156">
        <f>IF(O159="nulová",K159,0)</f>
        <v>0</v>
      </c>
      <c r="BJ159" s="3" t="s">
        <v>87</v>
      </c>
      <c r="BK159" s="156">
        <f>ROUND(P159*H159,2)</f>
        <v>0</v>
      </c>
      <c r="BL159" s="3" t="s">
        <v>147</v>
      </c>
      <c r="BM159" s="155" t="s">
        <v>760</v>
      </c>
    </row>
    <row r="160" spans="1:65" ht="15.75" customHeight="1">
      <c r="A160" s="171"/>
      <c r="B160" s="172"/>
      <c r="C160" s="171"/>
      <c r="D160" s="173" t="s">
        <v>193</v>
      </c>
      <c r="E160" s="174" t="s">
        <v>1</v>
      </c>
      <c r="F160" s="175" t="s">
        <v>80</v>
      </c>
      <c r="G160" s="171"/>
      <c r="H160" s="176">
        <v>1</v>
      </c>
      <c r="I160" s="171"/>
      <c r="J160" s="171"/>
      <c r="K160" s="171"/>
      <c r="L160" s="171"/>
      <c r="M160" s="172"/>
      <c r="N160" s="177"/>
      <c r="O160" s="171"/>
      <c r="P160" s="171"/>
      <c r="Q160" s="171"/>
      <c r="R160" s="171"/>
      <c r="S160" s="171"/>
      <c r="T160" s="171"/>
      <c r="U160" s="171"/>
      <c r="V160" s="171"/>
      <c r="W160" s="171"/>
      <c r="X160" s="178"/>
      <c r="Y160" s="171"/>
      <c r="Z160" s="171"/>
      <c r="AA160" s="171"/>
      <c r="AB160" s="171"/>
      <c r="AC160" s="171"/>
      <c r="AD160" s="171"/>
      <c r="AE160" s="171"/>
      <c r="AF160" s="171"/>
      <c r="AG160" s="171"/>
      <c r="AH160" s="171"/>
      <c r="AI160" s="171"/>
      <c r="AJ160" s="171"/>
      <c r="AK160" s="171"/>
      <c r="AL160" s="171"/>
      <c r="AM160" s="171"/>
      <c r="AN160" s="171"/>
      <c r="AO160" s="171"/>
      <c r="AP160" s="171"/>
      <c r="AQ160" s="171"/>
      <c r="AR160" s="171"/>
      <c r="AS160" s="171"/>
      <c r="AT160" s="174" t="s">
        <v>193</v>
      </c>
      <c r="AU160" s="174" t="s">
        <v>87</v>
      </c>
      <c r="AV160" s="171" t="s">
        <v>87</v>
      </c>
      <c r="AW160" s="171" t="s">
        <v>4</v>
      </c>
      <c r="AX160" s="171" t="s">
        <v>80</v>
      </c>
      <c r="AY160" s="174" t="s">
        <v>142</v>
      </c>
      <c r="AZ160" s="171"/>
      <c r="BA160" s="171"/>
      <c r="BB160" s="171"/>
      <c r="BC160" s="171"/>
      <c r="BD160" s="171"/>
      <c r="BE160" s="171"/>
      <c r="BF160" s="171"/>
      <c r="BG160" s="171"/>
      <c r="BH160" s="171"/>
      <c r="BI160" s="171"/>
      <c r="BJ160" s="171"/>
      <c r="BK160" s="171"/>
      <c r="BL160" s="171"/>
      <c r="BM160" s="171"/>
    </row>
    <row r="161" spans="1:65" ht="24" customHeight="1">
      <c r="A161" s="18"/>
      <c r="B161" s="19"/>
      <c r="C161" s="141" t="s">
        <v>246</v>
      </c>
      <c r="D161" s="141" t="s">
        <v>143</v>
      </c>
      <c r="E161" s="142" t="s">
        <v>761</v>
      </c>
      <c r="F161" s="143" t="s">
        <v>762</v>
      </c>
      <c r="G161" s="144" t="s">
        <v>144</v>
      </c>
      <c r="H161" s="145">
        <v>1</v>
      </c>
      <c r="I161" s="146"/>
      <c r="J161" s="147"/>
      <c r="K161" s="148">
        <f>ROUND(P161*H161,2)</f>
        <v>0</v>
      </c>
      <c r="L161" s="143" t="s">
        <v>1</v>
      </c>
      <c r="M161" s="149"/>
      <c r="N161" s="150" t="s">
        <v>1</v>
      </c>
      <c r="O161" s="151" t="s">
        <v>38</v>
      </c>
      <c r="P161" s="152">
        <f>I161+J161</f>
        <v>0</v>
      </c>
      <c r="Q161" s="152">
        <f>ROUND(I161*H161,2)</f>
        <v>0</v>
      </c>
      <c r="R161" s="152">
        <f>ROUND(J161*H161,2)</f>
        <v>0</v>
      </c>
      <c r="S161" s="18"/>
      <c r="T161" s="153">
        <f>S161*H161</f>
        <v>0</v>
      </c>
      <c r="U161" s="153">
        <v>2.172E-2</v>
      </c>
      <c r="V161" s="153">
        <f>U161*H161</f>
        <v>2.172E-2</v>
      </c>
      <c r="W161" s="153">
        <v>0</v>
      </c>
      <c r="X161" s="154">
        <f>W161*H161</f>
        <v>0</v>
      </c>
      <c r="Y161" s="18"/>
      <c r="Z161" s="18"/>
      <c r="AA161" s="18"/>
      <c r="AB161" s="18"/>
      <c r="AC161" s="18"/>
      <c r="AD161" s="18"/>
      <c r="AE161" s="18"/>
      <c r="AF161" s="18"/>
      <c r="AG161" s="18"/>
      <c r="AH161" s="18"/>
      <c r="AI161" s="18"/>
      <c r="AJ161" s="18"/>
      <c r="AK161" s="18"/>
      <c r="AL161" s="18"/>
      <c r="AM161" s="18"/>
      <c r="AN161" s="18"/>
      <c r="AO161" s="18"/>
      <c r="AP161" s="18"/>
      <c r="AQ161" s="18"/>
      <c r="AR161" s="155" t="s">
        <v>151</v>
      </c>
      <c r="AS161" s="18"/>
      <c r="AT161" s="155" t="s">
        <v>143</v>
      </c>
      <c r="AU161" s="155" t="s">
        <v>87</v>
      </c>
      <c r="AV161" s="18"/>
      <c r="AW161" s="18"/>
      <c r="AX161" s="18"/>
      <c r="AY161" s="3" t="s">
        <v>142</v>
      </c>
      <c r="AZ161" s="18"/>
      <c r="BA161" s="18"/>
      <c r="BB161" s="18"/>
      <c r="BC161" s="18"/>
      <c r="BD161" s="18"/>
      <c r="BE161" s="156">
        <f>IF(O161="základná",K161,0)</f>
        <v>0</v>
      </c>
      <c r="BF161" s="156">
        <f>IF(O161="znížená",K161,0)</f>
        <v>0</v>
      </c>
      <c r="BG161" s="156">
        <f>IF(O161="zákl. prenesená",K161,0)</f>
        <v>0</v>
      </c>
      <c r="BH161" s="156">
        <f>IF(O161="zníž. prenesená",K161,0)</f>
        <v>0</v>
      </c>
      <c r="BI161" s="156">
        <f>IF(O161="nulová",K161,0)</f>
        <v>0</v>
      </c>
      <c r="BJ161" s="3" t="s">
        <v>87</v>
      </c>
      <c r="BK161" s="156">
        <f>ROUND(P161*H161,2)</f>
        <v>0</v>
      </c>
      <c r="BL161" s="3" t="s">
        <v>147</v>
      </c>
      <c r="BM161" s="155" t="s">
        <v>763</v>
      </c>
    </row>
    <row r="162" spans="1:65" ht="15.75" customHeight="1">
      <c r="A162" s="171"/>
      <c r="B162" s="172"/>
      <c r="C162" s="171"/>
      <c r="D162" s="173" t="s">
        <v>193</v>
      </c>
      <c r="E162" s="174" t="s">
        <v>1</v>
      </c>
      <c r="F162" s="175" t="s">
        <v>80</v>
      </c>
      <c r="G162" s="171"/>
      <c r="H162" s="176">
        <v>1</v>
      </c>
      <c r="I162" s="171"/>
      <c r="J162" s="171"/>
      <c r="K162" s="171"/>
      <c r="L162" s="171"/>
      <c r="M162" s="172"/>
      <c r="N162" s="177"/>
      <c r="O162" s="171"/>
      <c r="P162" s="171"/>
      <c r="Q162" s="171"/>
      <c r="R162" s="171"/>
      <c r="S162" s="171"/>
      <c r="T162" s="171"/>
      <c r="U162" s="171"/>
      <c r="V162" s="171"/>
      <c r="W162" s="171"/>
      <c r="X162" s="178"/>
      <c r="Y162" s="171"/>
      <c r="Z162" s="171"/>
      <c r="AA162" s="171"/>
      <c r="AB162" s="171"/>
      <c r="AC162" s="171"/>
      <c r="AD162" s="171"/>
      <c r="AE162" s="171"/>
      <c r="AF162" s="171"/>
      <c r="AG162" s="171"/>
      <c r="AH162" s="171"/>
      <c r="AI162" s="171"/>
      <c r="AJ162" s="171"/>
      <c r="AK162" s="171"/>
      <c r="AL162" s="171"/>
      <c r="AM162" s="171"/>
      <c r="AN162" s="171"/>
      <c r="AO162" s="171"/>
      <c r="AP162" s="171"/>
      <c r="AQ162" s="171"/>
      <c r="AR162" s="171"/>
      <c r="AS162" s="171"/>
      <c r="AT162" s="174" t="s">
        <v>193</v>
      </c>
      <c r="AU162" s="174" t="s">
        <v>87</v>
      </c>
      <c r="AV162" s="171" t="s">
        <v>87</v>
      </c>
      <c r="AW162" s="171" t="s">
        <v>4</v>
      </c>
      <c r="AX162" s="171" t="s">
        <v>80</v>
      </c>
      <c r="AY162" s="174" t="s">
        <v>142</v>
      </c>
      <c r="AZ162" s="171"/>
      <c r="BA162" s="171"/>
      <c r="BB162" s="171"/>
      <c r="BC162" s="171"/>
      <c r="BD162" s="171"/>
      <c r="BE162" s="171"/>
      <c r="BF162" s="171"/>
      <c r="BG162" s="171"/>
      <c r="BH162" s="171"/>
      <c r="BI162" s="171"/>
      <c r="BJ162" s="171"/>
      <c r="BK162" s="171"/>
      <c r="BL162" s="171"/>
      <c r="BM162" s="171"/>
    </row>
    <row r="163" spans="1:65" ht="24" customHeight="1">
      <c r="A163" s="18"/>
      <c r="B163" s="19"/>
      <c r="C163" s="141" t="s">
        <v>251</v>
      </c>
      <c r="D163" s="141" t="s">
        <v>143</v>
      </c>
      <c r="E163" s="142" t="s">
        <v>764</v>
      </c>
      <c r="F163" s="143" t="s">
        <v>765</v>
      </c>
      <c r="G163" s="144" t="s">
        <v>144</v>
      </c>
      <c r="H163" s="145">
        <v>1</v>
      </c>
      <c r="I163" s="146"/>
      <c r="J163" s="147"/>
      <c r="K163" s="148">
        <f>ROUND(P163*H163,2)</f>
        <v>0</v>
      </c>
      <c r="L163" s="143" t="s">
        <v>1</v>
      </c>
      <c r="M163" s="149"/>
      <c r="N163" s="150" t="s">
        <v>1</v>
      </c>
      <c r="O163" s="151" t="s">
        <v>38</v>
      </c>
      <c r="P163" s="152">
        <f>I163+J163</f>
        <v>0</v>
      </c>
      <c r="Q163" s="152">
        <f>ROUND(I163*H163,2)</f>
        <v>0</v>
      </c>
      <c r="R163" s="152">
        <f>ROUND(J163*H163,2)</f>
        <v>0</v>
      </c>
      <c r="S163" s="18"/>
      <c r="T163" s="153">
        <f>S163*H163</f>
        <v>0</v>
      </c>
      <c r="U163" s="153">
        <v>4.8439999999999997E-2</v>
      </c>
      <c r="V163" s="153">
        <f>U163*H163</f>
        <v>4.8439999999999997E-2</v>
      </c>
      <c r="W163" s="153">
        <v>0</v>
      </c>
      <c r="X163" s="154">
        <f>W163*H163</f>
        <v>0</v>
      </c>
      <c r="Y163" s="18"/>
      <c r="Z163" s="18"/>
      <c r="AA163" s="18"/>
      <c r="AB163" s="18"/>
      <c r="AC163" s="18"/>
      <c r="AD163" s="18"/>
      <c r="AE163" s="18"/>
      <c r="AF163" s="18"/>
      <c r="AG163" s="18"/>
      <c r="AH163" s="18"/>
      <c r="AI163" s="18"/>
      <c r="AJ163" s="18"/>
      <c r="AK163" s="18"/>
      <c r="AL163" s="18"/>
      <c r="AM163" s="18"/>
      <c r="AN163" s="18"/>
      <c r="AO163" s="18"/>
      <c r="AP163" s="18"/>
      <c r="AQ163" s="18"/>
      <c r="AR163" s="155" t="s">
        <v>151</v>
      </c>
      <c r="AS163" s="18"/>
      <c r="AT163" s="155" t="s">
        <v>143</v>
      </c>
      <c r="AU163" s="155" t="s">
        <v>87</v>
      </c>
      <c r="AV163" s="18"/>
      <c r="AW163" s="18"/>
      <c r="AX163" s="18"/>
      <c r="AY163" s="3" t="s">
        <v>142</v>
      </c>
      <c r="AZ163" s="18"/>
      <c r="BA163" s="18"/>
      <c r="BB163" s="18"/>
      <c r="BC163" s="18"/>
      <c r="BD163" s="18"/>
      <c r="BE163" s="156">
        <f>IF(O163="základná",K163,0)</f>
        <v>0</v>
      </c>
      <c r="BF163" s="156">
        <f>IF(O163="znížená",K163,0)</f>
        <v>0</v>
      </c>
      <c r="BG163" s="156">
        <f>IF(O163="zákl. prenesená",K163,0)</f>
        <v>0</v>
      </c>
      <c r="BH163" s="156">
        <f>IF(O163="zníž. prenesená",K163,0)</f>
        <v>0</v>
      </c>
      <c r="BI163" s="156">
        <f>IF(O163="nulová",K163,0)</f>
        <v>0</v>
      </c>
      <c r="BJ163" s="3" t="s">
        <v>87</v>
      </c>
      <c r="BK163" s="156">
        <f>ROUND(P163*H163,2)</f>
        <v>0</v>
      </c>
      <c r="BL163" s="3" t="s">
        <v>147</v>
      </c>
      <c r="BM163" s="155" t="s">
        <v>766</v>
      </c>
    </row>
    <row r="164" spans="1:65" ht="15.75" customHeight="1">
      <c r="A164" s="171"/>
      <c r="B164" s="172"/>
      <c r="C164" s="171"/>
      <c r="D164" s="173" t="s">
        <v>193</v>
      </c>
      <c r="E164" s="174" t="s">
        <v>1</v>
      </c>
      <c r="F164" s="175" t="s">
        <v>80</v>
      </c>
      <c r="G164" s="171"/>
      <c r="H164" s="176">
        <v>1</v>
      </c>
      <c r="I164" s="171"/>
      <c r="J164" s="171"/>
      <c r="K164" s="171"/>
      <c r="L164" s="171"/>
      <c r="M164" s="172"/>
      <c r="N164" s="177"/>
      <c r="O164" s="171"/>
      <c r="P164" s="171"/>
      <c r="Q164" s="171"/>
      <c r="R164" s="171"/>
      <c r="S164" s="171"/>
      <c r="T164" s="171"/>
      <c r="U164" s="171"/>
      <c r="V164" s="171"/>
      <c r="W164" s="171"/>
      <c r="X164" s="178"/>
      <c r="Y164" s="171"/>
      <c r="Z164" s="171"/>
      <c r="AA164" s="171"/>
      <c r="AB164" s="171"/>
      <c r="AC164" s="171"/>
      <c r="AD164" s="171"/>
      <c r="AE164" s="171"/>
      <c r="AF164" s="171"/>
      <c r="AG164" s="171"/>
      <c r="AH164" s="171"/>
      <c r="AI164" s="171"/>
      <c r="AJ164" s="171"/>
      <c r="AK164" s="171"/>
      <c r="AL164" s="171"/>
      <c r="AM164" s="171"/>
      <c r="AN164" s="171"/>
      <c r="AO164" s="171"/>
      <c r="AP164" s="171"/>
      <c r="AQ164" s="171"/>
      <c r="AR164" s="171"/>
      <c r="AS164" s="171"/>
      <c r="AT164" s="174" t="s">
        <v>193</v>
      </c>
      <c r="AU164" s="174" t="s">
        <v>87</v>
      </c>
      <c r="AV164" s="171" t="s">
        <v>87</v>
      </c>
      <c r="AW164" s="171" t="s">
        <v>4</v>
      </c>
      <c r="AX164" s="171" t="s">
        <v>80</v>
      </c>
      <c r="AY164" s="174" t="s">
        <v>142</v>
      </c>
      <c r="AZ164" s="171"/>
      <c r="BA164" s="171"/>
      <c r="BB164" s="171"/>
      <c r="BC164" s="171"/>
      <c r="BD164" s="171"/>
      <c r="BE164" s="171"/>
      <c r="BF164" s="171"/>
      <c r="BG164" s="171"/>
      <c r="BH164" s="171"/>
      <c r="BI164" s="171"/>
      <c r="BJ164" s="171"/>
      <c r="BK164" s="171"/>
      <c r="BL164" s="171"/>
      <c r="BM164" s="171"/>
    </row>
    <row r="165" spans="1:65" ht="24" customHeight="1">
      <c r="A165" s="18"/>
      <c r="B165" s="19"/>
      <c r="C165" s="141" t="s">
        <v>146</v>
      </c>
      <c r="D165" s="141" t="s">
        <v>143</v>
      </c>
      <c r="E165" s="142" t="s">
        <v>767</v>
      </c>
      <c r="F165" s="143" t="s">
        <v>768</v>
      </c>
      <c r="G165" s="144" t="s">
        <v>144</v>
      </c>
      <c r="H165" s="145">
        <v>1</v>
      </c>
      <c r="I165" s="146"/>
      <c r="J165" s="147"/>
      <c r="K165" s="148">
        <f>ROUND(P165*H165,2)</f>
        <v>0</v>
      </c>
      <c r="L165" s="143" t="s">
        <v>1</v>
      </c>
      <c r="M165" s="149"/>
      <c r="N165" s="150" t="s">
        <v>1</v>
      </c>
      <c r="O165" s="151" t="s">
        <v>38</v>
      </c>
      <c r="P165" s="152">
        <f>I165+J165</f>
        <v>0</v>
      </c>
      <c r="Q165" s="152">
        <f>ROUND(I165*H165,2)</f>
        <v>0</v>
      </c>
      <c r="R165" s="152">
        <f>ROUND(J165*H165,2)</f>
        <v>0</v>
      </c>
      <c r="S165" s="18"/>
      <c r="T165" s="153">
        <f>S165*H165</f>
        <v>0</v>
      </c>
      <c r="U165" s="153">
        <v>1.75E-3</v>
      </c>
      <c r="V165" s="153">
        <f>U165*H165</f>
        <v>1.75E-3</v>
      </c>
      <c r="W165" s="153">
        <v>0</v>
      </c>
      <c r="X165" s="154">
        <f>W165*H165</f>
        <v>0</v>
      </c>
      <c r="Y165" s="18"/>
      <c r="Z165" s="18"/>
      <c r="AA165" s="18"/>
      <c r="AB165" s="18"/>
      <c r="AC165" s="18"/>
      <c r="AD165" s="18"/>
      <c r="AE165" s="18"/>
      <c r="AF165" s="18"/>
      <c r="AG165" s="18"/>
      <c r="AH165" s="18"/>
      <c r="AI165" s="18"/>
      <c r="AJ165" s="18"/>
      <c r="AK165" s="18"/>
      <c r="AL165" s="18"/>
      <c r="AM165" s="18"/>
      <c r="AN165" s="18"/>
      <c r="AO165" s="18"/>
      <c r="AP165" s="18"/>
      <c r="AQ165" s="18"/>
      <c r="AR165" s="155" t="s">
        <v>151</v>
      </c>
      <c r="AS165" s="18"/>
      <c r="AT165" s="155" t="s">
        <v>143</v>
      </c>
      <c r="AU165" s="155" t="s">
        <v>87</v>
      </c>
      <c r="AV165" s="18"/>
      <c r="AW165" s="18"/>
      <c r="AX165" s="18"/>
      <c r="AY165" s="3" t="s">
        <v>142</v>
      </c>
      <c r="AZ165" s="18"/>
      <c r="BA165" s="18"/>
      <c r="BB165" s="18"/>
      <c r="BC165" s="18"/>
      <c r="BD165" s="18"/>
      <c r="BE165" s="156">
        <f>IF(O165="základná",K165,0)</f>
        <v>0</v>
      </c>
      <c r="BF165" s="156">
        <f>IF(O165="znížená",K165,0)</f>
        <v>0</v>
      </c>
      <c r="BG165" s="156">
        <f>IF(O165="zákl. prenesená",K165,0)</f>
        <v>0</v>
      </c>
      <c r="BH165" s="156">
        <f>IF(O165="zníž. prenesená",K165,0)</f>
        <v>0</v>
      </c>
      <c r="BI165" s="156">
        <f>IF(O165="nulová",K165,0)</f>
        <v>0</v>
      </c>
      <c r="BJ165" s="3" t="s">
        <v>87</v>
      </c>
      <c r="BK165" s="156">
        <f>ROUND(P165*H165,2)</f>
        <v>0</v>
      </c>
      <c r="BL165" s="3" t="s">
        <v>147</v>
      </c>
      <c r="BM165" s="155" t="s">
        <v>769</v>
      </c>
    </row>
    <row r="166" spans="1:65" ht="15.75" customHeight="1">
      <c r="A166" s="171"/>
      <c r="B166" s="172"/>
      <c r="C166" s="171"/>
      <c r="D166" s="173" t="s">
        <v>193</v>
      </c>
      <c r="E166" s="174" t="s">
        <v>1</v>
      </c>
      <c r="F166" s="175" t="s">
        <v>80</v>
      </c>
      <c r="G166" s="171"/>
      <c r="H166" s="176">
        <v>1</v>
      </c>
      <c r="I166" s="171"/>
      <c r="J166" s="171"/>
      <c r="K166" s="171"/>
      <c r="L166" s="171"/>
      <c r="M166" s="172"/>
      <c r="N166" s="177"/>
      <c r="O166" s="171"/>
      <c r="P166" s="171"/>
      <c r="Q166" s="171"/>
      <c r="R166" s="171"/>
      <c r="S166" s="171"/>
      <c r="T166" s="171"/>
      <c r="U166" s="171"/>
      <c r="V166" s="171"/>
      <c r="W166" s="171"/>
      <c r="X166" s="178"/>
      <c r="Y166" s="171"/>
      <c r="Z166" s="171"/>
      <c r="AA166" s="171"/>
      <c r="AB166" s="171"/>
      <c r="AC166" s="171"/>
      <c r="AD166" s="171"/>
      <c r="AE166" s="171"/>
      <c r="AF166" s="171"/>
      <c r="AG166" s="171"/>
      <c r="AH166" s="171"/>
      <c r="AI166" s="171"/>
      <c r="AJ166" s="171"/>
      <c r="AK166" s="171"/>
      <c r="AL166" s="171"/>
      <c r="AM166" s="171"/>
      <c r="AN166" s="171"/>
      <c r="AO166" s="171"/>
      <c r="AP166" s="171"/>
      <c r="AQ166" s="171"/>
      <c r="AR166" s="171"/>
      <c r="AS166" s="171"/>
      <c r="AT166" s="174" t="s">
        <v>193</v>
      </c>
      <c r="AU166" s="174" t="s">
        <v>87</v>
      </c>
      <c r="AV166" s="171" t="s">
        <v>87</v>
      </c>
      <c r="AW166" s="171" t="s">
        <v>4</v>
      </c>
      <c r="AX166" s="171" t="s">
        <v>80</v>
      </c>
      <c r="AY166" s="174" t="s">
        <v>142</v>
      </c>
      <c r="AZ166" s="171"/>
      <c r="BA166" s="171"/>
      <c r="BB166" s="171"/>
      <c r="BC166" s="171"/>
      <c r="BD166" s="171"/>
      <c r="BE166" s="171"/>
      <c r="BF166" s="171"/>
      <c r="BG166" s="171"/>
      <c r="BH166" s="171"/>
      <c r="BI166" s="171"/>
      <c r="BJ166" s="171"/>
      <c r="BK166" s="171"/>
      <c r="BL166" s="171"/>
      <c r="BM166" s="171"/>
    </row>
    <row r="167" spans="1:65" ht="24" customHeight="1">
      <c r="A167" s="18"/>
      <c r="B167" s="19"/>
      <c r="C167" s="141" t="s">
        <v>259</v>
      </c>
      <c r="D167" s="141" t="s">
        <v>143</v>
      </c>
      <c r="E167" s="142" t="s">
        <v>770</v>
      </c>
      <c r="F167" s="143" t="s">
        <v>771</v>
      </c>
      <c r="G167" s="144" t="s">
        <v>144</v>
      </c>
      <c r="H167" s="145">
        <v>1</v>
      </c>
      <c r="I167" s="146"/>
      <c r="J167" s="147"/>
      <c r="K167" s="148">
        <f t="shared" ref="K167:K168" si="14">ROUND(P167*H167,2)</f>
        <v>0</v>
      </c>
      <c r="L167" s="143" t="s">
        <v>1</v>
      </c>
      <c r="M167" s="149"/>
      <c r="N167" s="150" t="s">
        <v>1</v>
      </c>
      <c r="O167" s="151" t="s">
        <v>38</v>
      </c>
      <c r="P167" s="152">
        <f t="shared" ref="P167:P168" si="15">I167+J167</f>
        <v>0</v>
      </c>
      <c r="Q167" s="152">
        <f t="shared" ref="Q167:Q168" si="16">ROUND(I167*H167,2)</f>
        <v>0</v>
      </c>
      <c r="R167" s="152">
        <f t="shared" ref="R167:R168" si="17">ROUND(J167*H167,2)</f>
        <v>0</v>
      </c>
      <c r="S167" s="18"/>
      <c r="T167" s="153">
        <f t="shared" ref="T167:T168" si="18">S167*H167</f>
        <v>0</v>
      </c>
      <c r="U167" s="153">
        <v>0.15229999999999999</v>
      </c>
      <c r="V167" s="153">
        <f t="shared" ref="V167:V168" si="19">U167*H167</f>
        <v>0.15229999999999999</v>
      </c>
      <c r="W167" s="153">
        <v>0</v>
      </c>
      <c r="X167" s="154">
        <f t="shared" ref="X167:X168" si="20">W167*H167</f>
        <v>0</v>
      </c>
      <c r="Y167" s="18"/>
      <c r="Z167" s="18"/>
      <c r="AA167" s="18"/>
      <c r="AB167" s="18"/>
      <c r="AC167" s="18"/>
      <c r="AD167" s="18"/>
      <c r="AE167" s="18"/>
      <c r="AF167" s="18"/>
      <c r="AG167" s="18"/>
      <c r="AH167" s="18"/>
      <c r="AI167" s="18"/>
      <c r="AJ167" s="18"/>
      <c r="AK167" s="18"/>
      <c r="AL167" s="18"/>
      <c r="AM167" s="18"/>
      <c r="AN167" s="18"/>
      <c r="AO167" s="18"/>
      <c r="AP167" s="18"/>
      <c r="AQ167" s="18"/>
      <c r="AR167" s="155" t="s">
        <v>151</v>
      </c>
      <c r="AS167" s="18"/>
      <c r="AT167" s="155" t="s">
        <v>143</v>
      </c>
      <c r="AU167" s="155" t="s">
        <v>87</v>
      </c>
      <c r="AV167" s="18"/>
      <c r="AW167" s="18"/>
      <c r="AX167" s="18"/>
      <c r="AY167" s="3" t="s">
        <v>142</v>
      </c>
      <c r="AZ167" s="18"/>
      <c r="BA167" s="18"/>
      <c r="BB167" s="18"/>
      <c r="BC167" s="18"/>
      <c r="BD167" s="18"/>
      <c r="BE167" s="156">
        <f t="shared" ref="BE167:BE168" si="21">IF(O167="základná",K167,0)</f>
        <v>0</v>
      </c>
      <c r="BF167" s="156">
        <f t="shared" ref="BF167:BF168" si="22">IF(O167="znížená",K167,0)</f>
        <v>0</v>
      </c>
      <c r="BG167" s="156">
        <f t="shared" ref="BG167:BG168" si="23">IF(O167="zákl. prenesená",K167,0)</f>
        <v>0</v>
      </c>
      <c r="BH167" s="156">
        <f t="shared" ref="BH167:BH168" si="24">IF(O167="zníž. prenesená",K167,0)</f>
        <v>0</v>
      </c>
      <c r="BI167" s="156">
        <f t="shared" ref="BI167:BI168" si="25">IF(O167="nulová",K167,0)</f>
        <v>0</v>
      </c>
      <c r="BJ167" s="3" t="s">
        <v>87</v>
      </c>
      <c r="BK167" s="156">
        <f t="shared" ref="BK167:BK168" si="26">ROUND(P167*H167,2)</f>
        <v>0</v>
      </c>
      <c r="BL167" s="3" t="s">
        <v>147</v>
      </c>
      <c r="BM167" s="155" t="s">
        <v>772</v>
      </c>
    </row>
    <row r="168" spans="1:65" ht="24" customHeight="1">
      <c r="A168" s="18"/>
      <c r="B168" s="19"/>
      <c r="C168" s="157" t="s">
        <v>264</v>
      </c>
      <c r="D168" s="157" t="s">
        <v>155</v>
      </c>
      <c r="E168" s="158" t="s">
        <v>773</v>
      </c>
      <c r="F168" s="159" t="s">
        <v>774</v>
      </c>
      <c r="G168" s="160" t="s">
        <v>144</v>
      </c>
      <c r="H168" s="161">
        <v>1</v>
      </c>
      <c r="I168" s="162"/>
      <c r="J168" s="162"/>
      <c r="K168" s="163">
        <f t="shared" si="14"/>
        <v>0</v>
      </c>
      <c r="L168" s="159" t="s">
        <v>1</v>
      </c>
      <c r="M168" s="19"/>
      <c r="N168" s="164" t="s">
        <v>1</v>
      </c>
      <c r="O168" s="151" t="s">
        <v>38</v>
      </c>
      <c r="P168" s="152">
        <f t="shared" si="15"/>
        <v>0</v>
      </c>
      <c r="Q168" s="152">
        <f t="shared" si="16"/>
        <v>0</v>
      </c>
      <c r="R168" s="152">
        <f t="shared" si="17"/>
        <v>0</v>
      </c>
      <c r="S168" s="18"/>
      <c r="T168" s="153">
        <f t="shared" si="18"/>
        <v>0</v>
      </c>
      <c r="U168" s="153">
        <v>4.1999999999999997E-3</v>
      </c>
      <c r="V168" s="153">
        <f t="shared" si="19"/>
        <v>4.1999999999999997E-3</v>
      </c>
      <c r="W168" s="153">
        <v>0</v>
      </c>
      <c r="X168" s="154">
        <f t="shared" si="20"/>
        <v>0</v>
      </c>
      <c r="Y168" s="18"/>
      <c r="Z168" s="18"/>
      <c r="AA168" s="18"/>
      <c r="AB168" s="18"/>
      <c r="AC168" s="18"/>
      <c r="AD168" s="18"/>
      <c r="AE168" s="18"/>
      <c r="AF168" s="18"/>
      <c r="AG168" s="18"/>
      <c r="AH168" s="18"/>
      <c r="AI168" s="18"/>
      <c r="AJ168" s="18"/>
      <c r="AK168" s="18"/>
      <c r="AL168" s="18"/>
      <c r="AM168" s="18"/>
      <c r="AN168" s="18"/>
      <c r="AO168" s="18"/>
      <c r="AP168" s="18"/>
      <c r="AQ168" s="18"/>
      <c r="AR168" s="155" t="s">
        <v>147</v>
      </c>
      <c r="AS168" s="18"/>
      <c r="AT168" s="155" t="s">
        <v>155</v>
      </c>
      <c r="AU168" s="155" t="s">
        <v>87</v>
      </c>
      <c r="AV168" s="18"/>
      <c r="AW168" s="18"/>
      <c r="AX168" s="18"/>
      <c r="AY168" s="3" t="s">
        <v>142</v>
      </c>
      <c r="AZ168" s="18"/>
      <c r="BA168" s="18"/>
      <c r="BB168" s="18"/>
      <c r="BC168" s="18"/>
      <c r="BD168" s="18"/>
      <c r="BE168" s="156">
        <f t="shared" si="21"/>
        <v>0</v>
      </c>
      <c r="BF168" s="156">
        <f t="shared" si="22"/>
        <v>0</v>
      </c>
      <c r="BG168" s="156">
        <f t="shared" si="23"/>
        <v>0</v>
      </c>
      <c r="BH168" s="156">
        <f t="shared" si="24"/>
        <v>0</v>
      </c>
      <c r="BI168" s="156">
        <f t="shared" si="25"/>
        <v>0</v>
      </c>
      <c r="BJ168" s="3" t="s">
        <v>87</v>
      </c>
      <c r="BK168" s="156">
        <f t="shared" si="26"/>
        <v>0</v>
      </c>
      <c r="BL168" s="3" t="s">
        <v>147</v>
      </c>
      <c r="BM168" s="155" t="s">
        <v>775</v>
      </c>
    </row>
    <row r="169" spans="1:65" ht="15.75" customHeight="1">
      <c r="A169" s="171"/>
      <c r="B169" s="172"/>
      <c r="C169" s="171"/>
      <c r="D169" s="173" t="s">
        <v>193</v>
      </c>
      <c r="E169" s="174" t="s">
        <v>1</v>
      </c>
      <c r="F169" s="175" t="s">
        <v>80</v>
      </c>
      <c r="G169" s="171"/>
      <c r="H169" s="176">
        <v>1</v>
      </c>
      <c r="I169" s="171"/>
      <c r="J169" s="171"/>
      <c r="K169" s="171"/>
      <c r="L169" s="171"/>
      <c r="M169" s="172"/>
      <c r="N169" s="177"/>
      <c r="O169" s="171"/>
      <c r="P169" s="171"/>
      <c r="Q169" s="171"/>
      <c r="R169" s="171"/>
      <c r="S169" s="171"/>
      <c r="T169" s="171"/>
      <c r="U169" s="171"/>
      <c r="V169" s="171"/>
      <c r="W169" s="171"/>
      <c r="X169" s="178"/>
      <c r="Y169" s="171"/>
      <c r="Z169" s="171"/>
      <c r="AA169" s="171"/>
      <c r="AB169" s="171"/>
      <c r="AC169" s="171"/>
      <c r="AD169" s="171"/>
      <c r="AE169" s="171"/>
      <c r="AF169" s="171"/>
      <c r="AG169" s="171"/>
      <c r="AH169" s="171"/>
      <c r="AI169" s="171"/>
      <c r="AJ169" s="171"/>
      <c r="AK169" s="171"/>
      <c r="AL169" s="171"/>
      <c r="AM169" s="171"/>
      <c r="AN169" s="171"/>
      <c r="AO169" s="171"/>
      <c r="AP169" s="171"/>
      <c r="AQ169" s="171"/>
      <c r="AR169" s="171"/>
      <c r="AS169" s="171"/>
      <c r="AT169" s="174" t="s">
        <v>193</v>
      </c>
      <c r="AU169" s="174" t="s">
        <v>87</v>
      </c>
      <c r="AV169" s="171" t="s">
        <v>87</v>
      </c>
      <c r="AW169" s="171" t="s">
        <v>4</v>
      </c>
      <c r="AX169" s="171" t="s">
        <v>80</v>
      </c>
      <c r="AY169" s="174" t="s">
        <v>142</v>
      </c>
      <c r="AZ169" s="171"/>
      <c r="BA169" s="171"/>
      <c r="BB169" s="171"/>
      <c r="BC169" s="171"/>
      <c r="BD169" s="171"/>
      <c r="BE169" s="171"/>
      <c r="BF169" s="171"/>
      <c r="BG169" s="171"/>
      <c r="BH169" s="171"/>
      <c r="BI169" s="171"/>
      <c r="BJ169" s="171"/>
      <c r="BK169" s="171"/>
      <c r="BL169" s="171"/>
      <c r="BM169" s="171"/>
    </row>
    <row r="170" spans="1:65" ht="16.5" customHeight="1">
      <c r="A170" s="18"/>
      <c r="B170" s="19"/>
      <c r="C170" s="141" t="s">
        <v>269</v>
      </c>
      <c r="D170" s="141" t="s">
        <v>143</v>
      </c>
      <c r="E170" s="142" t="s">
        <v>776</v>
      </c>
      <c r="F170" s="143" t="s">
        <v>777</v>
      </c>
      <c r="G170" s="144" t="s">
        <v>144</v>
      </c>
      <c r="H170" s="145">
        <v>1</v>
      </c>
      <c r="I170" s="146"/>
      <c r="J170" s="147"/>
      <c r="K170" s="148">
        <f>ROUND(P170*H170,2)</f>
        <v>0</v>
      </c>
      <c r="L170" s="143" t="s">
        <v>1</v>
      </c>
      <c r="M170" s="149"/>
      <c r="N170" s="150" t="s">
        <v>1</v>
      </c>
      <c r="O170" s="151" t="s">
        <v>38</v>
      </c>
      <c r="P170" s="152">
        <f>I170+J170</f>
        <v>0</v>
      </c>
      <c r="Q170" s="152">
        <f>ROUND(I170*H170,2)</f>
        <v>0</v>
      </c>
      <c r="R170" s="152">
        <f>ROUND(J170*H170,2)</f>
        <v>0</v>
      </c>
      <c r="S170" s="18"/>
      <c r="T170" s="153">
        <f>S170*H170</f>
        <v>0</v>
      </c>
      <c r="U170" s="153">
        <v>5.6800000000000003E-2</v>
      </c>
      <c r="V170" s="153">
        <f>U170*H170</f>
        <v>5.6800000000000003E-2</v>
      </c>
      <c r="W170" s="153">
        <v>0</v>
      </c>
      <c r="X170" s="154">
        <f>W170*H170</f>
        <v>0</v>
      </c>
      <c r="Y170" s="18"/>
      <c r="Z170" s="18"/>
      <c r="AA170" s="18"/>
      <c r="AB170" s="18"/>
      <c r="AC170" s="18"/>
      <c r="AD170" s="18"/>
      <c r="AE170" s="18"/>
      <c r="AF170" s="18"/>
      <c r="AG170" s="18"/>
      <c r="AH170" s="18"/>
      <c r="AI170" s="18"/>
      <c r="AJ170" s="18"/>
      <c r="AK170" s="18"/>
      <c r="AL170" s="18"/>
      <c r="AM170" s="18"/>
      <c r="AN170" s="18"/>
      <c r="AO170" s="18"/>
      <c r="AP170" s="18"/>
      <c r="AQ170" s="18"/>
      <c r="AR170" s="155" t="s">
        <v>151</v>
      </c>
      <c r="AS170" s="18"/>
      <c r="AT170" s="155" t="s">
        <v>143</v>
      </c>
      <c r="AU170" s="155" t="s">
        <v>87</v>
      </c>
      <c r="AV170" s="18"/>
      <c r="AW170" s="18"/>
      <c r="AX170" s="18"/>
      <c r="AY170" s="3" t="s">
        <v>142</v>
      </c>
      <c r="AZ170" s="18"/>
      <c r="BA170" s="18"/>
      <c r="BB170" s="18"/>
      <c r="BC170" s="18"/>
      <c r="BD170" s="18"/>
      <c r="BE170" s="156">
        <f>IF(O170="základná",K170,0)</f>
        <v>0</v>
      </c>
      <c r="BF170" s="156">
        <f>IF(O170="znížená",K170,0)</f>
        <v>0</v>
      </c>
      <c r="BG170" s="156">
        <f>IF(O170="zákl. prenesená",K170,0)</f>
        <v>0</v>
      </c>
      <c r="BH170" s="156">
        <f>IF(O170="zníž. prenesená",K170,0)</f>
        <v>0</v>
      </c>
      <c r="BI170" s="156">
        <f>IF(O170="nulová",K170,0)</f>
        <v>0</v>
      </c>
      <c r="BJ170" s="3" t="s">
        <v>87</v>
      </c>
      <c r="BK170" s="156">
        <f>ROUND(P170*H170,2)</f>
        <v>0</v>
      </c>
      <c r="BL170" s="3" t="s">
        <v>147</v>
      </c>
      <c r="BM170" s="155" t="s">
        <v>778</v>
      </c>
    </row>
    <row r="171" spans="1:65" ht="22.5" customHeight="1">
      <c r="A171" s="128"/>
      <c r="B171" s="129"/>
      <c r="C171" s="128"/>
      <c r="D171" s="130" t="s">
        <v>73</v>
      </c>
      <c r="E171" s="139" t="s">
        <v>305</v>
      </c>
      <c r="F171" s="139" t="s">
        <v>779</v>
      </c>
      <c r="G171" s="128"/>
      <c r="H171" s="128"/>
      <c r="I171" s="128"/>
      <c r="J171" s="128"/>
      <c r="K171" s="140">
        <f>BK171</f>
        <v>0</v>
      </c>
      <c r="L171" s="128"/>
      <c r="M171" s="129"/>
      <c r="N171" s="133"/>
      <c r="O171" s="128"/>
      <c r="P171" s="128"/>
      <c r="Q171" s="134">
        <f t="shared" ref="Q171:R171" si="27">Q172</f>
        <v>0</v>
      </c>
      <c r="R171" s="134">
        <f t="shared" si="27"/>
        <v>0</v>
      </c>
      <c r="S171" s="128"/>
      <c r="T171" s="135">
        <f>T172</f>
        <v>0</v>
      </c>
      <c r="U171" s="128"/>
      <c r="V171" s="135">
        <f>V172</f>
        <v>0</v>
      </c>
      <c r="W171" s="128"/>
      <c r="X171" s="136">
        <f>X172</f>
        <v>0</v>
      </c>
      <c r="Y171" s="128"/>
      <c r="Z171" s="128"/>
      <c r="AA171" s="128"/>
      <c r="AB171" s="128"/>
      <c r="AC171" s="128"/>
      <c r="AD171" s="128"/>
      <c r="AE171" s="128"/>
      <c r="AF171" s="128"/>
      <c r="AG171" s="128"/>
      <c r="AH171" s="128"/>
      <c r="AI171" s="128"/>
      <c r="AJ171" s="128"/>
      <c r="AK171" s="128"/>
      <c r="AL171" s="128"/>
      <c r="AM171" s="128"/>
      <c r="AN171" s="128"/>
      <c r="AO171" s="128"/>
      <c r="AP171" s="128"/>
      <c r="AQ171" s="128"/>
      <c r="AR171" s="130" t="s">
        <v>80</v>
      </c>
      <c r="AS171" s="128"/>
      <c r="AT171" s="137" t="s">
        <v>73</v>
      </c>
      <c r="AU171" s="137" t="s">
        <v>80</v>
      </c>
      <c r="AV171" s="128"/>
      <c r="AW171" s="128"/>
      <c r="AX171" s="128"/>
      <c r="AY171" s="130" t="s">
        <v>142</v>
      </c>
      <c r="AZ171" s="128"/>
      <c r="BA171" s="128"/>
      <c r="BB171" s="128"/>
      <c r="BC171" s="128"/>
      <c r="BD171" s="128"/>
      <c r="BE171" s="128"/>
      <c r="BF171" s="128"/>
      <c r="BG171" s="128"/>
      <c r="BH171" s="128"/>
      <c r="BI171" s="128"/>
      <c r="BJ171" s="128"/>
      <c r="BK171" s="138">
        <f>BK172</f>
        <v>0</v>
      </c>
      <c r="BL171" s="128"/>
      <c r="BM171" s="128"/>
    </row>
    <row r="172" spans="1:65" ht="33" customHeight="1">
      <c r="A172" s="18"/>
      <c r="B172" s="19"/>
      <c r="C172" s="157" t="s">
        <v>274</v>
      </c>
      <c r="D172" s="157" t="s">
        <v>155</v>
      </c>
      <c r="E172" s="158" t="s">
        <v>780</v>
      </c>
      <c r="F172" s="159" t="s">
        <v>781</v>
      </c>
      <c r="G172" s="160" t="s">
        <v>215</v>
      </c>
      <c r="H172" s="161">
        <v>23.109000000000002</v>
      </c>
      <c r="I172" s="162"/>
      <c r="J172" s="162"/>
      <c r="K172" s="163">
        <f>ROUND(P172*H172,2)</f>
        <v>0</v>
      </c>
      <c r="L172" s="159" t="s">
        <v>1</v>
      </c>
      <c r="M172" s="19"/>
      <c r="N172" s="165" t="s">
        <v>1</v>
      </c>
      <c r="O172" s="166" t="s">
        <v>38</v>
      </c>
      <c r="P172" s="167">
        <f>I172+J172</f>
        <v>0</v>
      </c>
      <c r="Q172" s="167">
        <f>ROUND(I172*H172,2)</f>
        <v>0</v>
      </c>
      <c r="R172" s="167">
        <f>ROUND(J172*H172,2)</f>
        <v>0</v>
      </c>
      <c r="S172" s="168"/>
      <c r="T172" s="169">
        <f>S172*H172</f>
        <v>0</v>
      </c>
      <c r="U172" s="169">
        <v>0</v>
      </c>
      <c r="V172" s="169">
        <f>U172*H172</f>
        <v>0</v>
      </c>
      <c r="W172" s="169">
        <v>0</v>
      </c>
      <c r="X172" s="170">
        <f>W172*H172</f>
        <v>0</v>
      </c>
      <c r="Y172" s="18"/>
      <c r="Z172" s="18"/>
      <c r="AA172" s="18"/>
      <c r="AB172" s="18"/>
      <c r="AC172" s="18"/>
      <c r="AD172" s="18"/>
      <c r="AE172" s="18"/>
      <c r="AF172" s="18"/>
      <c r="AG172" s="18"/>
      <c r="AH172" s="18"/>
      <c r="AI172" s="18"/>
      <c r="AJ172" s="18"/>
      <c r="AK172" s="18"/>
      <c r="AL172" s="18"/>
      <c r="AM172" s="18"/>
      <c r="AN172" s="18"/>
      <c r="AO172" s="18"/>
      <c r="AP172" s="18"/>
      <c r="AQ172" s="18"/>
      <c r="AR172" s="155" t="s">
        <v>147</v>
      </c>
      <c r="AS172" s="18"/>
      <c r="AT172" s="155" t="s">
        <v>155</v>
      </c>
      <c r="AU172" s="155" t="s">
        <v>87</v>
      </c>
      <c r="AV172" s="18"/>
      <c r="AW172" s="18"/>
      <c r="AX172" s="18"/>
      <c r="AY172" s="3" t="s">
        <v>142</v>
      </c>
      <c r="AZ172" s="18"/>
      <c r="BA172" s="18"/>
      <c r="BB172" s="18"/>
      <c r="BC172" s="18"/>
      <c r="BD172" s="18"/>
      <c r="BE172" s="156">
        <f>IF(O172="základná",K172,0)</f>
        <v>0</v>
      </c>
      <c r="BF172" s="156">
        <f>IF(O172="znížená",K172,0)</f>
        <v>0</v>
      </c>
      <c r="BG172" s="156">
        <f>IF(O172="zákl. prenesená",K172,0)</f>
        <v>0</v>
      </c>
      <c r="BH172" s="156">
        <f>IF(O172="zníž. prenesená",K172,0)</f>
        <v>0</v>
      </c>
      <c r="BI172" s="156">
        <f>IF(O172="nulová",K172,0)</f>
        <v>0</v>
      </c>
      <c r="BJ172" s="3" t="s">
        <v>87</v>
      </c>
      <c r="BK172" s="156">
        <f>ROUND(P172*H172,2)</f>
        <v>0</v>
      </c>
      <c r="BL172" s="3" t="s">
        <v>147</v>
      </c>
      <c r="BM172" s="155" t="s">
        <v>782</v>
      </c>
    </row>
    <row r="173" spans="1:65" ht="6.75" customHeight="1">
      <c r="A173" s="18"/>
      <c r="B173" s="35"/>
      <c r="C173" s="36"/>
      <c r="D173" s="36"/>
      <c r="E173" s="36"/>
      <c r="F173" s="36"/>
      <c r="G173" s="36"/>
      <c r="H173" s="36"/>
      <c r="I173" s="36"/>
      <c r="J173" s="36"/>
      <c r="K173" s="36"/>
      <c r="L173" s="36"/>
      <c r="M173" s="19"/>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row>
  </sheetData>
  <autoFilter ref="C128:L172" xr:uid="{00000000-0009-0000-0000-000004000000}"/>
  <mergeCells count="15">
    <mergeCell ref="M2:Z2"/>
    <mergeCell ref="E121:H121"/>
    <mergeCell ref="E7:H7"/>
    <mergeCell ref="E11:H11"/>
    <mergeCell ref="E9:H9"/>
    <mergeCell ref="E13:H13"/>
    <mergeCell ref="E22:H22"/>
    <mergeCell ref="E31:H31"/>
    <mergeCell ref="E85:H85"/>
    <mergeCell ref="E89:H89"/>
    <mergeCell ref="E87:H87"/>
    <mergeCell ref="E91:H91"/>
    <mergeCell ref="E115:H115"/>
    <mergeCell ref="E119:H119"/>
    <mergeCell ref="E117:H117"/>
  </mergeCells>
  <pageMargins left="0.39374999999999999" right="0.39374999999999999" top="0.39374999999999999" bottom="0.39374999999999999" header="0" footer="0"/>
  <pageSetup paperSize="9" orientation="portrait"/>
  <headerFooter>
    <oddFooter>&amp;CStrana &amp;P z</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M177"/>
  <sheetViews>
    <sheetView showGridLines="0" workbookViewId="0">
      <selection activeCell="J16" sqref="J16"/>
    </sheetView>
  </sheetViews>
  <sheetFormatPr baseColWidth="10" defaultColWidth="16.75" defaultRowHeight="15" customHeight="1"/>
  <cols>
    <col min="1" max="1" width="8.25" customWidth="1"/>
    <col min="2" max="2" width="1.25" customWidth="1"/>
    <col min="3" max="4" width="4.25" customWidth="1"/>
    <col min="5" max="5" width="17.25" customWidth="1"/>
    <col min="6" max="6" width="50.75" customWidth="1"/>
    <col min="7" max="7" width="7.5" customWidth="1"/>
    <col min="8" max="8" width="14" customWidth="1"/>
    <col min="9" max="9" width="15.75" customWidth="1"/>
    <col min="10" max="11" width="22.25" customWidth="1"/>
    <col min="12" max="12" width="15.5" customWidth="1"/>
    <col min="13" max="13" width="9.25" customWidth="1"/>
    <col min="14" max="14" width="10.75" hidden="1" customWidth="1"/>
    <col min="15" max="15" width="9.25" hidden="1" customWidth="1"/>
    <col min="16" max="24" width="14.25" hidden="1" customWidth="1"/>
    <col min="25" max="25" width="12.25" hidden="1" customWidth="1"/>
    <col min="26" max="26" width="16.25" customWidth="1"/>
    <col min="27" max="27" width="12.25" customWidth="1"/>
    <col min="28" max="28" width="15" customWidth="1"/>
    <col min="29" max="29" width="11" customWidth="1"/>
    <col min="30" max="30" width="15" customWidth="1"/>
    <col min="31" max="31" width="16.25" customWidth="1"/>
    <col min="44" max="65" width="9.25" hidden="1" customWidth="1"/>
  </cols>
  <sheetData>
    <row r="1" spans="1:65" ht="1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R1" s="2"/>
      <c r="AS1" s="2"/>
      <c r="AT1" s="2"/>
      <c r="AU1" s="2"/>
      <c r="AV1" s="2"/>
      <c r="AW1" s="2"/>
      <c r="AX1" s="2"/>
      <c r="AY1" s="2"/>
      <c r="AZ1" s="2"/>
      <c r="BA1" s="2"/>
      <c r="BB1" s="2"/>
      <c r="BC1" s="2"/>
      <c r="BD1" s="2"/>
      <c r="BE1" s="2"/>
      <c r="BF1" s="2"/>
      <c r="BG1" s="2"/>
      <c r="BH1" s="2"/>
      <c r="BI1" s="2"/>
      <c r="BJ1" s="2"/>
      <c r="BK1" s="2"/>
      <c r="BL1" s="2"/>
      <c r="BM1" s="2"/>
    </row>
    <row r="2" spans="1:65" ht="36.75" customHeight="1">
      <c r="A2" s="2"/>
      <c r="B2" s="2"/>
      <c r="C2" s="2"/>
      <c r="D2" s="2"/>
      <c r="E2" s="2"/>
      <c r="F2" s="2"/>
      <c r="G2" s="2"/>
      <c r="H2" s="2"/>
      <c r="I2" s="2"/>
      <c r="J2" s="2"/>
      <c r="K2" s="2"/>
      <c r="L2" s="2"/>
      <c r="M2" s="204" t="s">
        <v>6</v>
      </c>
      <c r="N2" s="205"/>
      <c r="O2" s="205"/>
      <c r="P2" s="205"/>
      <c r="Q2" s="205"/>
      <c r="R2" s="205"/>
      <c r="S2" s="205"/>
      <c r="T2" s="205"/>
      <c r="U2" s="205"/>
      <c r="V2" s="205"/>
      <c r="W2" s="205"/>
      <c r="X2" s="205"/>
      <c r="Y2" s="205"/>
      <c r="Z2" s="205"/>
      <c r="AA2" s="2"/>
      <c r="AB2" s="2"/>
      <c r="AC2" s="2"/>
      <c r="AD2" s="2"/>
      <c r="AE2" s="2"/>
      <c r="AF2" s="2"/>
      <c r="AG2" s="2"/>
      <c r="AH2" s="2"/>
      <c r="AI2" s="2"/>
      <c r="AJ2" s="2"/>
      <c r="AK2" s="2"/>
      <c r="AL2" s="2"/>
      <c r="AM2" s="2"/>
      <c r="AN2" s="2"/>
      <c r="AO2" s="2"/>
      <c r="AP2" s="2"/>
      <c r="AQ2" s="2"/>
      <c r="AR2" s="2"/>
      <c r="AS2" s="2"/>
      <c r="AT2" s="3" t="s">
        <v>98</v>
      </c>
      <c r="AU2" s="2"/>
      <c r="AV2" s="2"/>
      <c r="AW2" s="2"/>
      <c r="AX2" s="2"/>
      <c r="AY2" s="2"/>
      <c r="AZ2" s="2"/>
      <c r="BA2" s="2"/>
      <c r="BB2" s="2"/>
      <c r="BC2" s="2"/>
      <c r="BD2" s="2"/>
      <c r="BE2" s="2"/>
      <c r="BF2" s="2"/>
      <c r="BG2" s="2"/>
      <c r="BH2" s="2"/>
      <c r="BI2" s="2"/>
      <c r="BJ2" s="2"/>
      <c r="BK2" s="2"/>
      <c r="BL2" s="2"/>
      <c r="BM2" s="2"/>
    </row>
    <row r="3" spans="1:65" ht="6.75" customHeight="1">
      <c r="A3" s="2"/>
      <c r="B3" s="4"/>
      <c r="C3" s="5"/>
      <c r="D3" s="5"/>
      <c r="E3" s="5"/>
      <c r="F3" s="5"/>
      <c r="G3" s="5"/>
      <c r="H3" s="5"/>
      <c r="I3" s="5"/>
      <c r="J3" s="5"/>
      <c r="K3" s="5"/>
      <c r="L3" s="5"/>
      <c r="M3" s="6"/>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t="s">
        <v>74</v>
      </c>
      <c r="AU3" s="2"/>
      <c r="AV3" s="2"/>
      <c r="AW3" s="2"/>
      <c r="AX3" s="2"/>
      <c r="AY3" s="2"/>
      <c r="AZ3" s="2"/>
      <c r="BA3" s="2"/>
      <c r="BB3" s="2"/>
      <c r="BC3" s="2"/>
      <c r="BD3" s="2"/>
      <c r="BE3" s="2"/>
      <c r="BF3" s="2"/>
      <c r="BG3" s="2"/>
      <c r="BH3" s="2"/>
      <c r="BI3" s="2"/>
      <c r="BJ3" s="2"/>
      <c r="BK3" s="2"/>
      <c r="BL3" s="2"/>
      <c r="BM3" s="2"/>
    </row>
    <row r="4" spans="1:65" ht="24.75" customHeight="1">
      <c r="A4" s="2"/>
      <c r="B4" s="6"/>
      <c r="C4" s="2"/>
      <c r="D4" s="7" t="s">
        <v>112</v>
      </c>
      <c r="E4" s="2"/>
      <c r="F4" s="2"/>
      <c r="G4" s="2"/>
      <c r="H4" s="2"/>
      <c r="I4" s="2"/>
      <c r="J4" s="2"/>
      <c r="K4" s="2"/>
      <c r="L4" s="2"/>
      <c r="M4" s="6"/>
      <c r="N4" s="88" t="s">
        <v>10</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t="s">
        <v>3</v>
      </c>
      <c r="AU4" s="2"/>
      <c r="AV4" s="2"/>
      <c r="AW4" s="2"/>
      <c r="AX4" s="2"/>
      <c r="AY4" s="2"/>
      <c r="AZ4" s="2"/>
      <c r="BA4" s="2"/>
      <c r="BB4" s="2"/>
      <c r="BC4" s="2"/>
      <c r="BD4" s="2"/>
      <c r="BE4" s="2"/>
      <c r="BF4" s="2"/>
      <c r="BG4" s="2"/>
      <c r="BH4" s="2"/>
      <c r="BI4" s="2"/>
      <c r="BJ4" s="2"/>
      <c r="BK4" s="2"/>
      <c r="BL4" s="2"/>
      <c r="BM4" s="2"/>
    </row>
    <row r="5" spans="1:65" ht="6.75" customHeight="1">
      <c r="A5" s="2"/>
      <c r="B5" s="6"/>
      <c r="C5" s="2"/>
      <c r="D5" s="2"/>
      <c r="E5" s="2"/>
      <c r="F5" s="2"/>
      <c r="G5" s="2"/>
      <c r="H5" s="2"/>
      <c r="I5" s="2"/>
      <c r="J5" s="2"/>
      <c r="K5" s="2"/>
      <c r="L5" s="2"/>
      <c r="M5" s="6"/>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ht="12" customHeight="1">
      <c r="A6" s="2"/>
      <c r="B6" s="6"/>
      <c r="C6" s="2"/>
      <c r="D6" s="13" t="s">
        <v>15</v>
      </c>
      <c r="E6" s="2"/>
      <c r="F6" s="2"/>
      <c r="G6" s="2"/>
      <c r="H6" s="2"/>
      <c r="I6" s="2"/>
      <c r="J6" s="2"/>
      <c r="K6" s="2"/>
      <c r="L6" s="2"/>
      <c r="M6" s="6"/>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ht="26.25" customHeight="1">
      <c r="A7" s="2"/>
      <c r="B7" s="6"/>
      <c r="C7" s="2"/>
      <c r="D7" s="2"/>
      <c r="E7" s="239" t="str">
        <f>'Rekapitulácia stavby'!K6</f>
        <v>Integrovaný výrobný systém pre výrobu a distribúciu nealkoholických sladových produktov</v>
      </c>
      <c r="F7" s="205"/>
      <c r="G7" s="205"/>
      <c r="H7" s="205"/>
      <c r="I7" s="2"/>
      <c r="J7" s="2"/>
      <c r="K7" s="2"/>
      <c r="L7" s="2"/>
      <c r="M7" s="6"/>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ht="13">
      <c r="A8" s="2"/>
      <c r="B8" s="6"/>
      <c r="C8" s="2"/>
      <c r="D8" s="13" t="s">
        <v>113</v>
      </c>
      <c r="E8" s="2"/>
      <c r="F8" s="2"/>
      <c r="G8" s="2"/>
      <c r="H8" s="2"/>
      <c r="I8" s="2"/>
      <c r="J8" s="2"/>
      <c r="K8" s="2"/>
      <c r="L8" s="2"/>
      <c r="M8" s="6"/>
      <c r="N8" s="2"/>
      <c r="O8" s="2"/>
      <c r="P8" s="2"/>
      <c r="Q8" s="2"/>
      <c r="R8" s="2"/>
      <c r="S8" s="2"/>
      <c r="T8" s="2"/>
      <c r="U8" s="2"/>
      <c r="V8" s="2"/>
      <c r="W8" s="2"/>
      <c r="X8" s="2"/>
      <c r="Y8" s="2"/>
      <c r="Z8" s="2"/>
      <c r="AA8" s="2"/>
      <c r="AB8" s="2"/>
      <c r="AC8" s="2"/>
      <c r="AD8" s="2"/>
      <c r="AE8" s="2"/>
      <c r="AR8" s="2"/>
      <c r="AS8" s="2"/>
      <c r="AT8" s="2"/>
      <c r="AU8" s="2"/>
      <c r="AV8" s="2"/>
      <c r="AW8" s="2"/>
      <c r="AX8" s="2"/>
      <c r="AY8" s="2"/>
      <c r="AZ8" s="2"/>
      <c r="BA8" s="2"/>
      <c r="BB8" s="2"/>
      <c r="BC8" s="2"/>
      <c r="BD8" s="2"/>
      <c r="BE8" s="2"/>
      <c r="BF8" s="2"/>
      <c r="BG8" s="2"/>
      <c r="BH8" s="2"/>
      <c r="BI8" s="2"/>
      <c r="BJ8" s="2"/>
      <c r="BK8" s="2"/>
      <c r="BL8" s="2"/>
      <c r="BM8" s="2"/>
    </row>
    <row r="9" spans="1:65" ht="16.5" customHeight="1">
      <c r="A9" s="2"/>
      <c r="B9" s="6"/>
      <c r="C9" s="2"/>
      <c r="D9" s="2"/>
      <c r="E9" s="239" t="s">
        <v>163</v>
      </c>
      <c r="F9" s="205"/>
      <c r="G9" s="205"/>
      <c r="H9" s="205"/>
      <c r="I9" s="2"/>
      <c r="J9" s="2"/>
      <c r="K9" s="2"/>
      <c r="L9" s="2"/>
      <c r="M9" s="6"/>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row>
    <row r="10" spans="1:65" ht="12" customHeight="1">
      <c r="A10" s="2"/>
      <c r="B10" s="6"/>
      <c r="C10" s="2"/>
      <c r="D10" s="13" t="s">
        <v>164</v>
      </c>
      <c r="E10" s="2"/>
      <c r="F10" s="2"/>
      <c r="G10" s="2"/>
      <c r="H10" s="2"/>
      <c r="I10" s="2"/>
      <c r="J10" s="2"/>
      <c r="K10" s="2"/>
      <c r="L10" s="2"/>
      <c r="M10" s="6"/>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row>
    <row r="11" spans="1:65" ht="16.5" customHeight="1">
      <c r="A11" s="18"/>
      <c r="B11" s="19"/>
      <c r="C11" s="18"/>
      <c r="D11" s="18"/>
      <c r="E11" s="240" t="s">
        <v>709</v>
      </c>
      <c r="F11" s="205"/>
      <c r="G11" s="205"/>
      <c r="H11" s="205"/>
      <c r="I11" s="18"/>
      <c r="J11" s="18"/>
      <c r="K11" s="18"/>
      <c r="L11" s="18"/>
      <c r="M11" s="19"/>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row>
    <row r="12" spans="1:65" ht="12" customHeight="1">
      <c r="A12" s="18"/>
      <c r="B12" s="19"/>
      <c r="C12" s="18"/>
      <c r="D12" s="13" t="s">
        <v>710</v>
      </c>
      <c r="E12" s="18"/>
      <c r="F12" s="18"/>
      <c r="G12" s="18"/>
      <c r="H12" s="18"/>
      <c r="I12" s="18"/>
      <c r="J12" s="18"/>
      <c r="K12" s="18"/>
      <c r="L12" s="18"/>
      <c r="M12" s="19"/>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row>
    <row r="13" spans="1:65" ht="16.5" customHeight="1">
      <c r="A13" s="18"/>
      <c r="B13" s="19"/>
      <c r="C13" s="18"/>
      <c r="D13" s="18"/>
      <c r="E13" s="234" t="s">
        <v>783</v>
      </c>
      <c r="F13" s="205"/>
      <c r="G13" s="205"/>
      <c r="H13" s="205"/>
      <c r="I13" s="18"/>
      <c r="J13" s="18"/>
      <c r="K13" s="18"/>
      <c r="L13" s="18"/>
      <c r="M13" s="19"/>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row>
    <row r="14" spans="1:65" ht="11">
      <c r="A14" s="18"/>
      <c r="B14" s="19"/>
      <c r="C14" s="18"/>
      <c r="D14" s="18"/>
      <c r="E14" s="18"/>
      <c r="F14" s="18"/>
      <c r="G14" s="18"/>
      <c r="H14" s="18"/>
      <c r="I14" s="18"/>
      <c r="J14" s="18"/>
      <c r="K14" s="18"/>
      <c r="L14" s="18"/>
      <c r="M14" s="19"/>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65" ht="12" customHeight="1">
      <c r="A15" s="18"/>
      <c r="B15" s="19"/>
      <c r="C15" s="18"/>
      <c r="D15" s="13" t="s">
        <v>17</v>
      </c>
      <c r="E15" s="18"/>
      <c r="F15" s="11" t="s">
        <v>1</v>
      </c>
      <c r="G15" s="18"/>
      <c r="H15" s="18"/>
      <c r="I15" s="13" t="s">
        <v>18</v>
      </c>
      <c r="J15" s="11" t="s">
        <v>1</v>
      </c>
      <c r="K15" s="18"/>
      <c r="L15" s="18"/>
      <c r="M15" s="19"/>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65" ht="12" customHeight="1">
      <c r="A16" s="18"/>
      <c r="B16" s="19"/>
      <c r="C16" s="18"/>
      <c r="D16" s="13" t="s">
        <v>19</v>
      </c>
      <c r="E16" s="18"/>
      <c r="F16" s="11" t="s">
        <v>20</v>
      </c>
      <c r="G16" s="18"/>
      <c r="H16" s="18"/>
      <c r="I16" s="13" t="s">
        <v>21</v>
      </c>
      <c r="J16" s="45"/>
      <c r="K16" s="18"/>
      <c r="L16" s="18"/>
      <c r="M16" s="19"/>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65" ht="10.5" customHeight="1">
      <c r="A17" s="18"/>
      <c r="B17" s="19"/>
      <c r="C17" s="18"/>
      <c r="D17" s="18"/>
      <c r="E17" s="18"/>
      <c r="F17" s="18"/>
      <c r="G17" s="18"/>
      <c r="H17" s="18"/>
      <c r="I17" s="18"/>
      <c r="J17" s="18"/>
      <c r="K17" s="18"/>
      <c r="L17" s="18"/>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row>
    <row r="18" spans="1:65" ht="12" customHeight="1">
      <c r="A18" s="18"/>
      <c r="B18" s="19"/>
      <c r="C18" s="18"/>
      <c r="D18" s="13" t="s">
        <v>22</v>
      </c>
      <c r="E18" s="18"/>
      <c r="F18" s="18"/>
      <c r="G18" s="18"/>
      <c r="H18" s="18"/>
      <c r="I18" s="13" t="s">
        <v>23</v>
      </c>
      <c r="J18" s="11" t="str">
        <f>IF('Rekapitulácia stavby'!AN10="","",'Rekapitulácia stavby'!AN10)</f>
        <v/>
      </c>
      <c r="K18" s="18"/>
      <c r="L18" s="18"/>
      <c r="M18" s="19"/>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row>
    <row r="19" spans="1:65" ht="18" customHeight="1">
      <c r="A19" s="18"/>
      <c r="B19" s="19"/>
      <c r="C19" s="18"/>
      <c r="D19" s="18"/>
      <c r="E19" s="11" t="str">
        <f>IF('Rekapitulácia stavby'!E11="","",'Rekapitulácia stavby'!E11)</f>
        <v xml:space="preserve"> </v>
      </c>
      <c r="F19" s="18"/>
      <c r="G19" s="18"/>
      <c r="H19" s="18"/>
      <c r="I19" s="13" t="s">
        <v>25</v>
      </c>
      <c r="J19" s="11" t="str">
        <f>IF('Rekapitulácia stavby'!AN11="","",'Rekapitulácia stavby'!AN11)</f>
        <v/>
      </c>
      <c r="K19" s="18"/>
      <c r="L19" s="18"/>
      <c r="M19" s="19"/>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row>
    <row r="20" spans="1:65" ht="6.75" customHeight="1">
      <c r="A20" s="18"/>
      <c r="B20" s="19"/>
      <c r="C20" s="18"/>
      <c r="D20" s="18"/>
      <c r="E20" s="18"/>
      <c r="F20" s="18"/>
      <c r="G20" s="18"/>
      <c r="H20" s="18"/>
      <c r="I20" s="18"/>
      <c r="J20" s="18"/>
      <c r="K20" s="18"/>
      <c r="L20" s="18"/>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row>
    <row r="21" spans="1:65" ht="12" customHeight="1">
      <c r="A21" s="18"/>
      <c r="B21" s="19"/>
      <c r="C21" s="18"/>
      <c r="D21" s="13" t="s">
        <v>26</v>
      </c>
      <c r="E21" s="18"/>
      <c r="F21" s="18"/>
      <c r="G21" s="18"/>
      <c r="H21" s="18"/>
      <c r="I21" s="13" t="s">
        <v>23</v>
      </c>
      <c r="J21" s="15" t="str">
        <f>'Rekapitulácia stavby'!AN13</f>
        <v>Vyplň údaj</v>
      </c>
      <c r="K21" s="18"/>
      <c r="L21" s="18"/>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row>
    <row r="22" spans="1:65" ht="18" customHeight="1">
      <c r="A22" s="18"/>
      <c r="B22" s="19"/>
      <c r="C22" s="18"/>
      <c r="D22" s="18"/>
      <c r="E22" s="231" t="str">
        <f>'Rekapitulácia stavby'!E14</f>
        <v>Vyplň údaj</v>
      </c>
      <c r="F22" s="205"/>
      <c r="G22" s="205"/>
      <c r="H22" s="205"/>
      <c r="I22" s="13" t="s">
        <v>25</v>
      </c>
      <c r="J22" s="15" t="str">
        <f>'Rekapitulácia stavby'!AN14</f>
        <v>Vyplň údaj</v>
      </c>
      <c r="K22" s="18"/>
      <c r="L22" s="18"/>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row>
    <row r="23" spans="1:65" ht="6.75" customHeight="1">
      <c r="A23" s="18"/>
      <c r="B23" s="19"/>
      <c r="C23" s="18"/>
      <c r="D23" s="18"/>
      <c r="E23" s="18"/>
      <c r="F23" s="18"/>
      <c r="G23" s="18"/>
      <c r="H23" s="18"/>
      <c r="I23" s="18"/>
      <c r="J23" s="18"/>
      <c r="K23" s="18"/>
      <c r="L23" s="18"/>
      <c r="M23" s="19"/>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row>
    <row r="24" spans="1:65" ht="12" customHeight="1">
      <c r="A24" s="18"/>
      <c r="B24" s="19"/>
      <c r="C24" s="18"/>
      <c r="D24" s="13" t="s">
        <v>28</v>
      </c>
      <c r="E24" s="18"/>
      <c r="F24" s="18"/>
      <c r="G24" s="18"/>
      <c r="H24" s="18"/>
      <c r="I24" s="13" t="s">
        <v>23</v>
      </c>
      <c r="J24" s="11" t="str">
        <f>IF('Rekapitulácia stavby'!AN16="","",'Rekapitulácia stavby'!AN16)</f>
        <v/>
      </c>
      <c r="K24" s="18"/>
      <c r="L24" s="18"/>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row>
    <row r="25" spans="1:65" ht="18" customHeight="1">
      <c r="A25" s="18"/>
      <c r="B25" s="19"/>
      <c r="C25" s="18"/>
      <c r="D25" s="18"/>
      <c r="E25" s="11" t="str">
        <f>IF('Rekapitulácia stavby'!E17="","",'Rekapitulácia stavby'!E17)</f>
        <v xml:space="preserve"> </v>
      </c>
      <c r="F25" s="18"/>
      <c r="G25" s="18"/>
      <c r="H25" s="18"/>
      <c r="I25" s="13" t="s">
        <v>25</v>
      </c>
      <c r="J25" s="11" t="str">
        <f>IF('Rekapitulácia stavby'!AN17="","",'Rekapitulácia stavby'!AN17)</f>
        <v/>
      </c>
      <c r="K25" s="18"/>
      <c r="L25" s="18"/>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row>
    <row r="26" spans="1:65" ht="6.75" customHeight="1">
      <c r="A26" s="18"/>
      <c r="B26" s="19"/>
      <c r="C26" s="18"/>
      <c r="D26" s="18"/>
      <c r="E26" s="18"/>
      <c r="F26" s="18"/>
      <c r="G26" s="18"/>
      <c r="H26" s="18"/>
      <c r="I26" s="18"/>
      <c r="J26" s="18"/>
      <c r="K26" s="18"/>
      <c r="L26" s="18"/>
      <c r="M26" s="19"/>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row>
    <row r="27" spans="1:65" ht="12" customHeight="1">
      <c r="A27" s="18"/>
      <c r="B27" s="19"/>
      <c r="C27" s="18"/>
      <c r="D27" s="13" t="s">
        <v>29</v>
      </c>
      <c r="E27" s="18"/>
      <c r="F27" s="18"/>
      <c r="G27" s="18"/>
      <c r="H27" s="18"/>
      <c r="I27" s="13" t="s">
        <v>23</v>
      </c>
      <c r="J27" s="11" t="s">
        <v>1</v>
      </c>
      <c r="K27" s="18"/>
      <c r="L27" s="18"/>
      <c r="M27" s="19"/>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row>
    <row r="28" spans="1:65" ht="18" customHeight="1">
      <c r="A28" s="18"/>
      <c r="B28" s="19"/>
      <c r="C28" s="18"/>
      <c r="D28" s="18"/>
      <c r="E28" s="11" t="s">
        <v>30</v>
      </c>
      <c r="F28" s="18"/>
      <c r="G28" s="18"/>
      <c r="H28" s="18"/>
      <c r="I28" s="13" t="s">
        <v>25</v>
      </c>
      <c r="J28" s="11" t="s">
        <v>1</v>
      </c>
      <c r="K28" s="18"/>
      <c r="L28" s="18"/>
      <c r="M28" s="19"/>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row>
    <row r="29" spans="1:65" ht="6.75" customHeight="1">
      <c r="A29" s="18"/>
      <c r="B29" s="19"/>
      <c r="C29" s="18"/>
      <c r="D29" s="18"/>
      <c r="E29" s="18"/>
      <c r="F29" s="18"/>
      <c r="G29" s="18"/>
      <c r="H29" s="18"/>
      <c r="I29" s="18"/>
      <c r="J29" s="18"/>
      <c r="K29" s="18"/>
      <c r="L29" s="18"/>
      <c r="M29" s="19"/>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row>
    <row r="30" spans="1:65" ht="12" customHeight="1">
      <c r="A30" s="18"/>
      <c r="B30" s="19"/>
      <c r="C30" s="18"/>
      <c r="D30" s="13" t="s">
        <v>31</v>
      </c>
      <c r="E30" s="18"/>
      <c r="F30" s="18"/>
      <c r="G30" s="18"/>
      <c r="H30" s="18"/>
      <c r="I30" s="18"/>
      <c r="J30" s="18"/>
      <c r="K30" s="18"/>
      <c r="L30" s="18"/>
      <c r="M30" s="19"/>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row>
    <row r="31" spans="1:65" ht="16.5" customHeight="1">
      <c r="A31" s="89"/>
      <c r="B31" s="90"/>
      <c r="C31" s="89"/>
      <c r="D31" s="89"/>
      <c r="E31" s="210" t="s">
        <v>1</v>
      </c>
      <c r="F31" s="205"/>
      <c r="G31" s="205"/>
      <c r="H31" s="205"/>
      <c r="I31" s="89"/>
      <c r="J31" s="89"/>
      <c r="K31" s="89"/>
      <c r="L31" s="89"/>
      <c r="M31" s="90"/>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row>
    <row r="32" spans="1:65" ht="6.75" customHeight="1">
      <c r="A32" s="18"/>
      <c r="B32" s="19"/>
      <c r="C32" s="18"/>
      <c r="D32" s="18"/>
      <c r="E32" s="18"/>
      <c r="F32" s="18"/>
      <c r="G32" s="18"/>
      <c r="H32" s="18"/>
      <c r="I32" s="18"/>
      <c r="J32" s="18"/>
      <c r="K32" s="18"/>
      <c r="L32" s="18"/>
      <c r="M32" s="19"/>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row>
    <row r="33" spans="1:65" ht="6.75" customHeight="1">
      <c r="A33" s="18"/>
      <c r="B33" s="19"/>
      <c r="C33" s="18"/>
      <c r="D33" s="46"/>
      <c r="E33" s="46"/>
      <c r="F33" s="46"/>
      <c r="G33" s="46"/>
      <c r="H33" s="46"/>
      <c r="I33" s="46"/>
      <c r="J33" s="46"/>
      <c r="K33" s="46"/>
      <c r="L33" s="46"/>
      <c r="M33" s="19"/>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row>
    <row r="34" spans="1:65" ht="15.75" customHeight="1">
      <c r="A34" s="18"/>
      <c r="B34" s="19"/>
      <c r="C34" s="18"/>
      <c r="D34" s="18"/>
      <c r="E34" s="13" t="s">
        <v>114</v>
      </c>
      <c r="F34" s="18"/>
      <c r="G34" s="18"/>
      <c r="H34" s="18"/>
      <c r="I34" s="18"/>
      <c r="J34" s="18"/>
      <c r="K34" s="83">
        <f>I100</f>
        <v>0</v>
      </c>
      <c r="L34" s="18"/>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row>
    <row r="35" spans="1:65" ht="15.75" customHeight="1">
      <c r="A35" s="18"/>
      <c r="B35" s="19"/>
      <c r="C35" s="18"/>
      <c r="D35" s="18"/>
      <c r="E35" s="13" t="s">
        <v>115</v>
      </c>
      <c r="F35" s="18"/>
      <c r="G35" s="18"/>
      <c r="H35" s="18"/>
      <c r="I35" s="18"/>
      <c r="J35" s="18"/>
      <c r="K35" s="83">
        <f>J100</f>
        <v>0</v>
      </c>
      <c r="L35" s="18"/>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row>
    <row r="36" spans="1:65" ht="24.75" customHeight="1">
      <c r="A36" s="18"/>
      <c r="B36" s="19"/>
      <c r="C36" s="18"/>
      <c r="D36" s="91" t="s">
        <v>32</v>
      </c>
      <c r="E36" s="18"/>
      <c r="F36" s="18"/>
      <c r="G36" s="18"/>
      <c r="H36" s="18"/>
      <c r="I36" s="18"/>
      <c r="J36" s="18"/>
      <c r="K36" s="59">
        <f>ROUND(K129, 2)</f>
        <v>0</v>
      </c>
      <c r="L36" s="18"/>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row>
    <row r="37" spans="1:65" ht="6.75" customHeight="1">
      <c r="A37" s="18"/>
      <c r="B37" s="19"/>
      <c r="C37" s="18"/>
      <c r="D37" s="46"/>
      <c r="E37" s="46"/>
      <c r="F37" s="46"/>
      <c r="G37" s="46"/>
      <c r="H37" s="46"/>
      <c r="I37" s="46"/>
      <c r="J37" s="46"/>
      <c r="K37" s="46"/>
      <c r="L37" s="46"/>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row>
    <row r="38" spans="1:65" ht="14.25" customHeight="1">
      <c r="A38" s="18"/>
      <c r="B38" s="19"/>
      <c r="C38" s="18"/>
      <c r="D38" s="18"/>
      <c r="E38" s="18"/>
      <c r="F38" s="22" t="s">
        <v>34</v>
      </c>
      <c r="G38" s="18"/>
      <c r="H38" s="18"/>
      <c r="I38" s="22" t="s">
        <v>33</v>
      </c>
      <c r="J38" s="18"/>
      <c r="K38" s="22" t="s">
        <v>35</v>
      </c>
      <c r="L38" s="18"/>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row>
    <row r="39" spans="1:65" ht="14.25" customHeight="1">
      <c r="A39" s="18"/>
      <c r="B39" s="19"/>
      <c r="C39" s="18"/>
      <c r="D39" s="92" t="s">
        <v>36</v>
      </c>
      <c r="E39" s="25" t="s">
        <v>37</v>
      </c>
      <c r="F39" s="93">
        <f>ROUND((SUM(BE129:BE176)),  2)</f>
        <v>0</v>
      </c>
      <c r="G39" s="94"/>
      <c r="H39" s="94"/>
      <c r="I39" s="95">
        <v>0.23</v>
      </c>
      <c r="J39" s="94"/>
      <c r="K39" s="93">
        <f>ROUND(((SUM(BE129:BE176))*I39),  2)</f>
        <v>0</v>
      </c>
      <c r="L39" s="18"/>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row>
    <row r="40" spans="1:65" ht="14.25" customHeight="1">
      <c r="A40" s="18"/>
      <c r="B40" s="19"/>
      <c r="C40" s="18"/>
      <c r="D40" s="18"/>
      <c r="E40" s="25" t="s">
        <v>38</v>
      </c>
      <c r="F40" s="83">
        <f>ROUND((SUM(BF129:BF176)),  2)</f>
        <v>0</v>
      </c>
      <c r="G40" s="18"/>
      <c r="H40" s="18"/>
      <c r="I40" s="96">
        <v>0.23</v>
      </c>
      <c r="J40" s="18"/>
      <c r="K40" s="83">
        <f>ROUND(((SUM(BF129:BF176))*I40),  2)</f>
        <v>0</v>
      </c>
      <c r="L40" s="18"/>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row>
    <row r="41" spans="1:65" ht="14.25" hidden="1" customHeight="1">
      <c r="A41" s="18"/>
      <c r="B41" s="19"/>
      <c r="C41" s="18"/>
      <c r="D41" s="18"/>
      <c r="E41" s="13" t="s">
        <v>39</v>
      </c>
      <c r="F41" s="83">
        <f>ROUND((SUM(BG129:BG176)),  2)</f>
        <v>0</v>
      </c>
      <c r="G41" s="18"/>
      <c r="H41" s="18"/>
      <c r="I41" s="96">
        <v>0.23</v>
      </c>
      <c r="J41" s="18"/>
      <c r="K41" s="83">
        <f t="shared" ref="K41:K43" si="0">0</f>
        <v>0</v>
      </c>
      <c r="L41" s="18"/>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row>
    <row r="42" spans="1:65" ht="14.25" hidden="1" customHeight="1">
      <c r="A42" s="18"/>
      <c r="B42" s="19"/>
      <c r="C42" s="18"/>
      <c r="D42" s="18"/>
      <c r="E42" s="13" t="s">
        <v>40</v>
      </c>
      <c r="F42" s="83">
        <f>ROUND((SUM(BH129:BH176)),  2)</f>
        <v>0</v>
      </c>
      <c r="G42" s="18"/>
      <c r="H42" s="18"/>
      <c r="I42" s="96">
        <v>0.23</v>
      </c>
      <c r="J42" s="18"/>
      <c r="K42" s="83">
        <f t="shared" si="0"/>
        <v>0</v>
      </c>
      <c r="L42" s="18"/>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row>
    <row r="43" spans="1:65" ht="14.25" hidden="1" customHeight="1">
      <c r="A43" s="18"/>
      <c r="B43" s="19"/>
      <c r="C43" s="18"/>
      <c r="D43" s="18"/>
      <c r="E43" s="25" t="s">
        <v>41</v>
      </c>
      <c r="F43" s="93">
        <f>ROUND((SUM(BI129:BI176)),  2)</f>
        <v>0</v>
      </c>
      <c r="G43" s="94"/>
      <c r="H43" s="94"/>
      <c r="I43" s="95">
        <v>0</v>
      </c>
      <c r="J43" s="94"/>
      <c r="K43" s="93">
        <f t="shared" si="0"/>
        <v>0</v>
      </c>
      <c r="L43" s="18"/>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row>
    <row r="44" spans="1:65" ht="6.75" customHeight="1">
      <c r="A44" s="18"/>
      <c r="B44" s="19"/>
      <c r="C44" s="18"/>
      <c r="D44" s="18"/>
      <c r="E44" s="18"/>
      <c r="F44" s="18"/>
      <c r="G44" s="18"/>
      <c r="H44" s="18"/>
      <c r="I44" s="18"/>
      <c r="J44" s="18"/>
      <c r="K44" s="18"/>
      <c r="L44" s="18"/>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row>
    <row r="45" spans="1:65" ht="24.75" customHeight="1">
      <c r="A45" s="18"/>
      <c r="B45" s="19"/>
      <c r="C45" s="97"/>
      <c r="D45" s="98" t="s">
        <v>42</v>
      </c>
      <c r="E45" s="49"/>
      <c r="F45" s="49"/>
      <c r="G45" s="99" t="s">
        <v>43</v>
      </c>
      <c r="H45" s="100" t="s">
        <v>44</v>
      </c>
      <c r="I45" s="49"/>
      <c r="J45" s="49"/>
      <c r="K45" s="101">
        <f>SUM(K36:K43)</f>
        <v>0</v>
      </c>
      <c r="L45" s="102"/>
      <c r="M45" s="19"/>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row>
    <row r="46" spans="1:65" ht="14.25" customHeight="1">
      <c r="A46" s="18"/>
      <c r="B46" s="19"/>
      <c r="C46" s="18"/>
      <c r="D46" s="18"/>
      <c r="E46" s="18"/>
      <c r="F46" s="18"/>
      <c r="G46" s="18"/>
      <c r="H46" s="18"/>
      <c r="I46" s="18"/>
      <c r="J46" s="18"/>
      <c r="K46" s="18"/>
      <c r="L46" s="18"/>
      <c r="M46" s="19"/>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row>
    <row r="47" spans="1:65" ht="14.25" customHeight="1">
      <c r="A47" s="2"/>
      <c r="B47" s="6"/>
      <c r="C47" s="2"/>
      <c r="D47" s="2"/>
      <c r="E47" s="2"/>
      <c r="F47" s="2"/>
      <c r="G47" s="2"/>
      <c r="H47" s="2"/>
      <c r="I47" s="2"/>
      <c r="J47" s="2"/>
      <c r="K47" s="2"/>
      <c r="L47" s="2"/>
      <c r="M47" s="6"/>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65" ht="14.25" customHeight="1">
      <c r="A48" s="2"/>
      <c r="B48" s="6"/>
      <c r="C48" s="2"/>
      <c r="D48" s="2"/>
      <c r="E48" s="2"/>
      <c r="F48" s="2"/>
      <c r="G48" s="2"/>
      <c r="H48" s="2"/>
      <c r="I48" s="2"/>
      <c r="J48" s="2"/>
      <c r="K48" s="2"/>
      <c r="L48" s="2"/>
      <c r="M48" s="6"/>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ht="14.25" customHeight="1">
      <c r="A49" s="2"/>
      <c r="B49" s="6"/>
      <c r="C49" s="2"/>
      <c r="D49" s="2"/>
      <c r="E49" s="2"/>
      <c r="F49" s="2"/>
      <c r="G49" s="2"/>
      <c r="H49" s="2"/>
      <c r="I49" s="2"/>
      <c r="J49" s="2"/>
      <c r="K49" s="2"/>
      <c r="L49" s="2"/>
      <c r="M49" s="6"/>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row>
    <row r="50" spans="1:65" ht="14.25" customHeight="1">
      <c r="A50" s="18"/>
      <c r="B50" s="19"/>
      <c r="C50" s="18"/>
      <c r="D50" s="32" t="s">
        <v>45</v>
      </c>
      <c r="E50" s="33"/>
      <c r="F50" s="33"/>
      <c r="G50" s="32" t="s">
        <v>46</v>
      </c>
      <c r="H50" s="33"/>
      <c r="I50" s="33"/>
      <c r="J50" s="33"/>
      <c r="K50" s="33"/>
      <c r="L50" s="33"/>
      <c r="M50" s="19"/>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row>
    <row r="51" spans="1:65" ht="15.75" customHeight="1">
      <c r="A51" s="2"/>
      <c r="B51" s="6"/>
      <c r="C51" s="2"/>
      <c r="D51" s="2"/>
      <c r="E51" s="2"/>
      <c r="F51" s="2"/>
      <c r="G51" s="2"/>
      <c r="H51" s="2"/>
      <c r="I51" s="2"/>
      <c r="J51" s="2"/>
      <c r="K51" s="2"/>
      <c r="L51" s="2"/>
      <c r="M51" s="6"/>
      <c r="N51" s="2"/>
      <c r="O51" s="2"/>
      <c r="P51" s="2"/>
      <c r="Q51" s="2"/>
      <c r="R51" s="2"/>
      <c r="S51" s="2"/>
      <c r="T51" s="2"/>
      <c r="U51" s="2"/>
      <c r="V51" s="2"/>
      <c r="W51" s="2"/>
      <c r="X51" s="2"/>
      <c r="Y51" s="2"/>
      <c r="Z51" s="2"/>
      <c r="AA51" s="2"/>
      <c r="AB51" s="2"/>
      <c r="AC51" s="2"/>
      <c r="AD51" s="2"/>
      <c r="AE51" s="2"/>
      <c r="AR51" s="2"/>
      <c r="AS51" s="2"/>
      <c r="AT51" s="2"/>
      <c r="AU51" s="2"/>
      <c r="AV51" s="2"/>
      <c r="AW51" s="2"/>
      <c r="AX51" s="2"/>
      <c r="AY51" s="2"/>
      <c r="AZ51" s="2"/>
      <c r="BA51" s="2"/>
      <c r="BB51" s="2"/>
      <c r="BC51" s="2"/>
      <c r="BD51" s="2"/>
      <c r="BE51" s="2"/>
      <c r="BF51" s="2"/>
      <c r="BG51" s="2"/>
      <c r="BH51" s="2"/>
      <c r="BI51" s="2"/>
      <c r="BJ51" s="2"/>
      <c r="BK51" s="2"/>
      <c r="BL51" s="2"/>
      <c r="BM51" s="2"/>
    </row>
    <row r="52" spans="1:65" ht="15.75" customHeight="1">
      <c r="A52" s="2"/>
      <c r="B52" s="6"/>
      <c r="C52" s="2"/>
      <c r="D52" s="2"/>
      <c r="E52" s="2"/>
      <c r="F52" s="2"/>
      <c r="G52" s="2"/>
      <c r="H52" s="2"/>
      <c r="I52" s="2"/>
      <c r="J52" s="2"/>
      <c r="K52" s="2"/>
      <c r="L52" s="2"/>
      <c r="M52" s="6"/>
      <c r="N52" s="2"/>
      <c r="O52" s="2"/>
      <c r="P52" s="2"/>
      <c r="Q52" s="2"/>
      <c r="R52" s="2"/>
      <c r="S52" s="2"/>
      <c r="T52" s="2"/>
      <c r="U52" s="2"/>
      <c r="V52" s="2"/>
      <c r="W52" s="2"/>
      <c r="X52" s="2"/>
      <c r="Y52" s="2"/>
      <c r="Z52" s="2"/>
      <c r="AA52" s="2"/>
      <c r="AB52" s="2"/>
      <c r="AC52" s="2"/>
      <c r="AD52" s="2"/>
      <c r="AE52" s="2"/>
      <c r="AR52" s="2"/>
      <c r="AS52" s="2"/>
      <c r="AT52" s="2"/>
      <c r="AU52" s="2"/>
      <c r="AV52" s="2"/>
      <c r="AW52" s="2"/>
      <c r="AX52" s="2"/>
      <c r="AY52" s="2"/>
      <c r="AZ52" s="2"/>
      <c r="BA52" s="2"/>
      <c r="BB52" s="2"/>
      <c r="BC52" s="2"/>
      <c r="BD52" s="2"/>
      <c r="BE52" s="2"/>
      <c r="BF52" s="2"/>
      <c r="BG52" s="2"/>
      <c r="BH52" s="2"/>
      <c r="BI52" s="2"/>
      <c r="BJ52" s="2"/>
      <c r="BK52" s="2"/>
      <c r="BL52" s="2"/>
      <c r="BM52" s="2"/>
    </row>
    <row r="53" spans="1:65" ht="15.75" customHeight="1">
      <c r="A53" s="2"/>
      <c r="B53" s="6"/>
      <c r="C53" s="2"/>
      <c r="D53" s="2"/>
      <c r="E53" s="2"/>
      <c r="F53" s="2"/>
      <c r="G53" s="2"/>
      <c r="H53" s="2"/>
      <c r="I53" s="2"/>
      <c r="J53" s="2"/>
      <c r="K53" s="2"/>
      <c r="L53" s="2"/>
      <c r="M53" s="6"/>
      <c r="N53" s="2"/>
      <c r="O53" s="2"/>
      <c r="P53" s="2"/>
      <c r="Q53" s="2"/>
      <c r="R53" s="2"/>
      <c r="S53" s="2"/>
      <c r="T53" s="2"/>
      <c r="U53" s="2"/>
      <c r="V53" s="2"/>
      <c r="W53" s="2"/>
      <c r="X53" s="2"/>
      <c r="Y53" s="2"/>
      <c r="Z53" s="2"/>
      <c r="AA53" s="2"/>
      <c r="AB53" s="2"/>
      <c r="AC53" s="2"/>
      <c r="AD53" s="2"/>
      <c r="AE53" s="2"/>
      <c r="AR53" s="2"/>
      <c r="AS53" s="2"/>
      <c r="AT53" s="2"/>
      <c r="AU53" s="2"/>
      <c r="AV53" s="2"/>
      <c r="AW53" s="2"/>
      <c r="AX53" s="2"/>
      <c r="AY53" s="2"/>
      <c r="AZ53" s="2"/>
      <c r="BA53" s="2"/>
      <c r="BB53" s="2"/>
      <c r="BC53" s="2"/>
      <c r="BD53" s="2"/>
      <c r="BE53" s="2"/>
      <c r="BF53" s="2"/>
      <c r="BG53" s="2"/>
      <c r="BH53" s="2"/>
      <c r="BI53" s="2"/>
      <c r="BJ53" s="2"/>
      <c r="BK53" s="2"/>
      <c r="BL53" s="2"/>
      <c r="BM53" s="2"/>
    </row>
    <row r="54" spans="1:65" ht="15.75" customHeight="1">
      <c r="A54" s="2"/>
      <c r="B54" s="6"/>
      <c r="C54" s="2"/>
      <c r="D54" s="2"/>
      <c r="E54" s="2"/>
      <c r="F54" s="2"/>
      <c r="G54" s="2"/>
      <c r="H54" s="2"/>
      <c r="I54" s="2"/>
      <c r="J54" s="2"/>
      <c r="K54" s="2"/>
      <c r="L54" s="2"/>
      <c r="M54" s="6"/>
      <c r="N54" s="2"/>
      <c r="O54" s="2"/>
      <c r="P54" s="2"/>
      <c r="Q54" s="2"/>
      <c r="R54" s="2"/>
      <c r="S54" s="2"/>
      <c r="T54" s="2"/>
      <c r="U54" s="2"/>
      <c r="V54" s="2"/>
      <c r="W54" s="2"/>
      <c r="X54" s="2"/>
      <c r="Y54" s="2"/>
      <c r="Z54" s="2"/>
      <c r="AA54" s="2"/>
      <c r="AB54" s="2"/>
      <c r="AC54" s="2"/>
      <c r="AD54" s="2"/>
      <c r="AE54" s="2"/>
      <c r="AR54" s="2"/>
      <c r="AS54" s="2"/>
      <c r="AT54" s="2"/>
      <c r="AU54" s="2"/>
      <c r="AV54" s="2"/>
      <c r="AW54" s="2"/>
      <c r="AX54" s="2"/>
      <c r="AY54" s="2"/>
      <c r="AZ54" s="2"/>
      <c r="BA54" s="2"/>
      <c r="BB54" s="2"/>
      <c r="BC54" s="2"/>
      <c r="BD54" s="2"/>
      <c r="BE54" s="2"/>
      <c r="BF54" s="2"/>
      <c r="BG54" s="2"/>
      <c r="BH54" s="2"/>
      <c r="BI54" s="2"/>
      <c r="BJ54" s="2"/>
      <c r="BK54" s="2"/>
      <c r="BL54" s="2"/>
      <c r="BM54" s="2"/>
    </row>
    <row r="55" spans="1:65" ht="15.75" customHeight="1">
      <c r="A55" s="2"/>
      <c r="B55" s="6"/>
      <c r="C55" s="2"/>
      <c r="D55" s="2"/>
      <c r="E55" s="2"/>
      <c r="F55" s="2"/>
      <c r="G55" s="2"/>
      <c r="H55" s="2"/>
      <c r="I55" s="2"/>
      <c r="J55" s="2"/>
      <c r="K55" s="2"/>
      <c r="L55" s="2"/>
      <c r="M55" s="6"/>
      <c r="N55" s="2"/>
      <c r="O55" s="2"/>
      <c r="P55" s="2"/>
      <c r="Q55" s="2"/>
      <c r="R55" s="2"/>
      <c r="S55" s="2"/>
      <c r="T55" s="2"/>
      <c r="U55" s="2"/>
      <c r="V55" s="2"/>
      <c r="W55" s="2"/>
      <c r="X55" s="2"/>
      <c r="Y55" s="2"/>
      <c r="Z55" s="2"/>
      <c r="AA55" s="2"/>
      <c r="AB55" s="2"/>
      <c r="AC55" s="2"/>
      <c r="AD55" s="2"/>
      <c r="AE55" s="2"/>
      <c r="AR55" s="2"/>
      <c r="AS55" s="2"/>
      <c r="AT55" s="2"/>
      <c r="AU55" s="2"/>
      <c r="AV55" s="2"/>
      <c r="AW55" s="2"/>
      <c r="AX55" s="2"/>
      <c r="AY55" s="2"/>
      <c r="AZ55" s="2"/>
      <c r="BA55" s="2"/>
      <c r="BB55" s="2"/>
      <c r="BC55" s="2"/>
      <c r="BD55" s="2"/>
      <c r="BE55" s="2"/>
      <c r="BF55" s="2"/>
      <c r="BG55" s="2"/>
      <c r="BH55" s="2"/>
      <c r="BI55" s="2"/>
      <c r="BJ55" s="2"/>
      <c r="BK55" s="2"/>
      <c r="BL55" s="2"/>
      <c r="BM55" s="2"/>
    </row>
    <row r="56" spans="1:65" ht="15.75" customHeight="1">
      <c r="A56" s="2"/>
      <c r="B56" s="6"/>
      <c r="C56" s="2"/>
      <c r="D56" s="2"/>
      <c r="E56" s="2"/>
      <c r="F56" s="2"/>
      <c r="G56" s="2"/>
      <c r="H56" s="2"/>
      <c r="I56" s="2"/>
      <c r="J56" s="2"/>
      <c r="K56" s="2"/>
      <c r="L56" s="2"/>
      <c r="M56" s="6"/>
      <c r="N56" s="2"/>
      <c r="O56" s="2"/>
      <c r="P56" s="2"/>
      <c r="Q56" s="2"/>
      <c r="R56" s="2"/>
      <c r="S56" s="2"/>
      <c r="T56" s="2"/>
      <c r="U56" s="2"/>
      <c r="V56" s="2"/>
      <c r="W56" s="2"/>
      <c r="X56" s="2"/>
      <c r="Y56" s="2"/>
      <c r="Z56" s="2"/>
      <c r="AA56" s="2"/>
      <c r="AB56" s="2"/>
      <c r="AC56" s="2"/>
      <c r="AD56" s="2"/>
      <c r="AE56" s="2"/>
      <c r="AR56" s="2"/>
      <c r="AS56" s="2"/>
      <c r="AT56" s="2"/>
      <c r="AU56" s="2"/>
      <c r="AV56" s="2"/>
      <c r="AW56" s="2"/>
      <c r="AX56" s="2"/>
      <c r="AY56" s="2"/>
      <c r="AZ56" s="2"/>
      <c r="BA56" s="2"/>
      <c r="BB56" s="2"/>
      <c r="BC56" s="2"/>
      <c r="BD56" s="2"/>
      <c r="BE56" s="2"/>
      <c r="BF56" s="2"/>
      <c r="BG56" s="2"/>
      <c r="BH56" s="2"/>
      <c r="BI56" s="2"/>
      <c r="BJ56" s="2"/>
      <c r="BK56" s="2"/>
      <c r="BL56" s="2"/>
      <c r="BM56" s="2"/>
    </row>
    <row r="57" spans="1:65" ht="15.75" customHeight="1">
      <c r="A57" s="2"/>
      <c r="B57" s="6"/>
      <c r="C57" s="2"/>
      <c r="D57" s="2"/>
      <c r="E57" s="2"/>
      <c r="F57" s="2"/>
      <c r="G57" s="2"/>
      <c r="H57" s="2"/>
      <c r="I57" s="2"/>
      <c r="J57" s="2"/>
      <c r="K57" s="2"/>
      <c r="L57" s="2"/>
      <c r="M57" s="6"/>
      <c r="N57" s="2"/>
      <c r="O57" s="2"/>
      <c r="P57" s="2"/>
      <c r="Q57" s="2"/>
      <c r="R57" s="2"/>
      <c r="S57" s="2"/>
      <c r="T57" s="2"/>
      <c r="U57" s="2"/>
      <c r="V57" s="2"/>
      <c r="W57" s="2"/>
      <c r="X57" s="2"/>
      <c r="Y57" s="2"/>
      <c r="Z57" s="2"/>
      <c r="AA57" s="2"/>
      <c r="AB57" s="2"/>
      <c r="AC57" s="2"/>
      <c r="AD57" s="2"/>
      <c r="AE57" s="2"/>
      <c r="AR57" s="2"/>
      <c r="AS57" s="2"/>
      <c r="AT57" s="2"/>
      <c r="AU57" s="2"/>
      <c r="AV57" s="2"/>
      <c r="AW57" s="2"/>
      <c r="AX57" s="2"/>
      <c r="AY57" s="2"/>
      <c r="AZ57" s="2"/>
      <c r="BA57" s="2"/>
      <c r="BB57" s="2"/>
      <c r="BC57" s="2"/>
      <c r="BD57" s="2"/>
      <c r="BE57" s="2"/>
      <c r="BF57" s="2"/>
      <c r="BG57" s="2"/>
      <c r="BH57" s="2"/>
      <c r="BI57" s="2"/>
      <c r="BJ57" s="2"/>
      <c r="BK57" s="2"/>
      <c r="BL57" s="2"/>
      <c r="BM57" s="2"/>
    </row>
    <row r="58" spans="1:65" ht="15.75" customHeight="1">
      <c r="A58" s="2"/>
      <c r="B58" s="6"/>
      <c r="C58" s="2"/>
      <c r="D58" s="2"/>
      <c r="E58" s="2"/>
      <c r="F58" s="2"/>
      <c r="G58" s="2"/>
      <c r="H58" s="2"/>
      <c r="I58" s="2"/>
      <c r="J58" s="2"/>
      <c r="K58" s="2"/>
      <c r="L58" s="2"/>
      <c r="M58" s="6"/>
      <c r="N58" s="2"/>
      <c r="O58" s="2"/>
      <c r="P58" s="2"/>
      <c r="Q58" s="2"/>
      <c r="R58" s="2"/>
      <c r="S58" s="2"/>
      <c r="T58" s="2"/>
      <c r="U58" s="2"/>
      <c r="V58" s="2"/>
      <c r="W58" s="2"/>
      <c r="X58" s="2"/>
      <c r="Y58" s="2"/>
      <c r="Z58" s="2"/>
      <c r="AA58" s="2"/>
      <c r="AB58" s="2"/>
      <c r="AC58" s="2"/>
      <c r="AD58" s="2"/>
      <c r="AE58" s="2"/>
      <c r="AR58" s="2"/>
      <c r="AS58" s="2"/>
      <c r="AT58" s="2"/>
      <c r="AU58" s="2"/>
      <c r="AV58" s="2"/>
      <c r="AW58" s="2"/>
      <c r="AX58" s="2"/>
      <c r="AY58" s="2"/>
      <c r="AZ58" s="2"/>
      <c r="BA58" s="2"/>
      <c r="BB58" s="2"/>
      <c r="BC58" s="2"/>
      <c r="BD58" s="2"/>
      <c r="BE58" s="2"/>
      <c r="BF58" s="2"/>
      <c r="BG58" s="2"/>
      <c r="BH58" s="2"/>
      <c r="BI58" s="2"/>
      <c r="BJ58" s="2"/>
      <c r="BK58" s="2"/>
      <c r="BL58" s="2"/>
      <c r="BM58" s="2"/>
    </row>
    <row r="59" spans="1:65" ht="15.75" customHeight="1">
      <c r="A59" s="2"/>
      <c r="B59" s="6"/>
      <c r="C59" s="2"/>
      <c r="D59" s="2"/>
      <c r="E59" s="2"/>
      <c r="F59" s="2"/>
      <c r="G59" s="2"/>
      <c r="H59" s="2"/>
      <c r="I59" s="2"/>
      <c r="J59" s="2"/>
      <c r="K59" s="2"/>
      <c r="L59" s="2"/>
      <c r="M59" s="6"/>
      <c r="N59" s="2"/>
      <c r="O59" s="2"/>
      <c r="P59" s="2"/>
      <c r="Q59" s="2"/>
      <c r="R59" s="2"/>
      <c r="S59" s="2"/>
      <c r="T59" s="2"/>
      <c r="U59" s="2"/>
      <c r="V59" s="2"/>
      <c r="W59" s="2"/>
      <c r="X59" s="2"/>
      <c r="Y59" s="2"/>
      <c r="Z59" s="2"/>
      <c r="AA59" s="2"/>
      <c r="AB59" s="2"/>
      <c r="AC59" s="2"/>
      <c r="AD59" s="2"/>
      <c r="AE59" s="2"/>
      <c r="AR59" s="2"/>
      <c r="AS59" s="2"/>
      <c r="AT59" s="2"/>
      <c r="AU59" s="2"/>
      <c r="AV59" s="2"/>
      <c r="AW59" s="2"/>
      <c r="AX59" s="2"/>
      <c r="AY59" s="2"/>
      <c r="AZ59" s="2"/>
      <c r="BA59" s="2"/>
      <c r="BB59" s="2"/>
      <c r="BC59" s="2"/>
      <c r="BD59" s="2"/>
      <c r="BE59" s="2"/>
      <c r="BF59" s="2"/>
      <c r="BG59" s="2"/>
      <c r="BH59" s="2"/>
      <c r="BI59" s="2"/>
      <c r="BJ59" s="2"/>
      <c r="BK59" s="2"/>
      <c r="BL59" s="2"/>
      <c r="BM59" s="2"/>
    </row>
    <row r="60" spans="1:65" ht="15.75" customHeight="1">
      <c r="A60" s="2"/>
      <c r="B60" s="6"/>
      <c r="C60" s="2"/>
      <c r="D60" s="2"/>
      <c r="E60" s="2"/>
      <c r="F60" s="2"/>
      <c r="G60" s="2"/>
      <c r="H60" s="2"/>
      <c r="I60" s="2"/>
      <c r="J60" s="2"/>
      <c r="K60" s="2"/>
      <c r="L60" s="2"/>
      <c r="M60" s="6"/>
      <c r="N60" s="2"/>
      <c r="O60" s="2"/>
      <c r="P60" s="2"/>
      <c r="Q60" s="2"/>
      <c r="R60" s="2"/>
      <c r="S60" s="2"/>
      <c r="T60" s="2"/>
      <c r="U60" s="2"/>
      <c r="V60" s="2"/>
      <c r="W60" s="2"/>
      <c r="X60" s="2"/>
      <c r="Y60" s="2"/>
      <c r="Z60" s="2"/>
      <c r="AA60" s="2"/>
      <c r="AB60" s="2"/>
      <c r="AC60" s="2"/>
      <c r="AD60" s="2"/>
      <c r="AE60" s="2"/>
      <c r="AR60" s="2"/>
      <c r="AS60" s="2"/>
      <c r="AT60" s="2"/>
      <c r="AU60" s="2"/>
      <c r="AV60" s="2"/>
      <c r="AW60" s="2"/>
      <c r="AX60" s="2"/>
      <c r="AY60" s="2"/>
      <c r="AZ60" s="2"/>
      <c r="BA60" s="2"/>
      <c r="BB60" s="2"/>
      <c r="BC60" s="2"/>
      <c r="BD60" s="2"/>
      <c r="BE60" s="2"/>
      <c r="BF60" s="2"/>
      <c r="BG60" s="2"/>
      <c r="BH60" s="2"/>
      <c r="BI60" s="2"/>
      <c r="BJ60" s="2"/>
      <c r="BK60" s="2"/>
      <c r="BL60" s="2"/>
      <c r="BM60" s="2"/>
    </row>
    <row r="61" spans="1:65" ht="15.75" customHeight="1">
      <c r="A61" s="18"/>
      <c r="B61" s="19"/>
      <c r="C61" s="18"/>
      <c r="D61" s="34" t="s">
        <v>47</v>
      </c>
      <c r="E61" s="21"/>
      <c r="F61" s="103" t="s">
        <v>48</v>
      </c>
      <c r="G61" s="34" t="s">
        <v>47</v>
      </c>
      <c r="H61" s="21"/>
      <c r="I61" s="21"/>
      <c r="J61" s="104" t="s">
        <v>48</v>
      </c>
      <c r="K61" s="21"/>
      <c r="L61" s="21"/>
      <c r="M61" s="19"/>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row>
    <row r="62" spans="1:65" ht="15.75" customHeight="1">
      <c r="A62" s="2"/>
      <c r="B62" s="6"/>
      <c r="C62" s="2"/>
      <c r="D62" s="2"/>
      <c r="E62" s="2"/>
      <c r="F62" s="2"/>
      <c r="G62" s="2"/>
      <c r="H62" s="2"/>
      <c r="I62" s="2"/>
      <c r="J62" s="2"/>
      <c r="K62" s="2"/>
      <c r="L62" s="2"/>
      <c r="M62" s="6"/>
      <c r="N62" s="2"/>
      <c r="O62" s="2"/>
      <c r="P62" s="2"/>
      <c r="Q62" s="2"/>
      <c r="R62" s="2"/>
      <c r="S62" s="2"/>
      <c r="T62" s="2"/>
      <c r="U62" s="2"/>
      <c r="V62" s="2"/>
      <c r="W62" s="2"/>
      <c r="X62" s="2"/>
      <c r="Y62" s="2"/>
      <c r="Z62" s="2"/>
      <c r="AA62" s="2"/>
      <c r="AB62" s="2"/>
      <c r="AC62" s="2"/>
      <c r="AD62" s="2"/>
      <c r="AE62" s="2"/>
      <c r="AR62" s="2"/>
      <c r="AS62" s="2"/>
      <c r="AT62" s="2"/>
      <c r="AU62" s="2"/>
      <c r="AV62" s="2"/>
      <c r="AW62" s="2"/>
      <c r="AX62" s="2"/>
      <c r="AY62" s="2"/>
      <c r="AZ62" s="2"/>
      <c r="BA62" s="2"/>
      <c r="BB62" s="2"/>
      <c r="BC62" s="2"/>
      <c r="BD62" s="2"/>
      <c r="BE62" s="2"/>
      <c r="BF62" s="2"/>
      <c r="BG62" s="2"/>
      <c r="BH62" s="2"/>
      <c r="BI62" s="2"/>
      <c r="BJ62" s="2"/>
      <c r="BK62" s="2"/>
      <c r="BL62" s="2"/>
      <c r="BM62" s="2"/>
    </row>
    <row r="63" spans="1:65" ht="15.75" customHeight="1">
      <c r="A63" s="2"/>
      <c r="B63" s="6"/>
      <c r="C63" s="2"/>
      <c r="D63" s="2"/>
      <c r="E63" s="2"/>
      <c r="F63" s="2"/>
      <c r="G63" s="2"/>
      <c r="H63" s="2"/>
      <c r="I63" s="2"/>
      <c r="J63" s="2"/>
      <c r="K63" s="2"/>
      <c r="L63" s="2"/>
      <c r="M63" s="6"/>
      <c r="N63" s="2"/>
      <c r="O63" s="2"/>
      <c r="P63" s="2"/>
      <c r="Q63" s="2"/>
      <c r="R63" s="2"/>
      <c r="S63" s="2"/>
      <c r="T63" s="2"/>
      <c r="U63" s="2"/>
      <c r="V63" s="2"/>
      <c r="W63" s="2"/>
      <c r="X63" s="2"/>
      <c r="Y63" s="2"/>
      <c r="Z63" s="2"/>
      <c r="AA63" s="2"/>
      <c r="AB63" s="2"/>
      <c r="AC63" s="2"/>
      <c r="AD63" s="2"/>
      <c r="AE63" s="2"/>
      <c r="AR63" s="2"/>
      <c r="AS63" s="2"/>
      <c r="AT63" s="2"/>
      <c r="AU63" s="2"/>
      <c r="AV63" s="2"/>
      <c r="AW63" s="2"/>
      <c r="AX63" s="2"/>
      <c r="AY63" s="2"/>
      <c r="AZ63" s="2"/>
      <c r="BA63" s="2"/>
      <c r="BB63" s="2"/>
      <c r="BC63" s="2"/>
      <c r="BD63" s="2"/>
      <c r="BE63" s="2"/>
      <c r="BF63" s="2"/>
      <c r="BG63" s="2"/>
      <c r="BH63" s="2"/>
      <c r="BI63" s="2"/>
      <c r="BJ63" s="2"/>
      <c r="BK63" s="2"/>
      <c r="BL63" s="2"/>
      <c r="BM63" s="2"/>
    </row>
    <row r="64" spans="1:65" ht="15.75" customHeight="1">
      <c r="A64" s="2"/>
      <c r="B64" s="6"/>
      <c r="C64" s="2"/>
      <c r="D64" s="2"/>
      <c r="E64" s="2"/>
      <c r="F64" s="2"/>
      <c r="G64" s="2"/>
      <c r="H64" s="2"/>
      <c r="I64" s="2"/>
      <c r="J64" s="2"/>
      <c r="K64" s="2"/>
      <c r="L64" s="2"/>
      <c r="M64" s="6"/>
      <c r="N64" s="2"/>
      <c r="O64" s="2"/>
      <c r="P64" s="2"/>
      <c r="Q64" s="2"/>
      <c r="R64" s="2"/>
      <c r="S64" s="2"/>
      <c r="T64" s="2"/>
      <c r="U64" s="2"/>
      <c r="V64" s="2"/>
      <c r="W64" s="2"/>
      <c r="X64" s="2"/>
      <c r="Y64" s="2"/>
      <c r="Z64" s="2"/>
      <c r="AA64" s="2"/>
      <c r="AB64" s="2"/>
      <c r="AC64" s="2"/>
      <c r="AD64" s="2"/>
      <c r="AE64" s="2"/>
      <c r="AR64" s="2"/>
      <c r="AS64" s="2"/>
      <c r="AT64" s="2"/>
      <c r="AU64" s="2"/>
      <c r="AV64" s="2"/>
      <c r="AW64" s="2"/>
      <c r="AX64" s="2"/>
      <c r="AY64" s="2"/>
      <c r="AZ64" s="2"/>
      <c r="BA64" s="2"/>
      <c r="BB64" s="2"/>
      <c r="BC64" s="2"/>
      <c r="BD64" s="2"/>
      <c r="BE64" s="2"/>
      <c r="BF64" s="2"/>
      <c r="BG64" s="2"/>
      <c r="BH64" s="2"/>
      <c r="BI64" s="2"/>
      <c r="BJ64" s="2"/>
      <c r="BK64" s="2"/>
      <c r="BL64" s="2"/>
      <c r="BM64" s="2"/>
    </row>
    <row r="65" spans="1:65" ht="15.75" customHeight="1">
      <c r="A65" s="18"/>
      <c r="B65" s="19"/>
      <c r="C65" s="18"/>
      <c r="D65" s="32" t="s">
        <v>49</v>
      </c>
      <c r="E65" s="33"/>
      <c r="F65" s="33"/>
      <c r="G65" s="32" t="s">
        <v>50</v>
      </c>
      <c r="H65" s="33"/>
      <c r="I65" s="33"/>
      <c r="J65" s="33"/>
      <c r="K65" s="33"/>
      <c r="L65" s="33"/>
      <c r="M65" s="19"/>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row>
    <row r="66" spans="1:65" ht="15.75" customHeight="1">
      <c r="A66" s="2"/>
      <c r="B66" s="6"/>
      <c r="C66" s="2"/>
      <c r="D66" s="2"/>
      <c r="E66" s="2"/>
      <c r="F66" s="2"/>
      <c r="G66" s="2"/>
      <c r="H66" s="2"/>
      <c r="I66" s="2"/>
      <c r="J66" s="2"/>
      <c r="K66" s="2"/>
      <c r="L66" s="2"/>
      <c r="M66" s="6"/>
      <c r="N66" s="2"/>
      <c r="O66" s="2"/>
      <c r="P66" s="2"/>
      <c r="Q66" s="2"/>
      <c r="R66" s="2"/>
      <c r="S66" s="2"/>
      <c r="T66" s="2"/>
      <c r="U66" s="2"/>
      <c r="V66" s="2"/>
      <c r="W66" s="2"/>
      <c r="X66" s="2"/>
      <c r="Y66" s="2"/>
      <c r="Z66" s="2"/>
      <c r="AA66" s="2"/>
      <c r="AB66" s="2"/>
      <c r="AC66" s="2"/>
      <c r="AD66" s="2"/>
      <c r="AE66" s="2"/>
      <c r="AR66" s="2"/>
      <c r="AS66" s="2"/>
      <c r="AT66" s="2"/>
      <c r="AU66" s="2"/>
      <c r="AV66" s="2"/>
      <c r="AW66" s="2"/>
      <c r="AX66" s="2"/>
      <c r="AY66" s="2"/>
      <c r="AZ66" s="2"/>
      <c r="BA66" s="2"/>
      <c r="BB66" s="2"/>
      <c r="BC66" s="2"/>
      <c r="BD66" s="2"/>
      <c r="BE66" s="2"/>
      <c r="BF66" s="2"/>
      <c r="BG66" s="2"/>
      <c r="BH66" s="2"/>
      <c r="BI66" s="2"/>
      <c r="BJ66" s="2"/>
      <c r="BK66" s="2"/>
      <c r="BL66" s="2"/>
      <c r="BM66" s="2"/>
    </row>
    <row r="67" spans="1:65" ht="15.75" customHeight="1">
      <c r="A67" s="2"/>
      <c r="B67" s="6"/>
      <c r="C67" s="2"/>
      <c r="D67" s="2"/>
      <c r="E67" s="2"/>
      <c r="F67" s="2"/>
      <c r="G67" s="2"/>
      <c r="H67" s="2"/>
      <c r="I67" s="2"/>
      <c r="J67" s="2"/>
      <c r="K67" s="2"/>
      <c r="L67" s="2"/>
      <c r="M67" s="6"/>
      <c r="N67" s="2"/>
      <c r="O67" s="2"/>
      <c r="P67" s="2"/>
      <c r="Q67" s="2"/>
      <c r="R67" s="2"/>
      <c r="S67" s="2"/>
      <c r="T67" s="2"/>
      <c r="U67" s="2"/>
      <c r="V67" s="2"/>
      <c r="W67" s="2"/>
      <c r="X67" s="2"/>
      <c r="Y67" s="2"/>
      <c r="Z67" s="2"/>
      <c r="AA67" s="2"/>
      <c r="AB67" s="2"/>
      <c r="AC67" s="2"/>
      <c r="AD67" s="2"/>
      <c r="AE67" s="2"/>
      <c r="AR67" s="2"/>
      <c r="AS67" s="2"/>
      <c r="AT67" s="2"/>
      <c r="AU67" s="2"/>
      <c r="AV67" s="2"/>
      <c r="AW67" s="2"/>
      <c r="AX67" s="2"/>
      <c r="AY67" s="2"/>
      <c r="AZ67" s="2"/>
      <c r="BA67" s="2"/>
      <c r="BB67" s="2"/>
      <c r="BC67" s="2"/>
      <c r="BD67" s="2"/>
      <c r="BE67" s="2"/>
      <c r="BF67" s="2"/>
      <c r="BG67" s="2"/>
      <c r="BH67" s="2"/>
      <c r="BI67" s="2"/>
      <c r="BJ67" s="2"/>
      <c r="BK67" s="2"/>
      <c r="BL67" s="2"/>
      <c r="BM67" s="2"/>
    </row>
    <row r="68" spans="1:65" ht="15.75" customHeight="1">
      <c r="A68" s="2"/>
      <c r="B68" s="6"/>
      <c r="C68" s="2"/>
      <c r="D68" s="2"/>
      <c r="E68" s="2"/>
      <c r="F68" s="2"/>
      <c r="G68" s="2"/>
      <c r="H68" s="2"/>
      <c r="I68" s="2"/>
      <c r="J68" s="2"/>
      <c r="K68" s="2"/>
      <c r="L68" s="2"/>
      <c r="M68" s="6"/>
      <c r="N68" s="2"/>
      <c r="O68" s="2"/>
      <c r="P68" s="2"/>
      <c r="Q68" s="2"/>
      <c r="R68" s="2"/>
      <c r="S68" s="2"/>
      <c r="T68" s="2"/>
      <c r="U68" s="2"/>
      <c r="V68" s="2"/>
      <c r="W68" s="2"/>
      <c r="X68" s="2"/>
      <c r="Y68" s="2"/>
      <c r="Z68" s="2"/>
      <c r="AA68" s="2"/>
      <c r="AB68" s="2"/>
      <c r="AC68" s="2"/>
      <c r="AD68" s="2"/>
      <c r="AE68" s="2"/>
      <c r="AR68" s="2"/>
      <c r="AS68" s="2"/>
      <c r="AT68" s="2"/>
      <c r="AU68" s="2"/>
      <c r="AV68" s="2"/>
      <c r="AW68" s="2"/>
      <c r="AX68" s="2"/>
      <c r="AY68" s="2"/>
      <c r="AZ68" s="2"/>
      <c r="BA68" s="2"/>
      <c r="BB68" s="2"/>
      <c r="BC68" s="2"/>
      <c r="BD68" s="2"/>
      <c r="BE68" s="2"/>
      <c r="BF68" s="2"/>
      <c r="BG68" s="2"/>
      <c r="BH68" s="2"/>
      <c r="BI68" s="2"/>
      <c r="BJ68" s="2"/>
      <c r="BK68" s="2"/>
      <c r="BL68" s="2"/>
      <c r="BM68" s="2"/>
    </row>
    <row r="69" spans="1:65" ht="15.75" customHeight="1">
      <c r="A69" s="2"/>
      <c r="B69" s="6"/>
      <c r="C69" s="2"/>
      <c r="D69" s="2"/>
      <c r="E69" s="2"/>
      <c r="F69" s="2"/>
      <c r="G69" s="2"/>
      <c r="H69" s="2"/>
      <c r="I69" s="2"/>
      <c r="J69" s="2"/>
      <c r="K69" s="2"/>
      <c r="L69" s="2"/>
      <c r="M69" s="6"/>
      <c r="N69" s="2"/>
      <c r="O69" s="2"/>
      <c r="P69" s="2"/>
      <c r="Q69" s="2"/>
      <c r="R69" s="2"/>
      <c r="S69" s="2"/>
      <c r="T69" s="2"/>
      <c r="U69" s="2"/>
      <c r="V69" s="2"/>
      <c r="W69" s="2"/>
      <c r="X69" s="2"/>
      <c r="Y69" s="2"/>
      <c r="Z69" s="2"/>
      <c r="AA69" s="2"/>
      <c r="AB69" s="2"/>
      <c r="AC69" s="2"/>
      <c r="AD69" s="2"/>
      <c r="AE69" s="2"/>
      <c r="AR69" s="2"/>
      <c r="AS69" s="2"/>
      <c r="AT69" s="2"/>
      <c r="AU69" s="2"/>
      <c r="AV69" s="2"/>
      <c r="AW69" s="2"/>
      <c r="AX69" s="2"/>
      <c r="AY69" s="2"/>
      <c r="AZ69" s="2"/>
      <c r="BA69" s="2"/>
      <c r="BB69" s="2"/>
      <c r="BC69" s="2"/>
      <c r="BD69" s="2"/>
      <c r="BE69" s="2"/>
      <c r="BF69" s="2"/>
      <c r="BG69" s="2"/>
      <c r="BH69" s="2"/>
      <c r="BI69" s="2"/>
      <c r="BJ69" s="2"/>
      <c r="BK69" s="2"/>
      <c r="BL69" s="2"/>
      <c r="BM69" s="2"/>
    </row>
    <row r="70" spans="1:65" ht="15.75" customHeight="1">
      <c r="A70" s="2"/>
      <c r="B70" s="6"/>
      <c r="C70" s="2"/>
      <c r="D70" s="2"/>
      <c r="E70" s="2"/>
      <c r="F70" s="2"/>
      <c r="G70" s="2"/>
      <c r="H70" s="2"/>
      <c r="I70" s="2"/>
      <c r="J70" s="2"/>
      <c r="K70" s="2"/>
      <c r="L70" s="2"/>
      <c r="M70" s="6"/>
      <c r="N70" s="2"/>
      <c r="O70" s="2"/>
      <c r="P70" s="2"/>
      <c r="Q70" s="2"/>
      <c r="R70" s="2"/>
      <c r="S70" s="2"/>
      <c r="T70" s="2"/>
      <c r="U70" s="2"/>
      <c r="V70" s="2"/>
      <c r="W70" s="2"/>
      <c r="X70" s="2"/>
      <c r="Y70" s="2"/>
      <c r="Z70" s="2"/>
      <c r="AA70" s="2"/>
      <c r="AB70" s="2"/>
      <c r="AC70" s="2"/>
      <c r="AD70" s="2"/>
      <c r="AE70" s="2"/>
      <c r="AR70" s="2"/>
      <c r="AS70" s="2"/>
      <c r="AT70" s="2"/>
      <c r="AU70" s="2"/>
      <c r="AV70" s="2"/>
      <c r="AW70" s="2"/>
      <c r="AX70" s="2"/>
      <c r="AY70" s="2"/>
      <c r="AZ70" s="2"/>
      <c r="BA70" s="2"/>
      <c r="BB70" s="2"/>
      <c r="BC70" s="2"/>
      <c r="BD70" s="2"/>
      <c r="BE70" s="2"/>
      <c r="BF70" s="2"/>
      <c r="BG70" s="2"/>
      <c r="BH70" s="2"/>
      <c r="BI70" s="2"/>
      <c r="BJ70" s="2"/>
      <c r="BK70" s="2"/>
      <c r="BL70" s="2"/>
      <c r="BM70" s="2"/>
    </row>
    <row r="71" spans="1:65" ht="15.75" customHeight="1">
      <c r="A71" s="2"/>
      <c r="B71" s="6"/>
      <c r="C71" s="2"/>
      <c r="D71" s="2"/>
      <c r="E71" s="2"/>
      <c r="F71" s="2"/>
      <c r="G71" s="2"/>
      <c r="H71" s="2"/>
      <c r="I71" s="2"/>
      <c r="J71" s="2"/>
      <c r="K71" s="2"/>
      <c r="L71" s="2"/>
      <c r="M71" s="6"/>
      <c r="N71" s="2"/>
      <c r="O71" s="2"/>
      <c r="P71" s="2"/>
      <c r="Q71" s="2"/>
      <c r="R71" s="2"/>
      <c r="S71" s="2"/>
      <c r="T71" s="2"/>
      <c r="U71" s="2"/>
      <c r="V71" s="2"/>
      <c r="W71" s="2"/>
      <c r="X71" s="2"/>
      <c r="Y71" s="2"/>
      <c r="Z71" s="2"/>
      <c r="AA71" s="2"/>
      <c r="AB71" s="2"/>
      <c r="AC71" s="2"/>
      <c r="AD71" s="2"/>
      <c r="AE71" s="2"/>
      <c r="AR71" s="2"/>
      <c r="AS71" s="2"/>
      <c r="AT71" s="2"/>
      <c r="AU71" s="2"/>
      <c r="AV71" s="2"/>
      <c r="AW71" s="2"/>
      <c r="AX71" s="2"/>
      <c r="AY71" s="2"/>
      <c r="AZ71" s="2"/>
      <c r="BA71" s="2"/>
      <c r="BB71" s="2"/>
      <c r="BC71" s="2"/>
      <c r="BD71" s="2"/>
      <c r="BE71" s="2"/>
      <c r="BF71" s="2"/>
      <c r="BG71" s="2"/>
      <c r="BH71" s="2"/>
      <c r="BI71" s="2"/>
      <c r="BJ71" s="2"/>
      <c r="BK71" s="2"/>
      <c r="BL71" s="2"/>
      <c r="BM71" s="2"/>
    </row>
    <row r="72" spans="1:65" ht="15.75" customHeight="1">
      <c r="A72" s="2"/>
      <c r="B72" s="6"/>
      <c r="C72" s="2"/>
      <c r="D72" s="2"/>
      <c r="E72" s="2"/>
      <c r="F72" s="2"/>
      <c r="G72" s="2"/>
      <c r="H72" s="2"/>
      <c r="I72" s="2"/>
      <c r="J72" s="2"/>
      <c r="K72" s="2"/>
      <c r="L72" s="2"/>
      <c r="M72" s="6"/>
      <c r="N72" s="2"/>
      <c r="O72" s="2"/>
      <c r="P72" s="2"/>
      <c r="Q72" s="2"/>
      <c r="R72" s="2"/>
      <c r="S72" s="2"/>
      <c r="T72" s="2"/>
      <c r="U72" s="2"/>
      <c r="V72" s="2"/>
      <c r="W72" s="2"/>
      <c r="X72" s="2"/>
      <c r="Y72" s="2"/>
      <c r="Z72" s="2"/>
      <c r="AA72" s="2"/>
      <c r="AB72" s="2"/>
      <c r="AC72" s="2"/>
      <c r="AD72" s="2"/>
      <c r="AE72" s="2"/>
      <c r="AR72" s="2"/>
      <c r="AS72" s="2"/>
      <c r="AT72" s="2"/>
      <c r="AU72" s="2"/>
      <c r="AV72" s="2"/>
      <c r="AW72" s="2"/>
      <c r="AX72" s="2"/>
      <c r="AY72" s="2"/>
      <c r="AZ72" s="2"/>
      <c r="BA72" s="2"/>
      <c r="BB72" s="2"/>
      <c r="BC72" s="2"/>
      <c r="BD72" s="2"/>
      <c r="BE72" s="2"/>
      <c r="BF72" s="2"/>
      <c r="BG72" s="2"/>
      <c r="BH72" s="2"/>
      <c r="BI72" s="2"/>
      <c r="BJ72" s="2"/>
      <c r="BK72" s="2"/>
      <c r="BL72" s="2"/>
      <c r="BM72" s="2"/>
    </row>
    <row r="73" spans="1:65" ht="15.75" customHeight="1">
      <c r="A73" s="2"/>
      <c r="B73" s="6"/>
      <c r="C73" s="2"/>
      <c r="D73" s="2"/>
      <c r="E73" s="2"/>
      <c r="F73" s="2"/>
      <c r="G73" s="2"/>
      <c r="H73" s="2"/>
      <c r="I73" s="2"/>
      <c r="J73" s="2"/>
      <c r="K73" s="2"/>
      <c r="L73" s="2"/>
      <c r="M73" s="6"/>
      <c r="N73" s="2"/>
      <c r="O73" s="2"/>
      <c r="P73" s="2"/>
      <c r="Q73" s="2"/>
      <c r="R73" s="2"/>
      <c r="S73" s="2"/>
      <c r="T73" s="2"/>
      <c r="U73" s="2"/>
      <c r="V73" s="2"/>
      <c r="W73" s="2"/>
      <c r="X73" s="2"/>
      <c r="Y73" s="2"/>
      <c r="Z73" s="2"/>
      <c r="AA73" s="2"/>
      <c r="AB73" s="2"/>
      <c r="AC73" s="2"/>
      <c r="AD73" s="2"/>
      <c r="AE73" s="2"/>
      <c r="AR73" s="2"/>
      <c r="AS73" s="2"/>
      <c r="AT73" s="2"/>
      <c r="AU73" s="2"/>
      <c r="AV73" s="2"/>
      <c r="AW73" s="2"/>
      <c r="AX73" s="2"/>
      <c r="AY73" s="2"/>
      <c r="AZ73" s="2"/>
      <c r="BA73" s="2"/>
      <c r="BB73" s="2"/>
      <c r="BC73" s="2"/>
      <c r="BD73" s="2"/>
      <c r="BE73" s="2"/>
      <c r="BF73" s="2"/>
      <c r="BG73" s="2"/>
      <c r="BH73" s="2"/>
      <c r="BI73" s="2"/>
      <c r="BJ73" s="2"/>
      <c r="BK73" s="2"/>
      <c r="BL73" s="2"/>
      <c r="BM73" s="2"/>
    </row>
    <row r="74" spans="1:65" ht="15.75" customHeight="1">
      <c r="A74" s="2"/>
      <c r="B74" s="6"/>
      <c r="C74" s="2"/>
      <c r="D74" s="2"/>
      <c r="E74" s="2"/>
      <c r="F74" s="2"/>
      <c r="G74" s="2"/>
      <c r="H74" s="2"/>
      <c r="I74" s="2"/>
      <c r="J74" s="2"/>
      <c r="K74" s="2"/>
      <c r="L74" s="2"/>
      <c r="M74" s="6"/>
      <c r="N74" s="2"/>
      <c r="O74" s="2"/>
      <c r="P74" s="2"/>
      <c r="Q74" s="2"/>
      <c r="R74" s="2"/>
      <c r="S74" s="2"/>
      <c r="T74" s="2"/>
      <c r="U74" s="2"/>
      <c r="V74" s="2"/>
      <c r="W74" s="2"/>
      <c r="X74" s="2"/>
      <c r="Y74" s="2"/>
      <c r="Z74" s="2"/>
      <c r="AA74" s="2"/>
      <c r="AB74" s="2"/>
      <c r="AC74" s="2"/>
      <c r="AD74" s="2"/>
      <c r="AE74" s="2"/>
      <c r="AR74" s="2"/>
      <c r="AS74" s="2"/>
      <c r="AT74" s="2"/>
      <c r="AU74" s="2"/>
      <c r="AV74" s="2"/>
      <c r="AW74" s="2"/>
      <c r="AX74" s="2"/>
      <c r="AY74" s="2"/>
      <c r="AZ74" s="2"/>
      <c r="BA74" s="2"/>
      <c r="BB74" s="2"/>
      <c r="BC74" s="2"/>
      <c r="BD74" s="2"/>
      <c r="BE74" s="2"/>
      <c r="BF74" s="2"/>
      <c r="BG74" s="2"/>
      <c r="BH74" s="2"/>
      <c r="BI74" s="2"/>
      <c r="BJ74" s="2"/>
      <c r="BK74" s="2"/>
      <c r="BL74" s="2"/>
      <c r="BM74" s="2"/>
    </row>
    <row r="75" spans="1:65" ht="15.75" customHeight="1">
      <c r="A75" s="2"/>
      <c r="B75" s="6"/>
      <c r="C75" s="2"/>
      <c r="D75" s="2"/>
      <c r="E75" s="2"/>
      <c r="F75" s="2"/>
      <c r="G75" s="2"/>
      <c r="H75" s="2"/>
      <c r="I75" s="2"/>
      <c r="J75" s="2"/>
      <c r="K75" s="2"/>
      <c r="L75" s="2"/>
      <c r="M75" s="6"/>
      <c r="N75" s="2"/>
      <c r="O75" s="2"/>
      <c r="P75" s="2"/>
      <c r="Q75" s="2"/>
      <c r="R75" s="2"/>
      <c r="S75" s="2"/>
      <c r="T75" s="2"/>
      <c r="U75" s="2"/>
      <c r="V75" s="2"/>
      <c r="W75" s="2"/>
      <c r="X75" s="2"/>
      <c r="Y75" s="2"/>
      <c r="Z75" s="2"/>
      <c r="AA75" s="2"/>
      <c r="AB75" s="2"/>
      <c r="AC75" s="2"/>
      <c r="AD75" s="2"/>
      <c r="AE75" s="2"/>
      <c r="AR75" s="2"/>
      <c r="AS75" s="2"/>
      <c r="AT75" s="2"/>
      <c r="AU75" s="2"/>
      <c r="AV75" s="2"/>
      <c r="AW75" s="2"/>
      <c r="AX75" s="2"/>
      <c r="AY75" s="2"/>
      <c r="AZ75" s="2"/>
      <c r="BA75" s="2"/>
      <c r="BB75" s="2"/>
      <c r="BC75" s="2"/>
      <c r="BD75" s="2"/>
      <c r="BE75" s="2"/>
      <c r="BF75" s="2"/>
      <c r="BG75" s="2"/>
      <c r="BH75" s="2"/>
      <c r="BI75" s="2"/>
      <c r="BJ75" s="2"/>
      <c r="BK75" s="2"/>
      <c r="BL75" s="2"/>
      <c r="BM75" s="2"/>
    </row>
    <row r="76" spans="1:65" ht="15.75" customHeight="1">
      <c r="A76" s="18"/>
      <c r="B76" s="19"/>
      <c r="C76" s="18"/>
      <c r="D76" s="34" t="s">
        <v>47</v>
      </c>
      <c r="E76" s="21"/>
      <c r="F76" s="103" t="s">
        <v>48</v>
      </c>
      <c r="G76" s="34" t="s">
        <v>47</v>
      </c>
      <c r="H76" s="21"/>
      <c r="I76" s="21"/>
      <c r="J76" s="104" t="s">
        <v>48</v>
      </c>
      <c r="K76" s="21"/>
      <c r="L76" s="21"/>
      <c r="M76" s="19"/>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row>
    <row r="77" spans="1:65" ht="14.25" customHeight="1">
      <c r="A77" s="18"/>
      <c r="B77" s="35"/>
      <c r="C77" s="36"/>
      <c r="D77" s="36"/>
      <c r="E77" s="36"/>
      <c r="F77" s="36"/>
      <c r="G77" s="36"/>
      <c r="H77" s="36"/>
      <c r="I77" s="36"/>
      <c r="J77" s="36"/>
      <c r="K77" s="36"/>
      <c r="L77" s="36"/>
      <c r="M77" s="19"/>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row>
    <row r="78" spans="1:65"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R78" s="2"/>
      <c r="AS78" s="2"/>
      <c r="AT78" s="2"/>
      <c r="AU78" s="2"/>
      <c r="AV78" s="2"/>
      <c r="AW78" s="2"/>
      <c r="AX78" s="2"/>
      <c r="AY78" s="2"/>
      <c r="AZ78" s="2"/>
      <c r="BA78" s="2"/>
      <c r="BB78" s="2"/>
      <c r="BC78" s="2"/>
      <c r="BD78" s="2"/>
      <c r="BE78" s="2"/>
      <c r="BF78" s="2"/>
      <c r="BG78" s="2"/>
      <c r="BH78" s="2"/>
      <c r="BI78" s="2"/>
      <c r="BJ78" s="2"/>
      <c r="BK78" s="2"/>
      <c r="BL78" s="2"/>
      <c r="BM78" s="2"/>
    </row>
    <row r="79" spans="1:65"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R79" s="2"/>
      <c r="AS79" s="2"/>
      <c r="AT79" s="2"/>
      <c r="AU79" s="2"/>
      <c r="AV79" s="2"/>
      <c r="AW79" s="2"/>
      <c r="AX79" s="2"/>
      <c r="AY79" s="2"/>
      <c r="AZ79" s="2"/>
      <c r="BA79" s="2"/>
      <c r="BB79" s="2"/>
      <c r="BC79" s="2"/>
      <c r="BD79" s="2"/>
      <c r="BE79" s="2"/>
      <c r="BF79" s="2"/>
      <c r="BG79" s="2"/>
      <c r="BH79" s="2"/>
      <c r="BI79" s="2"/>
      <c r="BJ79" s="2"/>
      <c r="BK79" s="2"/>
      <c r="BL79" s="2"/>
      <c r="BM79" s="2"/>
    </row>
    <row r="80" spans="1:65"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R80" s="2"/>
      <c r="AS80" s="2"/>
      <c r="AT80" s="2"/>
      <c r="AU80" s="2"/>
      <c r="AV80" s="2"/>
      <c r="AW80" s="2"/>
      <c r="AX80" s="2"/>
      <c r="AY80" s="2"/>
      <c r="AZ80" s="2"/>
      <c r="BA80" s="2"/>
      <c r="BB80" s="2"/>
      <c r="BC80" s="2"/>
      <c r="BD80" s="2"/>
      <c r="BE80" s="2"/>
      <c r="BF80" s="2"/>
      <c r="BG80" s="2"/>
      <c r="BH80" s="2"/>
      <c r="BI80" s="2"/>
      <c r="BJ80" s="2"/>
      <c r="BK80" s="2"/>
      <c r="BL80" s="2"/>
      <c r="BM80" s="2"/>
    </row>
    <row r="81" spans="1:65" ht="6.75" customHeight="1">
      <c r="A81" s="18"/>
      <c r="B81" s="37"/>
      <c r="C81" s="38"/>
      <c r="D81" s="38"/>
      <c r="E81" s="38"/>
      <c r="F81" s="38"/>
      <c r="G81" s="38"/>
      <c r="H81" s="38"/>
      <c r="I81" s="38"/>
      <c r="J81" s="38"/>
      <c r="K81" s="38"/>
      <c r="L81" s="38"/>
      <c r="M81" s="19"/>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row>
    <row r="82" spans="1:65" ht="24.75" customHeight="1">
      <c r="A82" s="18"/>
      <c r="B82" s="19"/>
      <c r="C82" s="7" t="s">
        <v>116</v>
      </c>
      <c r="D82" s="18"/>
      <c r="E82" s="18"/>
      <c r="F82" s="18"/>
      <c r="G82" s="18"/>
      <c r="H82" s="18"/>
      <c r="I82" s="18"/>
      <c r="J82" s="18"/>
      <c r="K82" s="18"/>
      <c r="L82" s="18"/>
      <c r="M82" s="19"/>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row>
    <row r="83" spans="1:65" ht="6.75" customHeight="1">
      <c r="A83" s="18"/>
      <c r="B83" s="19"/>
      <c r="C83" s="18"/>
      <c r="D83" s="18"/>
      <c r="E83" s="18"/>
      <c r="F83" s="18"/>
      <c r="G83" s="18"/>
      <c r="H83" s="18"/>
      <c r="I83" s="18"/>
      <c r="J83" s="18"/>
      <c r="K83" s="18"/>
      <c r="L83" s="18"/>
      <c r="M83" s="19"/>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row>
    <row r="84" spans="1:65" ht="12" customHeight="1">
      <c r="A84" s="18"/>
      <c r="B84" s="19"/>
      <c r="C84" s="13" t="s">
        <v>15</v>
      </c>
      <c r="D84" s="18"/>
      <c r="E84" s="18"/>
      <c r="F84" s="18"/>
      <c r="G84" s="18"/>
      <c r="H84" s="18"/>
      <c r="I84" s="18"/>
      <c r="J84" s="18"/>
      <c r="K84" s="18"/>
      <c r="L84" s="18"/>
      <c r="M84" s="19"/>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row>
    <row r="85" spans="1:65" ht="26.25" customHeight="1">
      <c r="A85" s="18"/>
      <c r="B85" s="19"/>
      <c r="C85" s="18"/>
      <c r="D85" s="18"/>
      <c r="E85" s="239" t="str">
        <f>E7</f>
        <v>Integrovaný výrobný systém pre výrobu a distribúciu nealkoholických sladových produktov</v>
      </c>
      <c r="F85" s="205"/>
      <c r="G85" s="205"/>
      <c r="H85" s="205"/>
      <c r="I85" s="18"/>
      <c r="J85" s="18"/>
      <c r="K85" s="18"/>
      <c r="L85" s="18"/>
      <c r="M85" s="19"/>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row>
    <row r="86" spans="1:65" ht="12" customHeight="1">
      <c r="A86" s="2"/>
      <c r="B86" s="6"/>
      <c r="C86" s="13" t="s">
        <v>113</v>
      </c>
      <c r="D86" s="2"/>
      <c r="E86" s="2"/>
      <c r="F86" s="2"/>
      <c r="G86" s="2"/>
      <c r="H86" s="2"/>
      <c r="I86" s="2"/>
      <c r="J86" s="2"/>
      <c r="K86" s="2"/>
      <c r="L86" s="2"/>
      <c r="M86" s="6"/>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65" ht="16.5" customHeight="1">
      <c r="A87" s="2"/>
      <c r="B87" s="6"/>
      <c r="C87" s="2"/>
      <c r="D87" s="2"/>
      <c r="E87" s="239" t="s">
        <v>163</v>
      </c>
      <c r="F87" s="205"/>
      <c r="G87" s="205"/>
      <c r="H87" s="205"/>
      <c r="I87" s="2"/>
      <c r="J87" s="2"/>
      <c r="K87" s="2"/>
      <c r="L87" s="2"/>
      <c r="M87" s="6"/>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row>
    <row r="88" spans="1:65" ht="12" customHeight="1">
      <c r="A88" s="2"/>
      <c r="B88" s="6"/>
      <c r="C88" s="13" t="s">
        <v>164</v>
      </c>
      <c r="D88" s="2"/>
      <c r="E88" s="2"/>
      <c r="F88" s="2"/>
      <c r="G88" s="2"/>
      <c r="H88" s="2"/>
      <c r="I88" s="2"/>
      <c r="J88" s="2"/>
      <c r="K88" s="2"/>
      <c r="L88" s="2"/>
      <c r="M88" s="6"/>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row>
    <row r="89" spans="1:65" ht="16.5" customHeight="1">
      <c r="A89" s="18"/>
      <c r="B89" s="19"/>
      <c r="C89" s="18"/>
      <c r="D89" s="18"/>
      <c r="E89" s="240" t="s">
        <v>709</v>
      </c>
      <c r="F89" s="205"/>
      <c r="G89" s="205"/>
      <c r="H89" s="205"/>
      <c r="I89" s="18"/>
      <c r="J89" s="18"/>
      <c r="K89" s="18"/>
      <c r="L89" s="18"/>
      <c r="M89" s="19"/>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row>
    <row r="90" spans="1:65" ht="12" customHeight="1">
      <c r="A90" s="18"/>
      <c r="B90" s="19"/>
      <c r="C90" s="13" t="s">
        <v>710</v>
      </c>
      <c r="D90" s="18"/>
      <c r="E90" s="18"/>
      <c r="F90" s="18"/>
      <c r="G90" s="18"/>
      <c r="H90" s="18"/>
      <c r="I90" s="18"/>
      <c r="J90" s="18"/>
      <c r="K90" s="18"/>
      <c r="L90" s="18"/>
      <c r="M90" s="19"/>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row>
    <row r="91" spans="1:65" ht="16.5" customHeight="1">
      <c r="A91" s="18"/>
      <c r="B91" s="19"/>
      <c r="C91" s="18"/>
      <c r="D91" s="18"/>
      <c r="E91" s="234" t="str">
        <f>E13</f>
        <v>26-B-01-03-02-02 - Vodovodná</v>
      </c>
      <c r="F91" s="205"/>
      <c r="G91" s="205"/>
      <c r="H91" s="205"/>
      <c r="I91" s="18"/>
      <c r="J91" s="18"/>
      <c r="K91" s="18"/>
      <c r="L91" s="18"/>
      <c r="M91" s="19"/>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row>
    <row r="92" spans="1:65" ht="6.75" customHeight="1">
      <c r="A92" s="18"/>
      <c r="B92" s="19"/>
      <c r="C92" s="18"/>
      <c r="D92" s="18"/>
      <c r="E92" s="18"/>
      <c r="F92" s="18"/>
      <c r="G92" s="18"/>
      <c r="H92" s="18"/>
      <c r="I92" s="18"/>
      <c r="J92" s="18"/>
      <c r="K92" s="18"/>
      <c r="L92" s="18"/>
      <c r="M92" s="19"/>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row>
    <row r="93" spans="1:65" ht="12" customHeight="1">
      <c r="A93" s="18"/>
      <c r="B93" s="19"/>
      <c r="C93" s="13" t="s">
        <v>19</v>
      </c>
      <c r="D93" s="18"/>
      <c r="E93" s="18"/>
      <c r="F93" s="11" t="str">
        <f>F16</f>
        <v>Zvolen</v>
      </c>
      <c r="G93" s="18"/>
      <c r="H93" s="18"/>
      <c r="I93" s="13" t="s">
        <v>21</v>
      </c>
      <c r="J93" s="45" t="str">
        <f>IF(J16="","",J16)</f>
        <v/>
      </c>
      <c r="K93" s="18"/>
      <c r="L93" s="18"/>
      <c r="M93" s="19"/>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row>
    <row r="94" spans="1:65" ht="6.75" customHeight="1">
      <c r="A94" s="18"/>
      <c r="B94" s="19"/>
      <c r="C94" s="18"/>
      <c r="D94" s="18"/>
      <c r="E94" s="18"/>
      <c r="F94" s="18"/>
      <c r="G94" s="18"/>
      <c r="H94" s="18"/>
      <c r="I94" s="18"/>
      <c r="J94" s="18"/>
      <c r="K94" s="18"/>
      <c r="L94" s="18"/>
      <c r="M94" s="19"/>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row>
    <row r="95" spans="1:65" ht="15" customHeight="1">
      <c r="A95" s="18"/>
      <c r="B95" s="19"/>
      <c r="C95" s="13" t="s">
        <v>22</v>
      </c>
      <c r="D95" s="18"/>
      <c r="E95" s="18"/>
      <c r="F95" s="11" t="str">
        <f>E19</f>
        <v xml:space="preserve"> </v>
      </c>
      <c r="G95" s="18"/>
      <c r="H95" s="18"/>
      <c r="I95" s="13" t="s">
        <v>28</v>
      </c>
      <c r="J95" s="16" t="str">
        <f>E25</f>
        <v xml:space="preserve"> </v>
      </c>
      <c r="K95" s="18"/>
      <c r="L95" s="18"/>
      <c r="M95" s="19"/>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row>
    <row r="96" spans="1:65" ht="15" customHeight="1">
      <c r="A96" s="18"/>
      <c r="B96" s="19"/>
      <c r="C96" s="13" t="s">
        <v>26</v>
      </c>
      <c r="D96" s="18"/>
      <c r="E96" s="18"/>
      <c r="F96" s="105" t="str">
        <f>IF(E22="","",E22)</f>
        <v>Vyplň údaj</v>
      </c>
      <c r="G96" s="18"/>
      <c r="H96" s="18"/>
      <c r="I96" s="13" t="s">
        <v>29</v>
      </c>
      <c r="J96" s="16" t="str">
        <f>E28</f>
        <v>Ing.Miroslav Plevka</v>
      </c>
      <c r="K96" s="18"/>
      <c r="L96" s="18"/>
      <c r="M96" s="19"/>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row>
    <row r="97" spans="1:65" ht="9.75" customHeight="1">
      <c r="A97" s="18"/>
      <c r="B97" s="19"/>
      <c r="C97" s="18"/>
      <c r="D97" s="18"/>
      <c r="E97" s="18"/>
      <c r="F97" s="18"/>
      <c r="G97" s="18"/>
      <c r="H97" s="18"/>
      <c r="I97" s="18"/>
      <c r="J97" s="18"/>
      <c r="K97" s="18"/>
      <c r="L97" s="18"/>
      <c r="M97" s="19"/>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row>
    <row r="98" spans="1:65" ht="29.25" customHeight="1">
      <c r="A98" s="18"/>
      <c r="B98" s="19"/>
      <c r="C98" s="106" t="s">
        <v>117</v>
      </c>
      <c r="D98" s="97"/>
      <c r="E98" s="97"/>
      <c r="F98" s="97"/>
      <c r="G98" s="97"/>
      <c r="H98" s="97"/>
      <c r="I98" s="107" t="s">
        <v>118</v>
      </c>
      <c r="J98" s="107" t="s">
        <v>119</v>
      </c>
      <c r="K98" s="107" t="s">
        <v>120</v>
      </c>
      <c r="L98" s="97"/>
      <c r="M98" s="19"/>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row>
    <row r="99" spans="1:65" ht="9.75" customHeight="1">
      <c r="A99" s="18"/>
      <c r="B99" s="19"/>
      <c r="C99" s="18"/>
      <c r="D99" s="18"/>
      <c r="E99" s="18"/>
      <c r="F99" s="18"/>
      <c r="G99" s="18"/>
      <c r="H99" s="18"/>
      <c r="I99" s="18"/>
      <c r="J99" s="18"/>
      <c r="K99" s="18"/>
      <c r="L99" s="18"/>
      <c r="M99" s="19"/>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row>
    <row r="100" spans="1:65" ht="22.5" customHeight="1">
      <c r="A100" s="18"/>
      <c r="B100" s="19"/>
      <c r="C100" s="108" t="s">
        <v>121</v>
      </c>
      <c r="D100" s="18"/>
      <c r="E100" s="18"/>
      <c r="F100" s="18"/>
      <c r="G100" s="18"/>
      <c r="H100" s="18"/>
      <c r="I100" s="59">
        <f t="shared" ref="I100:J100" si="1">Q129</f>
        <v>0</v>
      </c>
      <c r="J100" s="59">
        <f t="shared" si="1"/>
        <v>0</v>
      </c>
      <c r="K100" s="59">
        <f t="shared" ref="K100:K102" si="2">K129</f>
        <v>0</v>
      </c>
      <c r="L100" s="18"/>
      <c r="M100" s="19"/>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3" t="s">
        <v>122</v>
      </c>
      <c r="AV100" s="18"/>
      <c r="AW100" s="18"/>
      <c r="AX100" s="18"/>
      <c r="AY100" s="18"/>
      <c r="AZ100" s="18"/>
      <c r="BA100" s="18"/>
      <c r="BB100" s="18"/>
      <c r="BC100" s="18"/>
      <c r="BD100" s="18"/>
      <c r="BE100" s="18"/>
      <c r="BF100" s="18"/>
      <c r="BG100" s="18"/>
      <c r="BH100" s="18"/>
      <c r="BI100" s="18"/>
      <c r="BJ100" s="18"/>
      <c r="BK100" s="18"/>
      <c r="BL100" s="18"/>
      <c r="BM100" s="18"/>
    </row>
    <row r="101" spans="1:65" ht="24.75" customHeight="1">
      <c r="A101" s="109"/>
      <c r="B101" s="110"/>
      <c r="C101" s="109"/>
      <c r="D101" s="111" t="s">
        <v>712</v>
      </c>
      <c r="E101" s="112"/>
      <c r="F101" s="112"/>
      <c r="G101" s="112"/>
      <c r="H101" s="112"/>
      <c r="I101" s="113">
        <f t="shared" ref="I101:J101" si="3">Q130</f>
        <v>0</v>
      </c>
      <c r="J101" s="113">
        <f t="shared" si="3"/>
        <v>0</v>
      </c>
      <c r="K101" s="113">
        <f t="shared" si="2"/>
        <v>0</v>
      </c>
      <c r="L101" s="109"/>
      <c r="M101" s="110"/>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c r="AX101" s="109"/>
      <c r="AY101" s="109"/>
      <c r="AZ101" s="109"/>
      <c r="BA101" s="109"/>
      <c r="BB101" s="109"/>
      <c r="BC101" s="109"/>
      <c r="BD101" s="109"/>
      <c r="BE101" s="109"/>
      <c r="BF101" s="109"/>
      <c r="BG101" s="109"/>
      <c r="BH101" s="109"/>
      <c r="BI101" s="109"/>
      <c r="BJ101" s="109"/>
      <c r="BK101" s="109"/>
      <c r="BL101" s="109"/>
      <c r="BM101" s="109"/>
    </row>
    <row r="102" spans="1:65" ht="19.5" customHeight="1">
      <c r="A102" s="80"/>
      <c r="B102" s="114"/>
      <c r="C102" s="80"/>
      <c r="D102" s="115" t="s">
        <v>713</v>
      </c>
      <c r="E102" s="116"/>
      <c r="F102" s="116"/>
      <c r="G102" s="116"/>
      <c r="H102" s="116"/>
      <c r="I102" s="117">
        <f t="shared" ref="I102:J102" si="4">Q131</f>
        <v>0</v>
      </c>
      <c r="J102" s="117">
        <f t="shared" si="4"/>
        <v>0</v>
      </c>
      <c r="K102" s="117">
        <f t="shared" si="2"/>
        <v>0</v>
      </c>
      <c r="L102" s="80"/>
      <c r="M102" s="114"/>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row>
    <row r="103" spans="1:65" ht="19.5" customHeight="1">
      <c r="A103" s="80"/>
      <c r="B103" s="114"/>
      <c r="C103" s="80"/>
      <c r="D103" s="115" t="s">
        <v>714</v>
      </c>
      <c r="E103" s="116"/>
      <c r="F103" s="116"/>
      <c r="G103" s="116"/>
      <c r="H103" s="116"/>
      <c r="I103" s="117">
        <f t="shared" ref="I103:J103" si="5">Q147</f>
        <v>0</v>
      </c>
      <c r="J103" s="117">
        <f t="shared" si="5"/>
        <v>0</v>
      </c>
      <c r="K103" s="117">
        <f>K147</f>
        <v>0</v>
      </c>
      <c r="L103" s="80"/>
      <c r="M103" s="114"/>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row>
    <row r="104" spans="1:65" ht="19.5" customHeight="1">
      <c r="A104" s="80"/>
      <c r="B104" s="114"/>
      <c r="C104" s="80"/>
      <c r="D104" s="115" t="s">
        <v>715</v>
      </c>
      <c r="E104" s="116"/>
      <c r="F104" s="116"/>
      <c r="G104" s="116"/>
      <c r="H104" s="116"/>
      <c r="I104" s="117">
        <f t="shared" ref="I104:J104" si="6">Q150</f>
        <v>0</v>
      </c>
      <c r="J104" s="117">
        <f t="shared" si="6"/>
        <v>0</v>
      </c>
      <c r="K104" s="117">
        <f>K150</f>
        <v>0</v>
      </c>
      <c r="L104" s="80"/>
      <c r="M104" s="114"/>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c r="AM104" s="80"/>
      <c r="AN104" s="80"/>
      <c r="AO104" s="80"/>
      <c r="AP104" s="80"/>
      <c r="AQ104" s="80"/>
      <c r="AR104" s="80"/>
      <c r="AS104" s="80"/>
      <c r="AT104" s="80"/>
      <c r="AU104" s="80"/>
      <c r="AV104" s="80"/>
      <c r="AW104" s="80"/>
      <c r="AX104" s="80"/>
      <c r="AY104" s="80"/>
      <c r="AZ104" s="80"/>
      <c r="BA104" s="80"/>
      <c r="BB104" s="80"/>
      <c r="BC104" s="80"/>
      <c r="BD104" s="80"/>
      <c r="BE104" s="80"/>
      <c r="BF104" s="80"/>
      <c r="BG104" s="80"/>
      <c r="BH104" s="80"/>
      <c r="BI104" s="80"/>
      <c r="BJ104" s="80"/>
      <c r="BK104" s="80"/>
      <c r="BL104" s="80"/>
      <c r="BM104" s="80"/>
    </row>
    <row r="105" spans="1:65" ht="19.5" customHeight="1">
      <c r="A105" s="80"/>
      <c r="B105" s="114"/>
      <c r="C105" s="80"/>
      <c r="D105" s="115" t="s">
        <v>716</v>
      </c>
      <c r="E105" s="116"/>
      <c r="F105" s="116"/>
      <c r="G105" s="116"/>
      <c r="H105" s="116"/>
      <c r="I105" s="117">
        <f t="shared" ref="I105:J105" si="7">Q175</f>
        <v>0</v>
      </c>
      <c r="J105" s="117">
        <f t="shared" si="7"/>
        <v>0</v>
      </c>
      <c r="K105" s="117">
        <f>K175</f>
        <v>0</v>
      </c>
      <c r="L105" s="80"/>
      <c r="M105" s="114"/>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80"/>
      <c r="AQ105" s="80"/>
      <c r="AR105" s="80"/>
      <c r="AS105" s="80"/>
      <c r="AT105" s="80"/>
      <c r="AU105" s="80"/>
      <c r="AV105" s="80"/>
      <c r="AW105" s="80"/>
      <c r="AX105" s="80"/>
      <c r="AY105" s="80"/>
      <c r="AZ105" s="80"/>
      <c r="BA105" s="80"/>
      <c r="BB105" s="80"/>
      <c r="BC105" s="80"/>
      <c r="BD105" s="80"/>
      <c r="BE105" s="80"/>
      <c r="BF105" s="80"/>
      <c r="BG105" s="80"/>
      <c r="BH105" s="80"/>
      <c r="BI105" s="80"/>
      <c r="BJ105" s="80"/>
      <c r="BK105" s="80"/>
      <c r="BL105" s="80"/>
      <c r="BM105" s="80"/>
    </row>
    <row r="106" spans="1:65" ht="21.75" customHeight="1">
      <c r="A106" s="18"/>
      <c r="B106" s="19"/>
      <c r="C106" s="18"/>
      <c r="D106" s="18"/>
      <c r="E106" s="18"/>
      <c r="F106" s="18"/>
      <c r="G106" s="18"/>
      <c r="H106" s="18"/>
      <c r="I106" s="18"/>
      <c r="J106" s="18"/>
      <c r="K106" s="18"/>
      <c r="L106" s="18"/>
      <c r="M106" s="19"/>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row>
    <row r="107" spans="1:65" ht="6.75" customHeight="1">
      <c r="A107" s="18"/>
      <c r="B107" s="35"/>
      <c r="C107" s="36"/>
      <c r="D107" s="36"/>
      <c r="E107" s="36"/>
      <c r="F107" s="36"/>
      <c r="G107" s="36"/>
      <c r="H107" s="36"/>
      <c r="I107" s="36"/>
      <c r="J107" s="36"/>
      <c r="K107" s="36"/>
      <c r="L107" s="36"/>
      <c r="M107" s="19"/>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row>
    <row r="108" spans="1:6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R108" s="2"/>
      <c r="AS108" s="2"/>
      <c r="AT108" s="2"/>
      <c r="AU108" s="2"/>
      <c r="AV108" s="2"/>
      <c r="AW108" s="2"/>
      <c r="AX108" s="2"/>
      <c r="AY108" s="2"/>
      <c r="AZ108" s="2"/>
      <c r="BA108" s="2"/>
      <c r="BB108" s="2"/>
      <c r="BC108" s="2"/>
      <c r="BD108" s="2"/>
      <c r="BE108" s="2"/>
      <c r="BF108" s="2"/>
      <c r="BG108" s="2"/>
      <c r="BH108" s="2"/>
      <c r="BI108" s="2"/>
      <c r="BJ108" s="2"/>
      <c r="BK108" s="2"/>
      <c r="BL108" s="2"/>
      <c r="BM108" s="2"/>
    </row>
    <row r="109" spans="1:6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R109" s="2"/>
      <c r="AS109" s="2"/>
      <c r="AT109" s="2"/>
      <c r="AU109" s="2"/>
      <c r="AV109" s="2"/>
      <c r="AW109" s="2"/>
      <c r="AX109" s="2"/>
      <c r="AY109" s="2"/>
      <c r="AZ109" s="2"/>
      <c r="BA109" s="2"/>
      <c r="BB109" s="2"/>
      <c r="BC109" s="2"/>
      <c r="BD109" s="2"/>
      <c r="BE109" s="2"/>
      <c r="BF109" s="2"/>
      <c r="BG109" s="2"/>
      <c r="BH109" s="2"/>
      <c r="BI109" s="2"/>
      <c r="BJ109" s="2"/>
      <c r="BK109" s="2"/>
      <c r="BL109" s="2"/>
      <c r="BM109" s="2"/>
    </row>
    <row r="110" spans="1:65"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R110" s="2"/>
      <c r="AS110" s="2"/>
      <c r="AT110" s="2"/>
      <c r="AU110" s="2"/>
      <c r="AV110" s="2"/>
      <c r="AW110" s="2"/>
      <c r="AX110" s="2"/>
      <c r="AY110" s="2"/>
      <c r="AZ110" s="2"/>
      <c r="BA110" s="2"/>
      <c r="BB110" s="2"/>
      <c r="BC110" s="2"/>
      <c r="BD110" s="2"/>
      <c r="BE110" s="2"/>
      <c r="BF110" s="2"/>
      <c r="BG110" s="2"/>
      <c r="BH110" s="2"/>
      <c r="BI110" s="2"/>
      <c r="BJ110" s="2"/>
      <c r="BK110" s="2"/>
      <c r="BL110" s="2"/>
      <c r="BM110" s="2"/>
    </row>
    <row r="111" spans="1:65" ht="6.75" customHeight="1">
      <c r="A111" s="18"/>
      <c r="B111" s="37"/>
      <c r="C111" s="38"/>
      <c r="D111" s="38"/>
      <c r="E111" s="38"/>
      <c r="F111" s="38"/>
      <c r="G111" s="38"/>
      <c r="H111" s="38"/>
      <c r="I111" s="38"/>
      <c r="J111" s="38"/>
      <c r="K111" s="38"/>
      <c r="L111" s="38"/>
      <c r="M111" s="19"/>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row>
    <row r="112" spans="1:65" ht="24.75" customHeight="1">
      <c r="A112" s="18"/>
      <c r="B112" s="19"/>
      <c r="C112" s="7" t="s">
        <v>124</v>
      </c>
      <c r="D112" s="18"/>
      <c r="E112" s="18"/>
      <c r="F112" s="18"/>
      <c r="G112" s="18"/>
      <c r="H112" s="18"/>
      <c r="I112" s="18"/>
      <c r="J112" s="18"/>
      <c r="K112" s="18"/>
      <c r="L112" s="18"/>
      <c r="M112" s="19"/>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row>
    <row r="113" spans="1:65" ht="6.75" customHeight="1">
      <c r="A113" s="18"/>
      <c r="B113" s="19"/>
      <c r="C113" s="18"/>
      <c r="D113" s="18"/>
      <c r="E113" s="18"/>
      <c r="F113" s="18"/>
      <c r="G113" s="18"/>
      <c r="H113" s="18"/>
      <c r="I113" s="18"/>
      <c r="J113" s="18"/>
      <c r="K113" s="18"/>
      <c r="L113" s="18"/>
      <c r="M113" s="19"/>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row>
    <row r="114" spans="1:65" ht="12" customHeight="1">
      <c r="A114" s="18"/>
      <c r="B114" s="19"/>
      <c r="C114" s="13" t="s">
        <v>15</v>
      </c>
      <c r="D114" s="18"/>
      <c r="E114" s="18"/>
      <c r="F114" s="18"/>
      <c r="G114" s="18"/>
      <c r="H114" s="18"/>
      <c r="I114" s="18"/>
      <c r="J114" s="18"/>
      <c r="K114" s="18"/>
      <c r="L114" s="18"/>
      <c r="M114" s="19"/>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row>
    <row r="115" spans="1:65" ht="26.25" customHeight="1">
      <c r="A115" s="18"/>
      <c r="B115" s="19"/>
      <c r="C115" s="18"/>
      <c r="D115" s="18"/>
      <c r="E115" s="239" t="str">
        <f>E7</f>
        <v>Integrovaný výrobný systém pre výrobu a distribúciu nealkoholických sladových produktov</v>
      </c>
      <c r="F115" s="205"/>
      <c r="G115" s="205"/>
      <c r="H115" s="205"/>
      <c r="I115" s="18"/>
      <c r="J115" s="18"/>
      <c r="K115" s="18"/>
      <c r="L115" s="18"/>
      <c r="M115" s="19"/>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row>
    <row r="116" spans="1:65" ht="12" customHeight="1">
      <c r="A116" s="2"/>
      <c r="B116" s="6"/>
      <c r="C116" s="13" t="s">
        <v>113</v>
      </c>
      <c r="D116" s="2"/>
      <c r="E116" s="2"/>
      <c r="F116" s="2"/>
      <c r="G116" s="2"/>
      <c r="H116" s="2"/>
      <c r="I116" s="2"/>
      <c r="J116" s="2"/>
      <c r="K116" s="2"/>
      <c r="L116" s="2"/>
      <c r="M116" s="6"/>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row>
    <row r="117" spans="1:65" ht="16.5" customHeight="1">
      <c r="A117" s="2"/>
      <c r="B117" s="6"/>
      <c r="C117" s="2"/>
      <c r="D117" s="2"/>
      <c r="E117" s="239" t="s">
        <v>163</v>
      </c>
      <c r="F117" s="205"/>
      <c r="G117" s="205"/>
      <c r="H117" s="205"/>
      <c r="I117" s="2"/>
      <c r="J117" s="2"/>
      <c r="K117" s="2"/>
      <c r="L117" s="2"/>
      <c r="M117" s="6"/>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row>
    <row r="118" spans="1:65" ht="12" customHeight="1">
      <c r="A118" s="2"/>
      <c r="B118" s="6"/>
      <c r="C118" s="13" t="s">
        <v>164</v>
      </c>
      <c r="D118" s="2"/>
      <c r="E118" s="2"/>
      <c r="F118" s="2"/>
      <c r="G118" s="2"/>
      <c r="H118" s="2"/>
      <c r="I118" s="2"/>
      <c r="J118" s="2"/>
      <c r="K118" s="2"/>
      <c r="L118" s="2"/>
      <c r="M118" s="6"/>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row>
    <row r="119" spans="1:65" ht="16.5" customHeight="1">
      <c r="A119" s="18"/>
      <c r="B119" s="19"/>
      <c r="C119" s="18"/>
      <c r="D119" s="18"/>
      <c r="E119" s="240" t="s">
        <v>709</v>
      </c>
      <c r="F119" s="205"/>
      <c r="G119" s="205"/>
      <c r="H119" s="205"/>
      <c r="I119" s="18"/>
      <c r="J119" s="18"/>
      <c r="K119" s="18"/>
      <c r="L119" s="18"/>
      <c r="M119" s="19"/>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row>
    <row r="120" spans="1:65" ht="12" customHeight="1">
      <c r="A120" s="18"/>
      <c r="B120" s="19"/>
      <c r="C120" s="13" t="s">
        <v>710</v>
      </c>
      <c r="D120" s="18"/>
      <c r="E120" s="18"/>
      <c r="F120" s="18"/>
      <c r="G120" s="18"/>
      <c r="H120" s="18"/>
      <c r="I120" s="18"/>
      <c r="J120" s="18"/>
      <c r="K120" s="18"/>
      <c r="L120" s="18"/>
      <c r="M120" s="19"/>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row>
    <row r="121" spans="1:65" ht="16.5" customHeight="1">
      <c r="A121" s="18"/>
      <c r="B121" s="19"/>
      <c r="C121" s="18"/>
      <c r="D121" s="18"/>
      <c r="E121" s="234" t="str">
        <f>E13</f>
        <v>26-B-01-03-02-02 - Vodovodná</v>
      </c>
      <c r="F121" s="205"/>
      <c r="G121" s="205"/>
      <c r="H121" s="205"/>
      <c r="I121" s="18"/>
      <c r="J121" s="18"/>
      <c r="K121" s="18"/>
      <c r="L121" s="18"/>
      <c r="M121" s="19"/>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row>
    <row r="122" spans="1:65" ht="6.75" customHeight="1">
      <c r="A122" s="18"/>
      <c r="B122" s="19"/>
      <c r="C122" s="18"/>
      <c r="D122" s="18"/>
      <c r="E122" s="18"/>
      <c r="F122" s="18"/>
      <c r="G122" s="18"/>
      <c r="H122" s="18"/>
      <c r="I122" s="18"/>
      <c r="J122" s="18"/>
      <c r="K122" s="18"/>
      <c r="L122" s="18"/>
      <c r="M122" s="19"/>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row>
    <row r="123" spans="1:65" ht="12" customHeight="1">
      <c r="A123" s="18"/>
      <c r="B123" s="19"/>
      <c r="C123" s="13" t="s">
        <v>19</v>
      </c>
      <c r="D123" s="18"/>
      <c r="E123" s="18"/>
      <c r="F123" s="11" t="str">
        <f>F16</f>
        <v>Zvolen</v>
      </c>
      <c r="G123" s="18"/>
      <c r="H123" s="18"/>
      <c r="I123" s="13" t="s">
        <v>21</v>
      </c>
      <c r="J123" s="45" t="str">
        <f>IF(J16="","",J16)</f>
        <v/>
      </c>
      <c r="K123" s="18"/>
      <c r="L123" s="18"/>
      <c r="M123" s="19"/>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row>
    <row r="124" spans="1:65" ht="6.75" customHeight="1">
      <c r="A124" s="18"/>
      <c r="B124" s="19"/>
      <c r="C124" s="18"/>
      <c r="D124" s="18"/>
      <c r="E124" s="18"/>
      <c r="F124" s="18"/>
      <c r="G124" s="18"/>
      <c r="H124" s="18"/>
      <c r="I124" s="18"/>
      <c r="J124" s="18"/>
      <c r="K124" s="18"/>
      <c r="L124" s="18"/>
      <c r="M124" s="19"/>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row>
    <row r="125" spans="1:65" ht="15" customHeight="1">
      <c r="A125" s="18"/>
      <c r="B125" s="19"/>
      <c r="C125" s="13" t="s">
        <v>22</v>
      </c>
      <c r="D125" s="18"/>
      <c r="E125" s="18"/>
      <c r="F125" s="11" t="str">
        <f>E19</f>
        <v xml:space="preserve"> </v>
      </c>
      <c r="G125" s="18"/>
      <c r="H125" s="18"/>
      <c r="I125" s="13" t="s">
        <v>28</v>
      </c>
      <c r="J125" s="16" t="str">
        <f>E25</f>
        <v xml:space="preserve"> </v>
      </c>
      <c r="K125" s="18"/>
      <c r="L125" s="18"/>
      <c r="M125" s="19"/>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row>
    <row r="126" spans="1:65" ht="15" customHeight="1">
      <c r="A126" s="18"/>
      <c r="B126" s="19"/>
      <c r="C126" s="13" t="s">
        <v>26</v>
      </c>
      <c r="D126" s="18"/>
      <c r="E126" s="18"/>
      <c r="F126" s="105" t="str">
        <f>IF(E22="","",E22)</f>
        <v>Vyplň údaj</v>
      </c>
      <c r="G126" s="18"/>
      <c r="H126" s="18"/>
      <c r="I126" s="13" t="s">
        <v>29</v>
      </c>
      <c r="J126" s="16" t="str">
        <f>E28</f>
        <v>Ing.Miroslav Plevka</v>
      </c>
      <c r="K126" s="18"/>
      <c r="L126" s="18"/>
      <c r="M126" s="19"/>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row>
    <row r="127" spans="1:65" ht="9.75" customHeight="1">
      <c r="A127" s="18"/>
      <c r="B127" s="19"/>
      <c r="C127" s="18"/>
      <c r="D127" s="18"/>
      <c r="E127" s="18"/>
      <c r="F127" s="18"/>
      <c r="G127" s="18"/>
      <c r="H127" s="18"/>
      <c r="I127" s="18"/>
      <c r="J127" s="18"/>
      <c r="K127" s="18"/>
      <c r="L127" s="18"/>
      <c r="M127" s="19"/>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row>
    <row r="128" spans="1:65" ht="29.25" customHeight="1">
      <c r="A128" s="118"/>
      <c r="B128" s="119"/>
      <c r="C128" s="120" t="s">
        <v>125</v>
      </c>
      <c r="D128" s="121" t="s">
        <v>57</v>
      </c>
      <c r="E128" s="121" t="s">
        <v>53</v>
      </c>
      <c r="F128" s="121" t="s">
        <v>54</v>
      </c>
      <c r="G128" s="121" t="s">
        <v>126</v>
      </c>
      <c r="H128" s="121" t="s">
        <v>127</v>
      </c>
      <c r="I128" s="121" t="s">
        <v>128</v>
      </c>
      <c r="J128" s="121" t="s">
        <v>129</v>
      </c>
      <c r="K128" s="121" t="s">
        <v>120</v>
      </c>
      <c r="L128" s="122" t="s">
        <v>130</v>
      </c>
      <c r="M128" s="119"/>
      <c r="N128" s="51" t="s">
        <v>1</v>
      </c>
      <c r="O128" s="52" t="s">
        <v>36</v>
      </c>
      <c r="P128" s="52" t="s">
        <v>131</v>
      </c>
      <c r="Q128" s="52" t="s">
        <v>132</v>
      </c>
      <c r="R128" s="52" t="s">
        <v>133</v>
      </c>
      <c r="S128" s="52" t="s">
        <v>134</v>
      </c>
      <c r="T128" s="52" t="s">
        <v>135</v>
      </c>
      <c r="U128" s="52" t="s">
        <v>136</v>
      </c>
      <c r="V128" s="52" t="s">
        <v>137</v>
      </c>
      <c r="W128" s="52" t="s">
        <v>138</v>
      </c>
      <c r="X128" s="53" t="s">
        <v>139</v>
      </c>
      <c r="Y128" s="118"/>
      <c r="Z128" s="118"/>
      <c r="AA128" s="118"/>
      <c r="AB128" s="118"/>
      <c r="AC128" s="118"/>
      <c r="AD128" s="118"/>
      <c r="AE128" s="118"/>
      <c r="AF128" s="118"/>
      <c r="AG128" s="118"/>
      <c r="AH128" s="118"/>
      <c r="AI128" s="118"/>
      <c r="AJ128" s="118"/>
      <c r="AK128" s="118"/>
      <c r="AL128" s="118"/>
      <c r="AM128" s="118"/>
      <c r="AN128" s="118"/>
      <c r="AO128" s="118"/>
      <c r="AP128" s="118"/>
      <c r="AQ128" s="118"/>
      <c r="AR128" s="118"/>
      <c r="AS128" s="118"/>
      <c r="AT128" s="118"/>
      <c r="AU128" s="118"/>
      <c r="AV128" s="118"/>
      <c r="AW128" s="118"/>
      <c r="AX128" s="118"/>
      <c r="AY128" s="118"/>
      <c r="AZ128" s="118"/>
      <c r="BA128" s="118"/>
      <c r="BB128" s="118"/>
      <c r="BC128" s="118"/>
      <c r="BD128" s="118"/>
      <c r="BE128" s="118"/>
      <c r="BF128" s="118"/>
      <c r="BG128" s="118"/>
      <c r="BH128" s="118"/>
      <c r="BI128" s="118"/>
      <c r="BJ128" s="118"/>
      <c r="BK128" s="118"/>
      <c r="BL128" s="118"/>
      <c r="BM128" s="118"/>
    </row>
    <row r="129" spans="1:65" ht="22.5" customHeight="1">
      <c r="A129" s="18"/>
      <c r="B129" s="19"/>
      <c r="C129" s="57" t="s">
        <v>121</v>
      </c>
      <c r="D129" s="18"/>
      <c r="E129" s="18"/>
      <c r="F129" s="18"/>
      <c r="G129" s="18"/>
      <c r="H129" s="18"/>
      <c r="I129" s="18"/>
      <c r="J129" s="18"/>
      <c r="K129" s="123">
        <f t="shared" ref="K129:K131" si="8">BK129</f>
        <v>0</v>
      </c>
      <c r="L129" s="18"/>
      <c r="M129" s="19"/>
      <c r="N129" s="54"/>
      <c r="O129" s="46"/>
      <c r="P129" s="46"/>
      <c r="Q129" s="124">
        <f t="shared" ref="Q129:R129" si="9">Q130</f>
        <v>0</v>
      </c>
      <c r="R129" s="124">
        <f t="shared" si="9"/>
        <v>0</v>
      </c>
      <c r="S129" s="46"/>
      <c r="T129" s="125">
        <f>T130</f>
        <v>0</v>
      </c>
      <c r="U129" s="46"/>
      <c r="V129" s="125">
        <f>V130</f>
        <v>33.896278109999997</v>
      </c>
      <c r="W129" s="46"/>
      <c r="X129" s="126">
        <f>X130</f>
        <v>0</v>
      </c>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3" t="s">
        <v>73</v>
      </c>
      <c r="AU129" s="3" t="s">
        <v>122</v>
      </c>
      <c r="AV129" s="18"/>
      <c r="AW129" s="18"/>
      <c r="AX129" s="18"/>
      <c r="AY129" s="18"/>
      <c r="AZ129" s="18"/>
      <c r="BA129" s="18"/>
      <c r="BB129" s="18"/>
      <c r="BC129" s="18"/>
      <c r="BD129" s="18"/>
      <c r="BE129" s="18"/>
      <c r="BF129" s="18"/>
      <c r="BG129" s="18"/>
      <c r="BH129" s="18"/>
      <c r="BI129" s="18"/>
      <c r="BJ129" s="18"/>
      <c r="BK129" s="127">
        <f>BK130</f>
        <v>0</v>
      </c>
      <c r="BL129" s="18"/>
      <c r="BM129" s="18"/>
    </row>
    <row r="130" spans="1:65" ht="25.5" customHeight="1">
      <c r="A130" s="128"/>
      <c r="B130" s="129"/>
      <c r="C130" s="128"/>
      <c r="D130" s="130" t="s">
        <v>73</v>
      </c>
      <c r="E130" s="131" t="s">
        <v>186</v>
      </c>
      <c r="F130" s="131" t="s">
        <v>717</v>
      </c>
      <c r="G130" s="128"/>
      <c r="H130" s="128"/>
      <c r="I130" s="128"/>
      <c r="J130" s="128"/>
      <c r="K130" s="132">
        <f t="shared" si="8"/>
        <v>0</v>
      </c>
      <c r="L130" s="128"/>
      <c r="M130" s="129"/>
      <c r="N130" s="133"/>
      <c r="O130" s="128"/>
      <c r="P130" s="128"/>
      <c r="Q130" s="134">
        <f t="shared" ref="Q130:R130" si="10">Q131+Q147+Q150+Q175</f>
        <v>0</v>
      </c>
      <c r="R130" s="134">
        <f t="shared" si="10"/>
        <v>0</v>
      </c>
      <c r="S130" s="128"/>
      <c r="T130" s="135">
        <f>T131+T147+T150+T175</f>
        <v>0</v>
      </c>
      <c r="U130" s="128"/>
      <c r="V130" s="135">
        <f>V131+V147+V150+V175</f>
        <v>33.896278109999997</v>
      </c>
      <c r="W130" s="128"/>
      <c r="X130" s="136">
        <f>X131+X147+X150+X175</f>
        <v>0</v>
      </c>
      <c r="Y130" s="128"/>
      <c r="Z130" s="128"/>
      <c r="AA130" s="128"/>
      <c r="AB130" s="128"/>
      <c r="AC130" s="128"/>
      <c r="AD130" s="128"/>
      <c r="AE130" s="128"/>
      <c r="AF130" s="128"/>
      <c r="AG130" s="128"/>
      <c r="AH130" s="128"/>
      <c r="AI130" s="128"/>
      <c r="AJ130" s="128"/>
      <c r="AK130" s="128"/>
      <c r="AL130" s="128"/>
      <c r="AM130" s="128"/>
      <c r="AN130" s="128"/>
      <c r="AO130" s="128"/>
      <c r="AP130" s="128"/>
      <c r="AQ130" s="128"/>
      <c r="AR130" s="130" t="s">
        <v>80</v>
      </c>
      <c r="AS130" s="128"/>
      <c r="AT130" s="137" t="s">
        <v>73</v>
      </c>
      <c r="AU130" s="137" t="s">
        <v>74</v>
      </c>
      <c r="AV130" s="128"/>
      <c r="AW130" s="128"/>
      <c r="AX130" s="128"/>
      <c r="AY130" s="130" t="s">
        <v>142</v>
      </c>
      <c r="AZ130" s="128"/>
      <c r="BA130" s="128"/>
      <c r="BB130" s="128"/>
      <c r="BC130" s="128"/>
      <c r="BD130" s="128"/>
      <c r="BE130" s="128"/>
      <c r="BF130" s="128"/>
      <c r="BG130" s="128"/>
      <c r="BH130" s="128"/>
      <c r="BI130" s="128"/>
      <c r="BJ130" s="128"/>
      <c r="BK130" s="138">
        <f>BK131+BK147+BK150+BK175</f>
        <v>0</v>
      </c>
      <c r="BL130" s="128"/>
      <c r="BM130" s="128"/>
    </row>
    <row r="131" spans="1:65" ht="22.5" customHeight="1">
      <c r="A131" s="128"/>
      <c r="B131" s="129"/>
      <c r="C131" s="128"/>
      <c r="D131" s="130" t="s">
        <v>73</v>
      </c>
      <c r="E131" s="139" t="s">
        <v>80</v>
      </c>
      <c r="F131" s="139" t="s">
        <v>718</v>
      </c>
      <c r="G131" s="128"/>
      <c r="H131" s="128"/>
      <c r="I131" s="128"/>
      <c r="J131" s="128"/>
      <c r="K131" s="140">
        <f t="shared" si="8"/>
        <v>0</v>
      </c>
      <c r="L131" s="128"/>
      <c r="M131" s="129"/>
      <c r="N131" s="133"/>
      <c r="O131" s="128"/>
      <c r="P131" s="128"/>
      <c r="Q131" s="134">
        <f t="shared" ref="Q131:R131" si="11">SUM(Q132:Q146)</f>
        <v>0</v>
      </c>
      <c r="R131" s="134">
        <f t="shared" si="11"/>
        <v>0</v>
      </c>
      <c r="S131" s="128"/>
      <c r="T131" s="135">
        <f>SUM(T132:T146)</f>
        <v>0</v>
      </c>
      <c r="U131" s="128"/>
      <c r="V131" s="135">
        <f>SUM(V132:V146)</f>
        <v>18.143999999999998</v>
      </c>
      <c r="W131" s="128"/>
      <c r="X131" s="136">
        <f>SUM(X132:X146)</f>
        <v>0</v>
      </c>
      <c r="Y131" s="128"/>
      <c r="Z131" s="128"/>
      <c r="AA131" s="128"/>
      <c r="AB131" s="128"/>
      <c r="AC131" s="128"/>
      <c r="AD131" s="128"/>
      <c r="AE131" s="128"/>
      <c r="AF131" s="128"/>
      <c r="AG131" s="128"/>
      <c r="AH131" s="128"/>
      <c r="AI131" s="128"/>
      <c r="AJ131" s="128"/>
      <c r="AK131" s="128"/>
      <c r="AL131" s="128"/>
      <c r="AM131" s="128"/>
      <c r="AN131" s="128"/>
      <c r="AO131" s="128"/>
      <c r="AP131" s="128"/>
      <c r="AQ131" s="128"/>
      <c r="AR131" s="130" t="s">
        <v>80</v>
      </c>
      <c r="AS131" s="128"/>
      <c r="AT131" s="137" t="s">
        <v>73</v>
      </c>
      <c r="AU131" s="137" t="s">
        <v>80</v>
      </c>
      <c r="AV131" s="128"/>
      <c r="AW131" s="128"/>
      <c r="AX131" s="128"/>
      <c r="AY131" s="130" t="s">
        <v>142</v>
      </c>
      <c r="AZ131" s="128"/>
      <c r="BA131" s="128"/>
      <c r="BB131" s="128"/>
      <c r="BC131" s="128"/>
      <c r="BD131" s="128"/>
      <c r="BE131" s="128"/>
      <c r="BF131" s="128"/>
      <c r="BG131" s="128"/>
      <c r="BH131" s="128"/>
      <c r="BI131" s="128"/>
      <c r="BJ131" s="128"/>
      <c r="BK131" s="138">
        <f>SUM(BK132:BK146)</f>
        <v>0</v>
      </c>
      <c r="BL131" s="128"/>
      <c r="BM131" s="128"/>
    </row>
    <row r="132" spans="1:65" ht="21.75" customHeight="1">
      <c r="A132" s="18"/>
      <c r="B132" s="19"/>
      <c r="C132" s="157" t="s">
        <v>80</v>
      </c>
      <c r="D132" s="157" t="s">
        <v>155</v>
      </c>
      <c r="E132" s="158" t="s">
        <v>719</v>
      </c>
      <c r="F132" s="159" t="s">
        <v>720</v>
      </c>
      <c r="G132" s="160" t="s">
        <v>191</v>
      </c>
      <c r="H132" s="161">
        <v>36</v>
      </c>
      <c r="I132" s="162"/>
      <c r="J132" s="162"/>
      <c r="K132" s="163">
        <f>ROUND(P132*H132,2)</f>
        <v>0</v>
      </c>
      <c r="L132" s="159" t="s">
        <v>1</v>
      </c>
      <c r="M132" s="19"/>
      <c r="N132" s="164" t="s">
        <v>1</v>
      </c>
      <c r="O132" s="151" t="s">
        <v>38</v>
      </c>
      <c r="P132" s="152">
        <f>I132+J132</f>
        <v>0</v>
      </c>
      <c r="Q132" s="152">
        <f>ROUND(I132*H132,2)</f>
        <v>0</v>
      </c>
      <c r="R132" s="152">
        <f>ROUND(J132*H132,2)</f>
        <v>0</v>
      </c>
      <c r="S132" s="18"/>
      <c r="T132" s="153">
        <f>S132*H132</f>
        <v>0</v>
      </c>
      <c r="U132" s="153">
        <v>0</v>
      </c>
      <c r="V132" s="153">
        <f>U132*H132</f>
        <v>0</v>
      </c>
      <c r="W132" s="153">
        <v>0</v>
      </c>
      <c r="X132" s="154">
        <f>W132*H132</f>
        <v>0</v>
      </c>
      <c r="Y132" s="18"/>
      <c r="Z132" s="18"/>
      <c r="AA132" s="18"/>
      <c r="AB132" s="18"/>
      <c r="AC132" s="18"/>
      <c r="AD132" s="18"/>
      <c r="AE132" s="18"/>
      <c r="AF132" s="18"/>
      <c r="AG132" s="18"/>
      <c r="AH132" s="18"/>
      <c r="AI132" s="18"/>
      <c r="AJ132" s="18"/>
      <c r="AK132" s="18"/>
      <c r="AL132" s="18"/>
      <c r="AM132" s="18"/>
      <c r="AN132" s="18"/>
      <c r="AO132" s="18"/>
      <c r="AP132" s="18"/>
      <c r="AQ132" s="18"/>
      <c r="AR132" s="155" t="s">
        <v>147</v>
      </c>
      <c r="AS132" s="18"/>
      <c r="AT132" s="155" t="s">
        <v>155</v>
      </c>
      <c r="AU132" s="155" t="s">
        <v>87</v>
      </c>
      <c r="AV132" s="18"/>
      <c r="AW132" s="18"/>
      <c r="AX132" s="18"/>
      <c r="AY132" s="3" t="s">
        <v>142</v>
      </c>
      <c r="AZ132" s="18"/>
      <c r="BA132" s="18"/>
      <c r="BB132" s="18"/>
      <c r="BC132" s="18"/>
      <c r="BD132" s="18"/>
      <c r="BE132" s="156">
        <f>IF(O132="základná",K132,0)</f>
        <v>0</v>
      </c>
      <c r="BF132" s="156">
        <f>IF(O132="znížená",K132,0)</f>
        <v>0</v>
      </c>
      <c r="BG132" s="156">
        <f>IF(O132="zákl. prenesená",K132,0)</f>
        <v>0</v>
      </c>
      <c r="BH132" s="156">
        <f>IF(O132="zníž. prenesená",K132,0)</f>
        <v>0</v>
      </c>
      <c r="BI132" s="156">
        <f>IF(O132="nulová",K132,0)</f>
        <v>0</v>
      </c>
      <c r="BJ132" s="3" t="s">
        <v>87</v>
      </c>
      <c r="BK132" s="156">
        <f>ROUND(P132*H132,2)</f>
        <v>0</v>
      </c>
      <c r="BL132" s="3" t="s">
        <v>147</v>
      </c>
      <c r="BM132" s="155" t="s">
        <v>784</v>
      </c>
    </row>
    <row r="133" spans="1:65" ht="15.75" customHeight="1">
      <c r="A133" s="171"/>
      <c r="B133" s="172"/>
      <c r="C133" s="171"/>
      <c r="D133" s="173" t="s">
        <v>193</v>
      </c>
      <c r="E133" s="174" t="s">
        <v>1</v>
      </c>
      <c r="F133" s="175" t="s">
        <v>722</v>
      </c>
      <c r="G133" s="171"/>
      <c r="H133" s="176">
        <v>36</v>
      </c>
      <c r="I133" s="171"/>
      <c r="J133" s="171"/>
      <c r="K133" s="171"/>
      <c r="L133" s="171"/>
      <c r="M133" s="172"/>
      <c r="N133" s="177"/>
      <c r="O133" s="171"/>
      <c r="P133" s="171"/>
      <c r="Q133" s="171"/>
      <c r="R133" s="171"/>
      <c r="S133" s="171"/>
      <c r="T133" s="171"/>
      <c r="U133" s="171"/>
      <c r="V133" s="171"/>
      <c r="W133" s="171"/>
      <c r="X133" s="178"/>
      <c r="Y133" s="171"/>
      <c r="Z133" s="171"/>
      <c r="AA133" s="171"/>
      <c r="AB133" s="171"/>
      <c r="AC133" s="171"/>
      <c r="AD133" s="171"/>
      <c r="AE133" s="171"/>
      <c r="AF133" s="171"/>
      <c r="AG133" s="171"/>
      <c r="AH133" s="171"/>
      <c r="AI133" s="171"/>
      <c r="AJ133" s="171"/>
      <c r="AK133" s="171"/>
      <c r="AL133" s="171"/>
      <c r="AM133" s="171"/>
      <c r="AN133" s="171"/>
      <c r="AO133" s="171"/>
      <c r="AP133" s="171"/>
      <c r="AQ133" s="171"/>
      <c r="AR133" s="171"/>
      <c r="AS133" s="171"/>
      <c r="AT133" s="174" t="s">
        <v>193</v>
      </c>
      <c r="AU133" s="174" t="s">
        <v>87</v>
      </c>
      <c r="AV133" s="171" t="s">
        <v>87</v>
      </c>
      <c r="AW133" s="171" t="s">
        <v>4</v>
      </c>
      <c r="AX133" s="171" t="s">
        <v>80</v>
      </c>
      <c r="AY133" s="174" t="s">
        <v>142</v>
      </c>
      <c r="AZ133" s="171"/>
      <c r="BA133" s="171"/>
      <c r="BB133" s="171"/>
      <c r="BC133" s="171"/>
      <c r="BD133" s="171"/>
      <c r="BE133" s="171"/>
      <c r="BF133" s="171"/>
      <c r="BG133" s="171"/>
      <c r="BH133" s="171"/>
      <c r="BI133" s="171"/>
      <c r="BJ133" s="171"/>
      <c r="BK133" s="171"/>
      <c r="BL133" s="171"/>
      <c r="BM133" s="171"/>
    </row>
    <row r="134" spans="1:65" ht="37.5" customHeight="1">
      <c r="A134" s="18"/>
      <c r="B134" s="19"/>
      <c r="C134" s="157" t="s">
        <v>87</v>
      </c>
      <c r="D134" s="157" t="s">
        <v>155</v>
      </c>
      <c r="E134" s="158" t="s">
        <v>723</v>
      </c>
      <c r="F134" s="159" t="s">
        <v>724</v>
      </c>
      <c r="G134" s="160" t="s">
        <v>191</v>
      </c>
      <c r="H134" s="161">
        <v>36</v>
      </c>
      <c r="I134" s="162"/>
      <c r="J134" s="162"/>
      <c r="K134" s="163">
        <f>ROUND(P134*H134,2)</f>
        <v>0</v>
      </c>
      <c r="L134" s="159" t="s">
        <v>1</v>
      </c>
      <c r="M134" s="19"/>
      <c r="N134" s="164" t="s">
        <v>1</v>
      </c>
      <c r="O134" s="151" t="s">
        <v>38</v>
      </c>
      <c r="P134" s="152">
        <f>I134+J134</f>
        <v>0</v>
      </c>
      <c r="Q134" s="152">
        <f>ROUND(I134*H134,2)</f>
        <v>0</v>
      </c>
      <c r="R134" s="152">
        <f>ROUND(J134*H134,2)</f>
        <v>0</v>
      </c>
      <c r="S134" s="18"/>
      <c r="T134" s="153">
        <f>S134*H134</f>
        <v>0</v>
      </c>
      <c r="U134" s="153">
        <v>0</v>
      </c>
      <c r="V134" s="153">
        <f>U134*H134</f>
        <v>0</v>
      </c>
      <c r="W134" s="153">
        <v>0</v>
      </c>
      <c r="X134" s="154">
        <f>W134*H134</f>
        <v>0</v>
      </c>
      <c r="Y134" s="18"/>
      <c r="Z134" s="18"/>
      <c r="AA134" s="18"/>
      <c r="AB134" s="18"/>
      <c r="AC134" s="18"/>
      <c r="AD134" s="18"/>
      <c r="AE134" s="18"/>
      <c r="AF134" s="18"/>
      <c r="AG134" s="18"/>
      <c r="AH134" s="18"/>
      <c r="AI134" s="18"/>
      <c r="AJ134" s="18"/>
      <c r="AK134" s="18"/>
      <c r="AL134" s="18"/>
      <c r="AM134" s="18"/>
      <c r="AN134" s="18"/>
      <c r="AO134" s="18"/>
      <c r="AP134" s="18"/>
      <c r="AQ134" s="18"/>
      <c r="AR134" s="155" t="s">
        <v>147</v>
      </c>
      <c r="AS134" s="18"/>
      <c r="AT134" s="155" t="s">
        <v>155</v>
      </c>
      <c r="AU134" s="155" t="s">
        <v>87</v>
      </c>
      <c r="AV134" s="18"/>
      <c r="AW134" s="18"/>
      <c r="AX134" s="18"/>
      <c r="AY134" s="3" t="s">
        <v>142</v>
      </c>
      <c r="AZ134" s="18"/>
      <c r="BA134" s="18"/>
      <c r="BB134" s="18"/>
      <c r="BC134" s="18"/>
      <c r="BD134" s="18"/>
      <c r="BE134" s="156">
        <f>IF(O134="základná",K134,0)</f>
        <v>0</v>
      </c>
      <c r="BF134" s="156">
        <f>IF(O134="znížená",K134,0)</f>
        <v>0</v>
      </c>
      <c r="BG134" s="156">
        <f>IF(O134="zákl. prenesená",K134,0)</f>
        <v>0</v>
      </c>
      <c r="BH134" s="156">
        <f>IF(O134="zníž. prenesená",K134,0)</f>
        <v>0</v>
      </c>
      <c r="BI134" s="156">
        <f>IF(O134="nulová",K134,0)</f>
        <v>0</v>
      </c>
      <c r="BJ134" s="3" t="s">
        <v>87</v>
      </c>
      <c r="BK134" s="156">
        <f>ROUND(P134*H134,2)</f>
        <v>0</v>
      </c>
      <c r="BL134" s="3" t="s">
        <v>147</v>
      </c>
      <c r="BM134" s="155" t="s">
        <v>785</v>
      </c>
    </row>
    <row r="135" spans="1:65" ht="15.75" customHeight="1">
      <c r="A135" s="171"/>
      <c r="B135" s="172"/>
      <c r="C135" s="171"/>
      <c r="D135" s="173" t="s">
        <v>193</v>
      </c>
      <c r="E135" s="174" t="s">
        <v>1</v>
      </c>
      <c r="F135" s="175" t="s">
        <v>722</v>
      </c>
      <c r="G135" s="171"/>
      <c r="H135" s="176">
        <v>36</v>
      </c>
      <c r="I135" s="171"/>
      <c r="J135" s="171"/>
      <c r="K135" s="171"/>
      <c r="L135" s="171"/>
      <c r="M135" s="172"/>
      <c r="N135" s="177"/>
      <c r="O135" s="171"/>
      <c r="P135" s="171"/>
      <c r="Q135" s="171"/>
      <c r="R135" s="171"/>
      <c r="S135" s="171"/>
      <c r="T135" s="171"/>
      <c r="U135" s="171"/>
      <c r="V135" s="171"/>
      <c r="W135" s="171"/>
      <c r="X135" s="178"/>
      <c r="Y135" s="171"/>
      <c r="Z135" s="171"/>
      <c r="AA135" s="171"/>
      <c r="AB135" s="171"/>
      <c r="AC135" s="171"/>
      <c r="AD135" s="171"/>
      <c r="AE135" s="171"/>
      <c r="AF135" s="171"/>
      <c r="AG135" s="171"/>
      <c r="AH135" s="171"/>
      <c r="AI135" s="171"/>
      <c r="AJ135" s="171"/>
      <c r="AK135" s="171"/>
      <c r="AL135" s="171"/>
      <c r="AM135" s="171"/>
      <c r="AN135" s="171"/>
      <c r="AO135" s="171"/>
      <c r="AP135" s="171"/>
      <c r="AQ135" s="171"/>
      <c r="AR135" s="171"/>
      <c r="AS135" s="171"/>
      <c r="AT135" s="174" t="s">
        <v>193</v>
      </c>
      <c r="AU135" s="174" t="s">
        <v>87</v>
      </c>
      <c r="AV135" s="171" t="s">
        <v>87</v>
      </c>
      <c r="AW135" s="171" t="s">
        <v>4</v>
      </c>
      <c r="AX135" s="171" t="s">
        <v>80</v>
      </c>
      <c r="AY135" s="174" t="s">
        <v>142</v>
      </c>
      <c r="AZ135" s="171"/>
      <c r="BA135" s="171"/>
      <c r="BB135" s="171"/>
      <c r="BC135" s="171"/>
      <c r="BD135" s="171"/>
      <c r="BE135" s="171"/>
      <c r="BF135" s="171"/>
      <c r="BG135" s="171"/>
      <c r="BH135" s="171"/>
      <c r="BI135" s="171"/>
      <c r="BJ135" s="171"/>
      <c r="BK135" s="171"/>
      <c r="BL135" s="171"/>
      <c r="BM135" s="171"/>
    </row>
    <row r="136" spans="1:65" ht="24" customHeight="1">
      <c r="A136" s="18"/>
      <c r="B136" s="19"/>
      <c r="C136" s="157" t="s">
        <v>94</v>
      </c>
      <c r="D136" s="157" t="s">
        <v>155</v>
      </c>
      <c r="E136" s="158" t="s">
        <v>197</v>
      </c>
      <c r="F136" s="159" t="s">
        <v>198</v>
      </c>
      <c r="G136" s="160" t="s">
        <v>191</v>
      </c>
      <c r="H136" s="161">
        <v>2.4</v>
      </c>
      <c r="I136" s="162"/>
      <c r="J136" s="162"/>
      <c r="K136" s="163">
        <f>ROUND(P136*H136,2)</f>
        <v>0</v>
      </c>
      <c r="L136" s="159" t="s">
        <v>161</v>
      </c>
      <c r="M136" s="19"/>
      <c r="N136" s="164" t="s">
        <v>1</v>
      </c>
      <c r="O136" s="151" t="s">
        <v>38</v>
      </c>
      <c r="P136" s="152">
        <f>I136+J136</f>
        <v>0</v>
      </c>
      <c r="Q136" s="152">
        <f>ROUND(I136*H136,2)</f>
        <v>0</v>
      </c>
      <c r="R136" s="152">
        <f>ROUND(J136*H136,2)</f>
        <v>0</v>
      </c>
      <c r="S136" s="18"/>
      <c r="T136" s="153">
        <f>S136*H136</f>
        <v>0</v>
      </c>
      <c r="U136" s="153">
        <v>0</v>
      </c>
      <c r="V136" s="153">
        <f>U136*H136</f>
        <v>0</v>
      </c>
      <c r="W136" s="153">
        <v>0</v>
      </c>
      <c r="X136" s="154">
        <f>W136*H136</f>
        <v>0</v>
      </c>
      <c r="Y136" s="18"/>
      <c r="Z136" s="18"/>
      <c r="AA136" s="18"/>
      <c r="AB136" s="18"/>
      <c r="AC136" s="18"/>
      <c r="AD136" s="18"/>
      <c r="AE136" s="18"/>
      <c r="AF136" s="18"/>
      <c r="AG136" s="18"/>
      <c r="AH136" s="18"/>
      <c r="AI136" s="18"/>
      <c r="AJ136" s="18"/>
      <c r="AK136" s="18"/>
      <c r="AL136" s="18"/>
      <c r="AM136" s="18"/>
      <c r="AN136" s="18"/>
      <c r="AO136" s="18"/>
      <c r="AP136" s="18"/>
      <c r="AQ136" s="18"/>
      <c r="AR136" s="155" t="s">
        <v>147</v>
      </c>
      <c r="AS136" s="18"/>
      <c r="AT136" s="155" t="s">
        <v>155</v>
      </c>
      <c r="AU136" s="155" t="s">
        <v>87</v>
      </c>
      <c r="AV136" s="18"/>
      <c r="AW136" s="18"/>
      <c r="AX136" s="18"/>
      <c r="AY136" s="3" t="s">
        <v>142</v>
      </c>
      <c r="AZ136" s="18"/>
      <c r="BA136" s="18"/>
      <c r="BB136" s="18"/>
      <c r="BC136" s="18"/>
      <c r="BD136" s="18"/>
      <c r="BE136" s="156">
        <f>IF(O136="základná",K136,0)</f>
        <v>0</v>
      </c>
      <c r="BF136" s="156">
        <f>IF(O136="znížená",K136,0)</f>
        <v>0</v>
      </c>
      <c r="BG136" s="156">
        <f>IF(O136="zákl. prenesená",K136,0)</f>
        <v>0</v>
      </c>
      <c r="BH136" s="156">
        <f>IF(O136="zníž. prenesená",K136,0)</f>
        <v>0</v>
      </c>
      <c r="BI136" s="156">
        <f>IF(O136="nulová",K136,0)</f>
        <v>0</v>
      </c>
      <c r="BJ136" s="3" t="s">
        <v>87</v>
      </c>
      <c r="BK136" s="156">
        <f>ROUND(P136*H136,2)</f>
        <v>0</v>
      </c>
      <c r="BL136" s="3" t="s">
        <v>147</v>
      </c>
      <c r="BM136" s="155" t="s">
        <v>786</v>
      </c>
    </row>
    <row r="137" spans="1:65" ht="15.75" customHeight="1">
      <c r="A137" s="171"/>
      <c r="B137" s="172"/>
      <c r="C137" s="171"/>
      <c r="D137" s="173" t="s">
        <v>193</v>
      </c>
      <c r="E137" s="174" t="s">
        <v>1</v>
      </c>
      <c r="F137" s="175" t="s">
        <v>727</v>
      </c>
      <c r="G137" s="171"/>
      <c r="H137" s="176">
        <v>2.4</v>
      </c>
      <c r="I137" s="171"/>
      <c r="J137" s="171"/>
      <c r="K137" s="171"/>
      <c r="L137" s="171"/>
      <c r="M137" s="172"/>
      <c r="N137" s="177"/>
      <c r="O137" s="171"/>
      <c r="P137" s="171"/>
      <c r="Q137" s="171"/>
      <c r="R137" s="171"/>
      <c r="S137" s="171"/>
      <c r="T137" s="171"/>
      <c r="U137" s="171"/>
      <c r="V137" s="171"/>
      <c r="W137" s="171"/>
      <c r="X137" s="178"/>
      <c r="Y137" s="171"/>
      <c r="Z137" s="171"/>
      <c r="AA137" s="171"/>
      <c r="AB137" s="171"/>
      <c r="AC137" s="171"/>
      <c r="AD137" s="171"/>
      <c r="AE137" s="171"/>
      <c r="AF137" s="171"/>
      <c r="AG137" s="171"/>
      <c r="AH137" s="171"/>
      <c r="AI137" s="171"/>
      <c r="AJ137" s="171"/>
      <c r="AK137" s="171"/>
      <c r="AL137" s="171"/>
      <c r="AM137" s="171"/>
      <c r="AN137" s="171"/>
      <c r="AO137" s="171"/>
      <c r="AP137" s="171"/>
      <c r="AQ137" s="171"/>
      <c r="AR137" s="171"/>
      <c r="AS137" s="171"/>
      <c r="AT137" s="174" t="s">
        <v>193</v>
      </c>
      <c r="AU137" s="174" t="s">
        <v>87</v>
      </c>
      <c r="AV137" s="171" t="s">
        <v>87</v>
      </c>
      <c r="AW137" s="171" t="s">
        <v>4</v>
      </c>
      <c r="AX137" s="171" t="s">
        <v>80</v>
      </c>
      <c r="AY137" s="174" t="s">
        <v>142</v>
      </c>
      <c r="AZ137" s="171"/>
      <c r="BA137" s="171"/>
      <c r="BB137" s="171"/>
      <c r="BC137" s="171"/>
      <c r="BD137" s="171"/>
      <c r="BE137" s="171"/>
      <c r="BF137" s="171"/>
      <c r="BG137" s="171"/>
      <c r="BH137" s="171"/>
      <c r="BI137" s="171"/>
      <c r="BJ137" s="171"/>
      <c r="BK137" s="171"/>
      <c r="BL137" s="171"/>
      <c r="BM137" s="171"/>
    </row>
    <row r="138" spans="1:65" ht="33" customHeight="1">
      <c r="A138" s="18"/>
      <c r="B138" s="19"/>
      <c r="C138" s="157" t="s">
        <v>147</v>
      </c>
      <c r="D138" s="157" t="s">
        <v>155</v>
      </c>
      <c r="E138" s="158" t="s">
        <v>200</v>
      </c>
      <c r="F138" s="159" t="s">
        <v>201</v>
      </c>
      <c r="G138" s="160" t="s">
        <v>191</v>
      </c>
      <c r="H138" s="161">
        <v>2.4</v>
      </c>
      <c r="I138" s="162"/>
      <c r="J138" s="162"/>
      <c r="K138" s="163">
        <f>ROUND(P138*H138,2)</f>
        <v>0</v>
      </c>
      <c r="L138" s="159" t="s">
        <v>161</v>
      </c>
      <c r="M138" s="19"/>
      <c r="N138" s="164" t="s">
        <v>1</v>
      </c>
      <c r="O138" s="151" t="s">
        <v>38</v>
      </c>
      <c r="P138" s="152">
        <f>I138+J138</f>
        <v>0</v>
      </c>
      <c r="Q138" s="152">
        <f>ROUND(I138*H138,2)</f>
        <v>0</v>
      </c>
      <c r="R138" s="152">
        <f>ROUND(J138*H138,2)</f>
        <v>0</v>
      </c>
      <c r="S138" s="18"/>
      <c r="T138" s="153">
        <f>S138*H138</f>
        <v>0</v>
      </c>
      <c r="U138" s="153">
        <v>0</v>
      </c>
      <c r="V138" s="153">
        <f>U138*H138</f>
        <v>0</v>
      </c>
      <c r="W138" s="153">
        <v>0</v>
      </c>
      <c r="X138" s="154">
        <f>W138*H138</f>
        <v>0</v>
      </c>
      <c r="Y138" s="18"/>
      <c r="Z138" s="18"/>
      <c r="AA138" s="18"/>
      <c r="AB138" s="18"/>
      <c r="AC138" s="18"/>
      <c r="AD138" s="18"/>
      <c r="AE138" s="18"/>
      <c r="AF138" s="18"/>
      <c r="AG138" s="18"/>
      <c r="AH138" s="18"/>
      <c r="AI138" s="18"/>
      <c r="AJ138" s="18"/>
      <c r="AK138" s="18"/>
      <c r="AL138" s="18"/>
      <c r="AM138" s="18"/>
      <c r="AN138" s="18"/>
      <c r="AO138" s="18"/>
      <c r="AP138" s="18"/>
      <c r="AQ138" s="18"/>
      <c r="AR138" s="155" t="s">
        <v>147</v>
      </c>
      <c r="AS138" s="18"/>
      <c r="AT138" s="155" t="s">
        <v>155</v>
      </c>
      <c r="AU138" s="155" t="s">
        <v>87</v>
      </c>
      <c r="AV138" s="18"/>
      <c r="AW138" s="18"/>
      <c r="AX138" s="18"/>
      <c r="AY138" s="3" t="s">
        <v>142</v>
      </c>
      <c r="AZ138" s="18"/>
      <c r="BA138" s="18"/>
      <c r="BB138" s="18"/>
      <c r="BC138" s="18"/>
      <c r="BD138" s="18"/>
      <c r="BE138" s="156">
        <f>IF(O138="základná",K138,0)</f>
        <v>0</v>
      </c>
      <c r="BF138" s="156">
        <f>IF(O138="znížená",K138,0)</f>
        <v>0</v>
      </c>
      <c r="BG138" s="156">
        <f>IF(O138="zákl. prenesená",K138,0)</f>
        <v>0</v>
      </c>
      <c r="BH138" s="156">
        <f>IF(O138="zníž. prenesená",K138,0)</f>
        <v>0</v>
      </c>
      <c r="BI138" s="156">
        <f>IF(O138="nulová",K138,0)</f>
        <v>0</v>
      </c>
      <c r="BJ138" s="3" t="s">
        <v>87</v>
      </c>
      <c r="BK138" s="156">
        <f>ROUND(P138*H138,2)</f>
        <v>0</v>
      </c>
      <c r="BL138" s="3" t="s">
        <v>147</v>
      </c>
      <c r="BM138" s="155" t="s">
        <v>787</v>
      </c>
    </row>
    <row r="139" spans="1:65" ht="15.75" customHeight="1">
      <c r="A139" s="171"/>
      <c r="B139" s="172"/>
      <c r="C139" s="171"/>
      <c r="D139" s="173" t="s">
        <v>193</v>
      </c>
      <c r="E139" s="174" t="s">
        <v>1</v>
      </c>
      <c r="F139" s="175" t="s">
        <v>727</v>
      </c>
      <c r="G139" s="171"/>
      <c r="H139" s="176">
        <v>2.4</v>
      </c>
      <c r="I139" s="171"/>
      <c r="J139" s="171"/>
      <c r="K139" s="171"/>
      <c r="L139" s="171"/>
      <c r="M139" s="172"/>
      <c r="N139" s="177"/>
      <c r="O139" s="171"/>
      <c r="P139" s="171"/>
      <c r="Q139" s="171"/>
      <c r="R139" s="171"/>
      <c r="S139" s="171"/>
      <c r="T139" s="171"/>
      <c r="U139" s="171"/>
      <c r="V139" s="171"/>
      <c r="W139" s="171"/>
      <c r="X139" s="178"/>
      <c r="Y139" s="171"/>
      <c r="Z139" s="171"/>
      <c r="AA139" s="171"/>
      <c r="AB139" s="171"/>
      <c r="AC139" s="171"/>
      <c r="AD139" s="171"/>
      <c r="AE139" s="171"/>
      <c r="AF139" s="171"/>
      <c r="AG139" s="171"/>
      <c r="AH139" s="171"/>
      <c r="AI139" s="171"/>
      <c r="AJ139" s="171"/>
      <c r="AK139" s="171"/>
      <c r="AL139" s="171"/>
      <c r="AM139" s="171"/>
      <c r="AN139" s="171"/>
      <c r="AO139" s="171"/>
      <c r="AP139" s="171"/>
      <c r="AQ139" s="171"/>
      <c r="AR139" s="171"/>
      <c r="AS139" s="171"/>
      <c r="AT139" s="174" t="s">
        <v>193</v>
      </c>
      <c r="AU139" s="174" t="s">
        <v>87</v>
      </c>
      <c r="AV139" s="171" t="s">
        <v>87</v>
      </c>
      <c r="AW139" s="171" t="s">
        <v>4</v>
      </c>
      <c r="AX139" s="171" t="s">
        <v>80</v>
      </c>
      <c r="AY139" s="174" t="s">
        <v>142</v>
      </c>
      <c r="AZ139" s="171"/>
      <c r="BA139" s="171"/>
      <c r="BB139" s="171"/>
      <c r="BC139" s="171"/>
      <c r="BD139" s="171"/>
      <c r="BE139" s="171"/>
      <c r="BF139" s="171"/>
      <c r="BG139" s="171"/>
      <c r="BH139" s="171"/>
      <c r="BI139" s="171"/>
      <c r="BJ139" s="171"/>
      <c r="BK139" s="171"/>
      <c r="BL139" s="171"/>
      <c r="BM139" s="171"/>
    </row>
    <row r="140" spans="1:65" ht="33" customHeight="1">
      <c r="A140" s="18"/>
      <c r="B140" s="19"/>
      <c r="C140" s="157" t="s">
        <v>148</v>
      </c>
      <c r="D140" s="157" t="s">
        <v>155</v>
      </c>
      <c r="E140" s="158" t="s">
        <v>729</v>
      </c>
      <c r="F140" s="159" t="s">
        <v>730</v>
      </c>
      <c r="G140" s="160" t="s">
        <v>191</v>
      </c>
      <c r="H140" s="161">
        <v>24</v>
      </c>
      <c r="I140" s="162"/>
      <c r="J140" s="162"/>
      <c r="K140" s="163">
        <f>ROUND(P140*H140,2)</f>
        <v>0</v>
      </c>
      <c r="L140" s="159" t="s">
        <v>1</v>
      </c>
      <c r="M140" s="19"/>
      <c r="N140" s="164" t="s">
        <v>1</v>
      </c>
      <c r="O140" s="151" t="s">
        <v>38</v>
      </c>
      <c r="P140" s="152">
        <f>I140+J140</f>
        <v>0</v>
      </c>
      <c r="Q140" s="152">
        <f>ROUND(I140*H140,2)</f>
        <v>0</v>
      </c>
      <c r="R140" s="152">
        <f>ROUND(J140*H140,2)</f>
        <v>0</v>
      </c>
      <c r="S140" s="18"/>
      <c r="T140" s="153">
        <f>S140*H140</f>
        <v>0</v>
      </c>
      <c r="U140" s="153">
        <v>0</v>
      </c>
      <c r="V140" s="153">
        <f>U140*H140</f>
        <v>0</v>
      </c>
      <c r="W140" s="153">
        <v>0</v>
      </c>
      <c r="X140" s="154">
        <f>W140*H140</f>
        <v>0</v>
      </c>
      <c r="Y140" s="18"/>
      <c r="Z140" s="18"/>
      <c r="AA140" s="18"/>
      <c r="AB140" s="18"/>
      <c r="AC140" s="18"/>
      <c r="AD140" s="18"/>
      <c r="AE140" s="18"/>
      <c r="AF140" s="18"/>
      <c r="AG140" s="18"/>
      <c r="AH140" s="18"/>
      <c r="AI140" s="18"/>
      <c r="AJ140" s="18"/>
      <c r="AK140" s="18"/>
      <c r="AL140" s="18"/>
      <c r="AM140" s="18"/>
      <c r="AN140" s="18"/>
      <c r="AO140" s="18"/>
      <c r="AP140" s="18"/>
      <c r="AQ140" s="18"/>
      <c r="AR140" s="155" t="s">
        <v>147</v>
      </c>
      <c r="AS140" s="18"/>
      <c r="AT140" s="155" t="s">
        <v>155</v>
      </c>
      <c r="AU140" s="155" t="s">
        <v>87</v>
      </c>
      <c r="AV140" s="18"/>
      <c r="AW140" s="18"/>
      <c r="AX140" s="18"/>
      <c r="AY140" s="3" t="s">
        <v>142</v>
      </c>
      <c r="AZ140" s="18"/>
      <c r="BA140" s="18"/>
      <c r="BB140" s="18"/>
      <c r="BC140" s="18"/>
      <c r="BD140" s="18"/>
      <c r="BE140" s="156">
        <f>IF(O140="základná",K140,0)</f>
        <v>0</v>
      </c>
      <c r="BF140" s="156">
        <f>IF(O140="znížená",K140,0)</f>
        <v>0</v>
      </c>
      <c r="BG140" s="156">
        <f>IF(O140="zákl. prenesená",K140,0)</f>
        <v>0</v>
      </c>
      <c r="BH140" s="156">
        <f>IF(O140="zníž. prenesená",K140,0)</f>
        <v>0</v>
      </c>
      <c r="BI140" s="156">
        <f>IF(O140="nulová",K140,0)</f>
        <v>0</v>
      </c>
      <c r="BJ140" s="3" t="s">
        <v>87</v>
      </c>
      <c r="BK140" s="156">
        <f>ROUND(P140*H140,2)</f>
        <v>0</v>
      </c>
      <c r="BL140" s="3" t="s">
        <v>147</v>
      </c>
      <c r="BM140" s="155" t="s">
        <v>788</v>
      </c>
    </row>
    <row r="141" spans="1:65" ht="15.75" customHeight="1">
      <c r="A141" s="171"/>
      <c r="B141" s="172"/>
      <c r="C141" s="171"/>
      <c r="D141" s="173" t="s">
        <v>193</v>
      </c>
      <c r="E141" s="174" t="s">
        <v>1</v>
      </c>
      <c r="F141" s="175" t="s">
        <v>732</v>
      </c>
      <c r="G141" s="171"/>
      <c r="H141" s="176">
        <v>24</v>
      </c>
      <c r="I141" s="171"/>
      <c r="J141" s="171"/>
      <c r="K141" s="171"/>
      <c r="L141" s="171"/>
      <c r="M141" s="172"/>
      <c r="N141" s="177"/>
      <c r="O141" s="171"/>
      <c r="P141" s="171"/>
      <c r="Q141" s="171"/>
      <c r="R141" s="171"/>
      <c r="S141" s="171"/>
      <c r="T141" s="171"/>
      <c r="U141" s="171"/>
      <c r="V141" s="171"/>
      <c r="W141" s="171"/>
      <c r="X141" s="178"/>
      <c r="Y141" s="171"/>
      <c r="Z141" s="171"/>
      <c r="AA141" s="171"/>
      <c r="AB141" s="171"/>
      <c r="AC141" s="171"/>
      <c r="AD141" s="171"/>
      <c r="AE141" s="171"/>
      <c r="AF141" s="171"/>
      <c r="AG141" s="171"/>
      <c r="AH141" s="171"/>
      <c r="AI141" s="171"/>
      <c r="AJ141" s="171"/>
      <c r="AK141" s="171"/>
      <c r="AL141" s="171"/>
      <c r="AM141" s="171"/>
      <c r="AN141" s="171"/>
      <c r="AO141" s="171"/>
      <c r="AP141" s="171"/>
      <c r="AQ141" s="171"/>
      <c r="AR141" s="171"/>
      <c r="AS141" s="171"/>
      <c r="AT141" s="174" t="s">
        <v>193</v>
      </c>
      <c r="AU141" s="174" t="s">
        <v>87</v>
      </c>
      <c r="AV141" s="171" t="s">
        <v>87</v>
      </c>
      <c r="AW141" s="171" t="s">
        <v>4</v>
      </c>
      <c r="AX141" s="171" t="s">
        <v>80</v>
      </c>
      <c r="AY141" s="174" t="s">
        <v>142</v>
      </c>
      <c r="AZ141" s="171"/>
      <c r="BA141" s="171"/>
      <c r="BB141" s="171"/>
      <c r="BC141" s="171"/>
      <c r="BD141" s="171"/>
      <c r="BE141" s="171"/>
      <c r="BF141" s="171"/>
      <c r="BG141" s="171"/>
      <c r="BH141" s="171"/>
      <c r="BI141" s="171"/>
      <c r="BJ141" s="171"/>
      <c r="BK141" s="171"/>
      <c r="BL141" s="171"/>
      <c r="BM141" s="171"/>
    </row>
    <row r="142" spans="1:65" ht="24" customHeight="1">
      <c r="A142" s="18"/>
      <c r="B142" s="19"/>
      <c r="C142" s="157" t="s">
        <v>149</v>
      </c>
      <c r="D142" s="157" t="s">
        <v>155</v>
      </c>
      <c r="E142" s="158" t="s">
        <v>733</v>
      </c>
      <c r="F142" s="159" t="s">
        <v>734</v>
      </c>
      <c r="G142" s="160" t="s">
        <v>191</v>
      </c>
      <c r="H142" s="161">
        <v>9.6</v>
      </c>
      <c r="I142" s="162"/>
      <c r="J142" s="162"/>
      <c r="K142" s="163">
        <f>ROUND(P142*H142,2)</f>
        <v>0</v>
      </c>
      <c r="L142" s="159" t="s">
        <v>1</v>
      </c>
      <c r="M142" s="19"/>
      <c r="N142" s="164" t="s">
        <v>1</v>
      </c>
      <c r="O142" s="151" t="s">
        <v>38</v>
      </c>
      <c r="P142" s="152">
        <f>I142+J142</f>
        <v>0</v>
      </c>
      <c r="Q142" s="152">
        <f>ROUND(I142*H142,2)</f>
        <v>0</v>
      </c>
      <c r="R142" s="152">
        <f>ROUND(J142*H142,2)</f>
        <v>0</v>
      </c>
      <c r="S142" s="18"/>
      <c r="T142" s="153">
        <f>S142*H142</f>
        <v>0</v>
      </c>
      <c r="U142" s="153">
        <v>0</v>
      </c>
      <c r="V142" s="153">
        <f>U142*H142</f>
        <v>0</v>
      </c>
      <c r="W142" s="153">
        <v>0</v>
      </c>
      <c r="X142" s="154">
        <f>W142*H142</f>
        <v>0</v>
      </c>
      <c r="Y142" s="18"/>
      <c r="Z142" s="18"/>
      <c r="AA142" s="18"/>
      <c r="AB142" s="18"/>
      <c r="AC142" s="18"/>
      <c r="AD142" s="18"/>
      <c r="AE142" s="18"/>
      <c r="AF142" s="18"/>
      <c r="AG142" s="18"/>
      <c r="AH142" s="18"/>
      <c r="AI142" s="18"/>
      <c r="AJ142" s="18"/>
      <c r="AK142" s="18"/>
      <c r="AL142" s="18"/>
      <c r="AM142" s="18"/>
      <c r="AN142" s="18"/>
      <c r="AO142" s="18"/>
      <c r="AP142" s="18"/>
      <c r="AQ142" s="18"/>
      <c r="AR142" s="155" t="s">
        <v>147</v>
      </c>
      <c r="AS142" s="18"/>
      <c r="AT142" s="155" t="s">
        <v>155</v>
      </c>
      <c r="AU142" s="155" t="s">
        <v>87</v>
      </c>
      <c r="AV142" s="18"/>
      <c r="AW142" s="18"/>
      <c r="AX142" s="18"/>
      <c r="AY142" s="3" t="s">
        <v>142</v>
      </c>
      <c r="AZ142" s="18"/>
      <c r="BA142" s="18"/>
      <c r="BB142" s="18"/>
      <c r="BC142" s="18"/>
      <c r="BD142" s="18"/>
      <c r="BE142" s="156">
        <f>IF(O142="základná",K142,0)</f>
        <v>0</v>
      </c>
      <c r="BF142" s="156">
        <f>IF(O142="znížená",K142,0)</f>
        <v>0</v>
      </c>
      <c r="BG142" s="156">
        <f>IF(O142="zákl. prenesená",K142,0)</f>
        <v>0</v>
      </c>
      <c r="BH142" s="156">
        <f>IF(O142="zníž. prenesená",K142,0)</f>
        <v>0</v>
      </c>
      <c r="BI142" s="156">
        <f>IF(O142="nulová",K142,0)</f>
        <v>0</v>
      </c>
      <c r="BJ142" s="3" t="s">
        <v>87</v>
      </c>
      <c r="BK142" s="156">
        <f>ROUND(P142*H142,2)</f>
        <v>0</v>
      </c>
      <c r="BL142" s="3" t="s">
        <v>147</v>
      </c>
      <c r="BM142" s="155" t="s">
        <v>789</v>
      </c>
    </row>
    <row r="143" spans="1:65" ht="15.75" customHeight="1">
      <c r="A143" s="171"/>
      <c r="B143" s="172"/>
      <c r="C143" s="171"/>
      <c r="D143" s="173" t="s">
        <v>193</v>
      </c>
      <c r="E143" s="174" t="s">
        <v>1</v>
      </c>
      <c r="F143" s="175" t="s">
        <v>736</v>
      </c>
      <c r="G143" s="171"/>
      <c r="H143" s="176">
        <v>9.6</v>
      </c>
      <c r="I143" s="171"/>
      <c r="J143" s="171"/>
      <c r="K143" s="171"/>
      <c r="L143" s="171"/>
      <c r="M143" s="172"/>
      <c r="N143" s="177"/>
      <c r="O143" s="171"/>
      <c r="P143" s="171"/>
      <c r="Q143" s="171"/>
      <c r="R143" s="171"/>
      <c r="S143" s="171"/>
      <c r="T143" s="171"/>
      <c r="U143" s="171"/>
      <c r="V143" s="171"/>
      <c r="W143" s="171"/>
      <c r="X143" s="178"/>
      <c r="Y143" s="171"/>
      <c r="Z143" s="171"/>
      <c r="AA143" s="171"/>
      <c r="AB143" s="171"/>
      <c r="AC143" s="171"/>
      <c r="AD143" s="171"/>
      <c r="AE143" s="171"/>
      <c r="AF143" s="171"/>
      <c r="AG143" s="171"/>
      <c r="AH143" s="171"/>
      <c r="AI143" s="171"/>
      <c r="AJ143" s="171"/>
      <c r="AK143" s="171"/>
      <c r="AL143" s="171"/>
      <c r="AM143" s="171"/>
      <c r="AN143" s="171"/>
      <c r="AO143" s="171"/>
      <c r="AP143" s="171"/>
      <c r="AQ143" s="171"/>
      <c r="AR143" s="171"/>
      <c r="AS143" s="171"/>
      <c r="AT143" s="174" t="s">
        <v>193</v>
      </c>
      <c r="AU143" s="174" t="s">
        <v>87</v>
      </c>
      <c r="AV143" s="171" t="s">
        <v>87</v>
      </c>
      <c r="AW143" s="171" t="s">
        <v>4</v>
      </c>
      <c r="AX143" s="171" t="s">
        <v>80</v>
      </c>
      <c r="AY143" s="174" t="s">
        <v>142</v>
      </c>
      <c r="AZ143" s="171"/>
      <c r="BA143" s="171"/>
      <c r="BB143" s="171"/>
      <c r="BC143" s="171"/>
      <c r="BD143" s="171"/>
      <c r="BE143" s="171"/>
      <c r="BF143" s="171"/>
      <c r="BG143" s="171"/>
      <c r="BH143" s="171"/>
      <c r="BI143" s="171"/>
      <c r="BJ143" s="171"/>
      <c r="BK143" s="171"/>
      <c r="BL143" s="171"/>
      <c r="BM143" s="171"/>
    </row>
    <row r="144" spans="1:65" ht="24" customHeight="1">
      <c r="A144" s="18"/>
      <c r="B144" s="19"/>
      <c r="C144" s="141" t="s">
        <v>150</v>
      </c>
      <c r="D144" s="141" t="s">
        <v>143</v>
      </c>
      <c r="E144" s="142" t="s">
        <v>737</v>
      </c>
      <c r="F144" s="143" t="s">
        <v>738</v>
      </c>
      <c r="G144" s="144" t="s">
        <v>215</v>
      </c>
      <c r="H144" s="145">
        <v>18.143999999999998</v>
      </c>
      <c r="I144" s="146"/>
      <c r="J144" s="147"/>
      <c r="K144" s="148">
        <f>ROUND(P144*H144,2)</f>
        <v>0</v>
      </c>
      <c r="L144" s="143" t="s">
        <v>161</v>
      </c>
      <c r="M144" s="149"/>
      <c r="N144" s="150" t="s">
        <v>1</v>
      </c>
      <c r="O144" s="151" t="s">
        <v>38</v>
      </c>
      <c r="P144" s="152">
        <f>I144+J144</f>
        <v>0</v>
      </c>
      <c r="Q144" s="152">
        <f>ROUND(I144*H144,2)</f>
        <v>0</v>
      </c>
      <c r="R144" s="152">
        <f>ROUND(J144*H144,2)</f>
        <v>0</v>
      </c>
      <c r="S144" s="18"/>
      <c r="T144" s="153">
        <f>S144*H144</f>
        <v>0</v>
      </c>
      <c r="U144" s="153">
        <v>1</v>
      </c>
      <c r="V144" s="153">
        <f>U144*H144</f>
        <v>18.143999999999998</v>
      </c>
      <c r="W144" s="153">
        <v>0</v>
      </c>
      <c r="X144" s="154">
        <f>W144*H144</f>
        <v>0</v>
      </c>
      <c r="Y144" s="18"/>
      <c r="Z144" s="18"/>
      <c r="AA144" s="18"/>
      <c r="AB144" s="18"/>
      <c r="AC144" s="18"/>
      <c r="AD144" s="18"/>
      <c r="AE144" s="18"/>
      <c r="AF144" s="18"/>
      <c r="AG144" s="18"/>
      <c r="AH144" s="18"/>
      <c r="AI144" s="18"/>
      <c r="AJ144" s="18"/>
      <c r="AK144" s="18"/>
      <c r="AL144" s="18"/>
      <c r="AM144" s="18"/>
      <c r="AN144" s="18"/>
      <c r="AO144" s="18"/>
      <c r="AP144" s="18"/>
      <c r="AQ144" s="18"/>
      <c r="AR144" s="155" t="s">
        <v>151</v>
      </c>
      <c r="AS144" s="18"/>
      <c r="AT144" s="155" t="s">
        <v>143</v>
      </c>
      <c r="AU144" s="155" t="s">
        <v>87</v>
      </c>
      <c r="AV144" s="18"/>
      <c r="AW144" s="18"/>
      <c r="AX144" s="18"/>
      <c r="AY144" s="3" t="s">
        <v>142</v>
      </c>
      <c r="AZ144" s="18"/>
      <c r="BA144" s="18"/>
      <c r="BB144" s="18"/>
      <c r="BC144" s="18"/>
      <c r="BD144" s="18"/>
      <c r="BE144" s="156">
        <f>IF(O144="základná",K144,0)</f>
        <v>0</v>
      </c>
      <c r="BF144" s="156">
        <f>IF(O144="znížená",K144,0)</f>
        <v>0</v>
      </c>
      <c r="BG144" s="156">
        <f>IF(O144="zákl. prenesená",K144,0)</f>
        <v>0</v>
      </c>
      <c r="BH144" s="156">
        <f>IF(O144="zníž. prenesená",K144,0)</f>
        <v>0</v>
      </c>
      <c r="BI144" s="156">
        <f>IF(O144="nulová",K144,0)</f>
        <v>0</v>
      </c>
      <c r="BJ144" s="3" t="s">
        <v>87</v>
      </c>
      <c r="BK144" s="156">
        <f>ROUND(P144*H144,2)</f>
        <v>0</v>
      </c>
      <c r="BL144" s="3" t="s">
        <v>147</v>
      </c>
      <c r="BM144" s="155" t="s">
        <v>790</v>
      </c>
    </row>
    <row r="145" spans="1:65" ht="15.75" customHeight="1">
      <c r="A145" s="171"/>
      <c r="B145" s="172"/>
      <c r="C145" s="171"/>
      <c r="D145" s="173" t="s">
        <v>193</v>
      </c>
      <c r="E145" s="174" t="s">
        <v>1</v>
      </c>
      <c r="F145" s="175" t="s">
        <v>736</v>
      </c>
      <c r="G145" s="171"/>
      <c r="H145" s="176">
        <v>9.6</v>
      </c>
      <c r="I145" s="171"/>
      <c r="J145" s="171"/>
      <c r="K145" s="171"/>
      <c r="L145" s="171"/>
      <c r="M145" s="172"/>
      <c r="N145" s="177"/>
      <c r="O145" s="171"/>
      <c r="P145" s="171"/>
      <c r="Q145" s="171"/>
      <c r="R145" s="171"/>
      <c r="S145" s="171"/>
      <c r="T145" s="171"/>
      <c r="U145" s="171"/>
      <c r="V145" s="171"/>
      <c r="W145" s="171"/>
      <c r="X145" s="178"/>
      <c r="Y145" s="171"/>
      <c r="Z145" s="171"/>
      <c r="AA145" s="171"/>
      <c r="AB145" s="171"/>
      <c r="AC145" s="171"/>
      <c r="AD145" s="171"/>
      <c r="AE145" s="171"/>
      <c r="AF145" s="171"/>
      <c r="AG145" s="171"/>
      <c r="AH145" s="171"/>
      <c r="AI145" s="171"/>
      <c r="AJ145" s="171"/>
      <c r="AK145" s="171"/>
      <c r="AL145" s="171"/>
      <c r="AM145" s="171"/>
      <c r="AN145" s="171"/>
      <c r="AO145" s="171"/>
      <c r="AP145" s="171"/>
      <c r="AQ145" s="171"/>
      <c r="AR145" s="171"/>
      <c r="AS145" s="171"/>
      <c r="AT145" s="174" t="s">
        <v>193</v>
      </c>
      <c r="AU145" s="174" t="s">
        <v>87</v>
      </c>
      <c r="AV145" s="171" t="s">
        <v>87</v>
      </c>
      <c r="AW145" s="171" t="s">
        <v>4</v>
      </c>
      <c r="AX145" s="171" t="s">
        <v>80</v>
      </c>
      <c r="AY145" s="174" t="s">
        <v>142</v>
      </c>
      <c r="AZ145" s="171"/>
      <c r="BA145" s="171"/>
      <c r="BB145" s="171"/>
      <c r="BC145" s="171"/>
      <c r="BD145" s="171"/>
      <c r="BE145" s="171"/>
      <c r="BF145" s="171"/>
      <c r="BG145" s="171"/>
      <c r="BH145" s="171"/>
      <c r="BI145" s="171"/>
      <c r="BJ145" s="171"/>
      <c r="BK145" s="171"/>
      <c r="BL145" s="171"/>
      <c r="BM145" s="171"/>
    </row>
    <row r="146" spans="1:65" ht="15.75" customHeight="1">
      <c r="A146" s="171"/>
      <c r="B146" s="172"/>
      <c r="C146" s="171"/>
      <c r="D146" s="173" t="s">
        <v>193</v>
      </c>
      <c r="E146" s="171"/>
      <c r="F146" s="175" t="s">
        <v>740</v>
      </c>
      <c r="G146" s="171"/>
      <c r="H146" s="176">
        <v>18.143999999999998</v>
      </c>
      <c r="I146" s="171"/>
      <c r="J146" s="171"/>
      <c r="K146" s="171"/>
      <c r="L146" s="171"/>
      <c r="M146" s="172"/>
      <c r="N146" s="177"/>
      <c r="O146" s="171"/>
      <c r="P146" s="171"/>
      <c r="Q146" s="171"/>
      <c r="R146" s="171"/>
      <c r="S146" s="171"/>
      <c r="T146" s="171"/>
      <c r="U146" s="171"/>
      <c r="V146" s="171"/>
      <c r="W146" s="171"/>
      <c r="X146" s="178"/>
      <c r="Y146" s="171"/>
      <c r="Z146" s="171"/>
      <c r="AA146" s="171"/>
      <c r="AB146" s="171"/>
      <c r="AC146" s="171"/>
      <c r="AD146" s="171"/>
      <c r="AE146" s="171"/>
      <c r="AF146" s="171"/>
      <c r="AG146" s="171"/>
      <c r="AH146" s="171"/>
      <c r="AI146" s="171"/>
      <c r="AJ146" s="171"/>
      <c r="AK146" s="171"/>
      <c r="AL146" s="171"/>
      <c r="AM146" s="171"/>
      <c r="AN146" s="171"/>
      <c r="AO146" s="171"/>
      <c r="AP146" s="171"/>
      <c r="AQ146" s="171"/>
      <c r="AR146" s="171"/>
      <c r="AS146" s="171"/>
      <c r="AT146" s="174" t="s">
        <v>193</v>
      </c>
      <c r="AU146" s="174" t="s">
        <v>87</v>
      </c>
      <c r="AV146" s="171" t="s">
        <v>87</v>
      </c>
      <c r="AW146" s="171" t="s">
        <v>3</v>
      </c>
      <c r="AX146" s="171" t="s">
        <v>80</v>
      </c>
      <c r="AY146" s="174" t="s">
        <v>142</v>
      </c>
      <c r="AZ146" s="171"/>
      <c r="BA146" s="171"/>
      <c r="BB146" s="171"/>
      <c r="BC146" s="171"/>
      <c r="BD146" s="171"/>
      <c r="BE146" s="171"/>
      <c r="BF146" s="171"/>
      <c r="BG146" s="171"/>
      <c r="BH146" s="171"/>
      <c r="BI146" s="171"/>
      <c r="BJ146" s="171"/>
      <c r="BK146" s="171"/>
      <c r="BL146" s="171"/>
      <c r="BM146" s="171"/>
    </row>
    <row r="147" spans="1:65" ht="22.5" customHeight="1">
      <c r="A147" s="128"/>
      <c r="B147" s="129"/>
      <c r="C147" s="128"/>
      <c r="D147" s="130" t="s">
        <v>73</v>
      </c>
      <c r="E147" s="139" t="s">
        <v>147</v>
      </c>
      <c r="F147" s="139" t="s">
        <v>741</v>
      </c>
      <c r="G147" s="128"/>
      <c r="H147" s="128"/>
      <c r="I147" s="128"/>
      <c r="J147" s="128"/>
      <c r="K147" s="140">
        <f>BK147</f>
        <v>0</v>
      </c>
      <c r="L147" s="128"/>
      <c r="M147" s="129"/>
      <c r="N147" s="133"/>
      <c r="O147" s="128"/>
      <c r="P147" s="128"/>
      <c r="Q147" s="134">
        <f t="shared" ref="Q147:R147" si="12">SUM(Q148:Q149)</f>
        <v>0</v>
      </c>
      <c r="R147" s="134">
        <f t="shared" si="12"/>
        <v>0</v>
      </c>
      <c r="S147" s="128"/>
      <c r="T147" s="135">
        <f>SUM(T148:T149)</f>
        <v>0</v>
      </c>
      <c r="U147" s="128"/>
      <c r="V147" s="135">
        <f>SUM(V148:V149)</f>
        <v>4.5378480000000003</v>
      </c>
      <c r="W147" s="128"/>
      <c r="X147" s="136">
        <f>SUM(X148:X149)</f>
        <v>0</v>
      </c>
      <c r="Y147" s="128"/>
      <c r="Z147" s="128"/>
      <c r="AA147" s="128"/>
      <c r="AB147" s="128"/>
      <c r="AC147" s="128"/>
      <c r="AD147" s="128"/>
      <c r="AE147" s="128"/>
      <c r="AF147" s="128"/>
      <c r="AG147" s="128"/>
      <c r="AH147" s="128"/>
      <c r="AI147" s="128"/>
      <c r="AJ147" s="128"/>
      <c r="AK147" s="128"/>
      <c r="AL147" s="128"/>
      <c r="AM147" s="128"/>
      <c r="AN147" s="128"/>
      <c r="AO147" s="128"/>
      <c r="AP147" s="128"/>
      <c r="AQ147" s="128"/>
      <c r="AR147" s="130" t="s">
        <v>80</v>
      </c>
      <c r="AS147" s="128"/>
      <c r="AT147" s="137" t="s">
        <v>73</v>
      </c>
      <c r="AU147" s="137" t="s">
        <v>80</v>
      </c>
      <c r="AV147" s="128"/>
      <c r="AW147" s="128"/>
      <c r="AX147" s="128"/>
      <c r="AY147" s="130" t="s">
        <v>142</v>
      </c>
      <c r="AZ147" s="128"/>
      <c r="BA147" s="128"/>
      <c r="BB147" s="128"/>
      <c r="BC147" s="128"/>
      <c r="BD147" s="128"/>
      <c r="BE147" s="128"/>
      <c r="BF147" s="128"/>
      <c r="BG147" s="128"/>
      <c r="BH147" s="128"/>
      <c r="BI147" s="128"/>
      <c r="BJ147" s="128"/>
      <c r="BK147" s="138">
        <f>SUM(BK148:BK149)</f>
        <v>0</v>
      </c>
      <c r="BL147" s="128"/>
      <c r="BM147" s="128"/>
    </row>
    <row r="148" spans="1:65" ht="37.5" customHeight="1">
      <c r="A148" s="18"/>
      <c r="B148" s="19"/>
      <c r="C148" s="157" t="s">
        <v>151</v>
      </c>
      <c r="D148" s="157" t="s">
        <v>155</v>
      </c>
      <c r="E148" s="158" t="s">
        <v>742</v>
      </c>
      <c r="F148" s="159" t="s">
        <v>743</v>
      </c>
      <c r="G148" s="160" t="s">
        <v>191</v>
      </c>
      <c r="H148" s="161">
        <v>2.4</v>
      </c>
      <c r="I148" s="162"/>
      <c r="J148" s="162"/>
      <c r="K148" s="163">
        <f>ROUND(P148*H148,2)</f>
        <v>0</v>
      </c>
      <c r="L148" s="159" t="s">
        <v>1</v>
      </c>
      <c r="M148" s="19"/>
      <c r="N148" s="164" t="s">
        <v>1</v>
      </c>
      <c r="O148" s="151" t="s">
        <v>38</v>
      </c>
      <c r="P148" s="152">
        <f>I148+J148</f>
        <v>0</v>
      </c>
      <c r="Q148" s="152">
        <f>ROUND(I148*H148,2)</f>
        <v>0</v>
      </c>
      <c r="R148" s="152">
        <f>ROUND(J148*H148,2)</f>
        <v>0</v>
      </c>
      <c r="S148" s="18"/>
      <c r="T148" s="153">
        <f>S148*H148</f>
        <v>0</v>
      </c>
      <c r="U148" s="153">
        <v>1.8907700000000001</v>
      </c>
      <c r="V148" s="153">
        <f>U148*H148</f>
        <v>4.5378480000000003</v>
      </c>
      <c r="W148" s="153">
        <v>0</v>
      </c>
      <c r="X148" s="154">
        <f>W148*H148</f>
        <v>0</v>
      </c>
      <c r="Y148" s="18"/>
      <c r="Z148" s="18"/>
      <c r="AA148" s="18"/>
      <c r="AB148" s="18"/>
      <c r="AC148" s="18"/>
      <c r="AD148" s="18"/>
      <c r="AE148" s="18"/>
      <c r="AF148" s="18"/>
      <c r="AG148" s="18"/>
      <c r="AH148" s="18"/>
      <c r="AI148" s="18"/>
      <c r="AJ148" s="18"/>
      <c r="AK148" s="18"/>
      <c r="AL148" s="18"/>
      <c r="AM148" s="18"/>
      <c r="AN148" s="18"/>
      <c r="AO148" s="18"/>
      <c r="AP148" s="18"/>
      <c r="AQ148" s="18"/>
      <c r="AR148" s="155" t="s">
        <v>147</v>
      </c>
      <c r="AS148" s="18"/>
      <c r="AT148" s="155" t="s">
        <v>155</v>
      </c>
      <c r="AU148" s="155" t="s">
        <v>87</v>
      </c>
      <c r="AV148" s="18"/>
      <c r="AW148" s="18"/>
      <c r="AX148" s="18"/>
      <c r="AY148" s="3" t="s">
        <v>142</v>
      </c>
      <c r="AZ148" s="18"/>
      <c r="BA148" s="18"/>
      <c r="BB148" s="18"/>
      <c r="BC148" s="18"/>
      <c r="BD148" s="18"/>
      <c r="BE148" s="156">
        <f>IF(O148="základná",K148,0)</f>
        <v>0</v>
      </c>
      <c r="BF148" s="156">
        <f>IF(O148="znížená",K148,0)</f>
        <v>0</v>
      </c>
      <c r="BG148" s="156">
        <f>IF(O148="zákl. prenesená",K148,0)</f>
        <v>0</v>
      </c>
      <c r="BH148" s="156">
        <f>IF(O148="zníž. prenesená",K148,0)</f>
        <v>0</v>
      </c>
      <c r="BI148" s="156">
        <f>IF(O148="nulová",K148,0)</f>
        <v>0</v>
      </c>
      <c r="BJ148" s="3" t="s">
        <v>87</v>
      </c>
      <c r="BK148" s="156">
        <f>ROUND(P148*H148,2)</f>
        <v>0</v>
      </c>
      <c r="BL148" s="3" t="s">
        <v>147</v>
      </c>
      <c r="BM148" s="155" t="s">
        <v>791</v>
      </c>
    </row>
    <row r="149" spans="1:65" ht="15.75" customHeight="1">
      <c r="A149" s="171"/>
      <c r="B149" s="172"/>
      <c r="C149" s="171"/>
      <c r="D149" s="173" t="s">
        <v>193</v>
      </c>
      <c r="E149" s="174" t="s">
        <v>1</v>
      </c>
      <c r="F149" s="175" t="s">
        <v>727</v>
      </c>
      <c r="G149" s="171"/>
      <c r="H149" s="176">
        <v>2.4</v>
      </c>
      <c r="I149" s="171"/>
      <c r="J149" s="171"/>
      <c r="K149" s="171"/>
      <c r="L149" s="171"/>
      <c r="M149" s="172"/>
      <c r="N149" s="177"/>
      <c r="O149" s="171"/>
      <c r="P149" s="171"/>
      <c r="Q149" s="171"/>
      <c r="R149" s="171"/>
      <c r="S149" s="171"/>
      <c r="T149" s="171"/>
      <c r="U149" s="171"/>
      <c r="V149" s="171"/>
      <c r="W149" s="171"/>
      <c r="X149" s="178"/>
      <c r="Y149" s="171"/>
      <c r="Z149" s="171"/>
      <c r="AA149" s="171"/>
      <c r="AB149" s="171"/>
      <c r="AC149" s="171"/>
      <c r="AD149" s="171"/>
      <c r="AE149" s="171"/>
      <c r="AF149" s="171"/>
      <c r="AG149" s="171"/>
      <c r="AH149" s="171"/>
      <c r="AI149" s="171"/>
      <c r="AJ149" s="171"/>
      <c r="AK149" s="171"/>
      <c r="AL149" s="171"/>
      <c r="AM149" s="171"/>
      <c r="AN149" s="171"/>
      <c r="AO149" s="171"/>
      <c r="AP149" s="171"/>
      <c r="AQ149" s="171"/>
      <c r="AR149" s="171"/>
      <c r="AS149" s="171"/>
      <c r="AT149" s="174" t="s">
        <v>193</v>
      </c>
      <c r="AU149" s="174" t="s">
        <v>87</v>
      </c>
      <c r="AV149" s="171" t="s">
        <v>87</v>
      </c>
      <c r="AW149" s="171" t="s">
        <v>4</v>
      </c>
      <c r="AX149" s="171" t="s">
        <v>80</v>
      </c>
      <c r="AY149" s="174" t="s">
        <v>142</v>
      </c>
      <c r="AZ149" s="171"/>
      <c r="BA149" s="171"/>
      <c r="BB149" s="171"/>
      <c r="BC149" s="171"/>
      <c r="BD149" s="171"/>
      <c r="BE149" s="171"/>
      <c r="BF149" s="171"/>
      <c r="BG149" s="171"/>
      <c r="BH149" s="171"/>
      <c r="BI149" s="171"/>
      <c r="BJ149" s="171"/>
      <c r="BK149" s="171"/>
      <c r="BL149" s="171"/>
      <c r="BM149" s="171"/>
    </row>
    <row r="150" spans="1:65" ht="22.5" customHeight="1">
      <c r="A150" s="128"/>
      <c r="B150" s="129"/>
      <c r="C150" s="128"/>
      <c r="D150" s="130" t="s">
        <v>73</v>
      </c>
      <c r="E150" s="139" t="s">
        <v>151</v>
      </c>
      <c r="F150" s="139" t="s">
        <v>745</v>
      </c>
      <c r="G150" s="128"/>
      <c r="H150" s="128"/>
      <c r="I150" s="128"/>
      <c r="J150" s="128"/>
      <c r="K150" s="140">
        <f>BK150</f>
        <v>0</v>
      </c>
      <c r="L150" s="128"/>
      <c r="M150" s="129"/>
      <c r="N150" s="133"/>
      <c r="O150" s="128"/>
      <c r="P150" s="128"/>
      <c r="Q150" s="134">
        <f t="shared" ref="Q150:R150" si="13">SUM(Q151:Q174)</f>
        <v>0</v>
      </c>
      <c r="R150" s="134">
        <f t="shared" si="13"/>
        <v>0</v>
      </c>
      <c r="S150" s="128"/>
      <c r="T150" s="135">
        <f>SUM(T151:T174)</f>
        <v>0</v>
      </c>
      <c r="U150" s="128"/>
      <c r="V150" s="135">
        <f>SUM(V151:V174)</f>
        <v>11.214430110000002</v>
      </c>
      <c r="W150" s="128"/>
      <c r="X150" s="136">
        <f>SUM(X151:X174)</f>
        <v>0</v>
      </c>
      <c r="Y150" s="128"/>
      <c r="Z150" s="128"/>
      <c r="AA150" s="128"/>
      <c r="AB150" s="128"/>
      <c r="AC150" s="128"/>
      <c r="AD150" s="128"/>
      <c r="AE150" s="128"/>
      <c r="AF150" s="128"/>
      <c r="AG150" s="128"/>
      <c r="AH150" s="128"/>
      <c r="AI150" s="128"/>
      <c r="AJ150" s="128"/>
      <c r="AK150" s="128"/>
      <c r="AL150" s="128"/>
      <c r="AM150" s="128"/>
      <c r="AN150" s="128"/>
      <c r="AO150" s="128"/>
      <c r="AP150" s="128"/>
      <c r="AQ150" s="128"/>
      <c r="AR150" s="130" t="s">
        <v>80</v>
      </c>
      <c r="AS150" s="128"/>
      <c r="AT150" s="137" t="s">
        <v>73</v>
      </c>
      <c r="AU150" s="137" t="s">
        <v>80</v>
      </c>
      <c r="AV150" s="128"/>
      <c r="AW150" s="128"/>
      <c r="AX150" s="128"/>
      <c r="AY150" s="130" t="s">
        <v>142</v>
      </c>
      <c r="AZ150" s="128"/>
      <c r="BA150" s="128"/>
      <c r="BB150" s="128"/>
      <c r="BC150" s="128"/>
      <c r="BD150" s="128"/>
      <c r="BE150" s="128"/>
      <c r="BF150" s="128"/>
      <c r="BG150" s="128"/>
      <c r="BH150" s="128"/>
      <c r="BI150" s="128"/>
      <c r="BJ150" s="128"/>
      <c r="BK150" s="138">
        <f>SUM(BK151:BK174)</f>
        <v>0</v>
      </c>
      <c r="BL150" s="128"/>
      <c r="BM150" s="128"/>
    </row>
    <row r="151" spans="1:65" ht="24" customHeight="1">
      <c r="A151" s="18"/>
      <c r="B151" s="19"/>
      <c r="C151" s="157" t="s">
        <v>152</v>
      </c>
      <c r="D151" s="157" t="s">
        <v>155</v>
      </c>
      <c r="E151" s="158" t="s">
        <v>792</v>
      </c>
      <c r="F151" s="159" t="s">
        <v>793</v>
      </c>
      <c r="G151" s="160" t="s">
        <v>144</v>
      </c>
      <c r="H151" s="161">
        <v>3</v>
      </c>
      <c r="I151" s="162"/>
      <c r="J151" s="162"/>
      <c r="K151" s="163">
        <f t="shared" ref="K151:K153" si="14">ROUND(P151*H151,2)</f>
        <v>0</v>
      </c>
      <c r="L151" s="159" t="s">
        <v>1</v>
      </c>
      <c r="M151" s="19"/>
      <c r="N151" s="164" t="s">
        <v>1</v>
      </c>
      <c r="O151" s="151" t="s">
        <v>38</v>
      </c>
      <c r="P151" s="152">
        <f t="shared" ref="P151:P153" si="15">I151+J151</f>
        <v>0</v>
      </c>
      <c r="Q151" s="152">
        <f t="shared" ref="Q151:Q153" si="16">ROUND(I151*H151,2)</f>
        <v>0</v>
      </c>
      <c r="R151" s="152">
        <f t="shared" ref="R151:R153" si="17">ROUND(J151*H151,2)</f>
        <v>0</v>
      </c>
      <c r="S151" s="18"/>
      <c r="T151" s="153">
        <f t="shared" ref="T151:T153" si="18">S151*H151</f>
        <v>0</v>
      </c>
      <c r="U151" s="153">
        <v>0</v>
      </c>
      <c r="V151" s="153">
        <f t="shared" ref="V151:V153" si="19">U151*H151</f>
        <v>0</v>
      </c>
      <c r="W151" s="153">
        <v>0</v>
      </c>
      <c r="X151" s="154">
        <f t="shared" ref="X151:X153" si="20">W151*H151</f>
        <v>0</v>
      </c>
      <c r="Y151" s="18"/>
      <c r="Z151" s="18"/>
      <c r="AA151" s="18"/>
      <c r="AB151" s="18"/>
      <c r="AC151" s="18"/>
      <c r="AD151" s="18"/>
      <c r="AE151" s="18"/>
      <c r="AF151" s="18"/>
      <c r="AG151" s="18"/>
      <c r="AH151" s="18"/>
      <c r="AI151" s="18"/>
      <c r="AJ151" s="18"/>
      <c r="AK151" s="18"/>
      <c r="AL151" s="18"/>
      <c r="AM151" s="18"/>
      <c r="AN151" s="18"/>
      <c r="AO151" s="18"/>
      <c r="AP151" s="18"/>
      <c r="AQ151" s="18"/>
      <c r="AR151" s="155" t="s">
        <v>147</v>
      </c>
      <c r="AS151" s="18"/>
      <c r="AT151" s="155" t="s">
        <v>155</v>
      </c>
      <c r="AU151" s="155" t="s">
        <v>87</v>
      </c>
      <c r="AV151" s="18"/>
      <c r="AW151" s="18"/>
      <c r="AX151" s="18"/>
      <c r="AY151" s="3" t="s">
        <v>142</v>
      </c>
      <c r="AZ151" s="18"/>
      <c r="BA151" s="18"/>
      <c r="BB151" s="18"/>
      <c r="BC151" s="18"/>
      <c r="BD151" s="18"/>
      <c r="BE151" s="156">
        <f t="shared" ref="BE151:BE153" si="21">IF(O151="základná",K151,0)</f>
        <v>0</v>
      </c>
      <c r="BF151" s="156">
        <f t="shared" ref="BF151:BF153" si="22">IF(O151="znížená",K151,0)</f>
        <v>0</v>
      </c>
      <c r="BG151" s="156">
        <f t="shared" ref="BG151:BG153" si="23">IF(O151="zákl. prenesená",K151,0)</f>
        <v>0</v>
      </c>
      <c r="BH151" s="156">
        <f t="shared" ref="BH151:BH153" si="24">IF(O151="zníž. prenesená",K151,0)</f>
        <v>0</v>
      </c>
      <c r="BI151" s="156">
        <f t="shared" ref="BI151:BI153" si="25">IF(O151="nulová",K151,0)</f>
        <v>0</v>
      </c>
      <c r="BJ151" s="3" t="s">
        <v>87</v>
      </c>
      <c r="BK151" s="156">
        <f t="shared" ref="BK151:BK153" si="26">ROUND(P151*H151,2)</f>
        <v>0</v>
      </c>
      <c r="BL151" s="3" t="s">
        <v>147</v>
      </c>
      <c r="BM151" s="155" t="s">
        <v>794</v>
      </c>
    </row>
    <row r="152" spans="1:65" ht="24" customHeight="1">
      <c r="A152" s="18"/>
      <c r="B152" s="19"/>
      <c r="C152" s="141" t="s">
        <v>153</v>
      </c>
      <c r="D152" s="141" t="s">
        <v>143</v>
      </c>
      <c r="E152" s="142" t="s">
        <v>795</v>
      </c>
      <c r="F152" s="143" t="s">
        <v>796</v>
      </c>
      <c r="G152" s="144" t="s">
        <v>144</v>
      </c>
      <c r="H152" s="145">
        <v>3</v>
      </c>
      <c r="I152" s="146"/>
      <c r="J152" s="147"/>
      <c r="K152" s="148">
        <f t="shared" si="14"/>
        <v>0</v>
      </c>
      <c r="L152" s="143" t="s">
        <v>1</v>
      </c>
      <c r="M152" s="149"/>
      <c r="N152" s="150" t="s">
        <v>1</v>
      </c>
      <c r="O152" s="151" t="s">
        <v>38</v>
      </c>
      <c r="P152" s="152">
        <f t="shared" si="15"/>
        <v>0</v>
      </c>
      <c r="Q152" s="152">
        <f t="shared" si="16"/>
        <v>0</v>
      </c>
      <c r="R152" s="152">
        <f t="shared" si="17"/>
        <v>0</v>
      </c>
      <c r="S152" s="18"/>
      <c r="T152" s="153">
        <f t="shared" si="18"/>
        <v>0</v>
      </c>
      <c r="U152" s="153">
        <v>3.4000000000000002E-4</v>
      </c>
      <c r="V152" s="153">
        <f t="shared" si="19"/>
        <v>1.0200000000000001E-3</v>
      </c>
      <c r="W152" s="153">
        <v>0</v>
      </c>
      <c r="X152" s="154">
        <f t="shared" si="20"/>
        <v>0</v>
      </c>
      <c r="Y152" s="18"/>
      <c r="Z152" s="18"/>
      <c r="AA152" s="18"/>
      <c r="AB152" s="18"/>
      <c r="AC152" s="18"/>
      <c r="AD152" s="18"/>
      <c r="AE152" s="18"/>
      <c r="AF152" s="18"/>
      <c r="AG152" s="18"/>
      <c r="AH152" s="18"/>
      <c r="AI152" s="18"/>
      <c r="AJ152" s="18"/>
      <c r="AK152" s="18"/>
      <c r="AL152" s="18"/>
      <c r="AM152" s="18"/>
      <c r="AN152" s="18"/>
      <c r="AO152" s="18"/>
      <c r="AP152" s="18"/>
      <c r="AQ152" s="18"/>
      <c r="AR152" s="155" t="s">
        <v>151</v>
      </c>
      <c r="AS152" s="18"/>
      <c r="AT152" s="155" t="s">
        <v>143</v>
      </c>
      <c r="AU152" s="155" t="s">
        <v>87</v>
      </c>
      <c r="AV152" s="18"/>
      <c r="AW152" s="18"/>
      <c r="AX152" s="18"/>
      <c r="AY152" s="3" t="s">
        <v>142</v>
      </c>
      <c r="AZ152" s="18"/>
      <c r="BA152" s="18"/>
      <c r="BB152" s="18"/>
      <c r="BC152" s="18"/>
      <c r="BD152" s="18"/>
      <c r="BE152" s="156">
        <f t="shared" si="21"/>
        <v>0</v>
      </c>
      <c r="BF152" s="156">
        <f t="shared" si="22"/>
        <v>0</v>
      </c>
      <c r="BG152" s="156">
        <f t="shared" si="23"/>
        <v>0</v>
      </c>
      <c r="BH152" s="156">
        <f t="shared" si="24"/>
        <v>0</v>
      </c>
      <c r="BI152" s="156">
        <f t="shared" si="25"/>
        <v>0</v>
      </c>
      <c r="BJ152" s="3" t="s">
        <v>87</v>
      </c>
      <c r="BK152" s="156">
        <f t="shared" si="26"/>
        <v>0</v>
      </c>
      <c r="BL152" s="3" t="s">
        <v>147</v>
      </c>
      <c r="BM152" s="155" t="s">
        <v>797</v>
      </c>
    </row>
    <row r="153" spans="1:65" ht="24" customHeight="1">
      <c r="A153" s="18"/>
      <c r="B153" s="19"/>
      <c r="C153" s="157" t="s">
        <v>154</v>
      </c>
      <c r="D153" s="157" t="s">
        <v>155</v>
      </c>
      <c r="E153" s="158" t="s">
        <v>798</v>
      </c>
      <c r="F153" s="159" t="s">
        <v>799</v>
      </c>
      <c r="G153" s="160" t="s">
        <v>206</v>
      </c>
      <c r="H153" s="161">
        <v>40</v>
      </c>
      <c r="I153" s="162"/>
      <c r="J153" s="162"/>
      <c r="K153" s="163">
        <f t="shared" si="14"/>
        <v>0</v>
      </c>
      <c r="L153" s="159" t="s">
        <v>1</v>
      </c>
      <c r="M153" s="19"/>
      <c r="N153" s="164" t="s">
        <v>1</v>
      </c>
      <c r="O153" s="151" t="s">
        <v>38</v>
      </c>
      <c r="P153" s="152">
        <f t="shared" si="15"/>
        <v>0</v>
      </c>
      <c r="Q153" s="152">
        <f t="shared" si="16"/>
        <v>0</v>
      </c>
      <c r="R153" s="152">
        <f t="shared" si="17"/>
        <v>0</v>
      </c>
      <c r="S153" s="18"/>
      <c r="T153" s="153">
        <f t="shared" si="18"/>
        <v>0</v>
      </c>
      <c r="U153" s="153">
        <v>1.07E-3</v>
      </c>
      <c r="V153" s="153">
        <f t="shared" si="19"/>
        <v>4.2799999999999998E-2</v>
      </c>
      <c r="W153" s="153">
        <v>0</v>
      </c>
      <c r="X153" s="154">
        <f t="shared" si="20"/>
        <v>0</v>
      </c>
      <c r="Y153" s="18"/>
      <c r="Z153" s="18"/>
      <c r="AA153" s="18"/>
      <c r="AB153" s="18"/>
      <c r="AC153" s="18"/>
      <c r="AD153" s="18"/>
      <c r="AE153" s="18"/>
      <c r="AF153" s="18"/>
      <c r="AG153" s="18"/>
      <c r="AH153" s="18"/>
      <c r="AI153" s="18"/>
      <c r="AJ153" s="18"/>
      <c r="AK153" s="18"/>
      <c r="AL153" s="18"/>
      <c r="AM153" s="18"/>
      <c r="AN153" s="18"/>
      <c r="AO153" s="18"/>
      <c r="AP153" s="18"/>
      <c r="AQ153" s="18"/>
      <c r="AR153" s="155" t="s">
        <v>147</v>
      </c>
      <c r="AS153" s="18"/>
      <c r="AT153" s="155" t="s">
        <v>155</v>
      </c>
      <c r="AU153" s="155" t="s">
        <v>87</v>
      </c>
      <c r="AV153" s="18"/>
      <c r="AW153" s="18"/>
      <c r="AX153" s="18"/>
      <c r="AY153" s="3" t="s">
        <v>142</v>
      </c>
      <c r="AZ153" s="18"/>
      <c r="BA153" s="18"/>
      <c r="BB153" s="18"/>
      <c r="BC153" s="18"/>
      <c r="BD153" s="18"/>
      <c r="BE153" s="156">
        <f t="shared" si="21"/>
        <v>0</v>
      </c>
      <c r="BF153" s="156">
        <f t="shared" si="22"/>
        <v>0</v>
      </c>
      <c r="BG153" s="156">
        <f t="shared" si="23"/>
        <v>0</v>
      </c>
      <c r="BH153" s="156">
        <f t="shared" si="24"/>
        <v>0</v>
      </c>
      <c r="BI153" s="156">
        <f t="shared" si="25"/>
        <v>0</v>
      </c>
      <c r="BJ153" s="3" t="s">
        <v>87</v>
      </c>
      <c r="BK153" s="156">
        <f t="shared" si="26"/>
        <v>0</v>
      </c>
      <c r="BL153" s="3" t="s">
        <v>147</v>
      </c>
      <c r="BM153" s="155" t="s">
        <v>800</v>
      </c>
    </row>
    <row r="154" spans="1:65" ht="15.75" customHeight="1">
      <c r="A154" s="171"/>
      <c r="B154" s="172"/>
      <c r="C154" s="171"/>
      <c r="D154" s="173" t="s">
        <v>193</v>
      </c>
      <c r="E154" s="174" t="s">
        <v>1</v>
      </c>
      <c r="F154" s="175" t="s">
        <v>373</v>
      </c>
      <c r="G154" s="171"/>
      <c r="H154" s="176">
        <v>40</v>
      </c>
      <c r="I154" s="171"/>
      <c r="J154" s="171"/>
      <c r="K154" s="171"/>
      <c r="L154" s="171"/>
      <c r="M154" s="172"/>
      <c r="N154" s="177"/>
      <c r="O154" s="171"/>
      <c r="P154" s="171"/>
      <c r="Q154" s="171"/>
      <c r="R154" s="171"/>
      <c r="S154" s="171"/>
      <c r="T154" s="171"/>
      <c r="U154" s="171"/>
      <c r="V154" s="171"/>
      <c r="W154" s="171"/>
      <c r="X154" s="178"/>
      <c r="Y154" s="171"/>
      <c r="Z154" s="171"/>
      <c r="AA154" s="171"/>
      <c r="AB154" s="171"/>
      <c r="AC154" s="171"/>
      <c r="AD154" s="171"/>
      <c r="AE154" s="171"/>
      <c r="AF154" s="171"/>
      <c r="AG154" s="171"/>
      <c r="AH154" s="171"/>
      <c r="AI154" s="171"/>
      <c r="AJ154" s="171"/>
      <c r="AK154" s="171"/>
      <c r="AL154" s="171"/>
      <c r="AM154" s="171"/>
      <c r="AN154" s="171"/>
      <c r="AO154" s="171"/>
      <c r="AP154" s="171"/>
      <c r="AQ154" s="171"/>
      <c r="AR154" s="171"/>
      <c r="AS154" s="171"/>
      <c r="AT154" s="174" t="s">
        <v>193</v>
      </c>
      <c r="AU154" s="174" t="s">
        <v>87</v>
      </c>
      <c r="AV154" s="171" t="s">
        <v>87</v>
      </c>
      <c r="AW154" s="171" t="s">
        <v>4</v>
      </c>
      <c r="AX154" s="171" t="s">
        <v>80</v>
      </c>
      <c r="AY154" s="174" t="s">
        <v>142</v>
      </c>
      <c r="AZ154" s="171"/>
      <c r="BA154" s="171"/>
      <c r="BB154" s="171"/>
      <c r="BC154" s="171"/>
      <c r="BD154" s="171"/>
      <c r="BE154" s="171"/>
      <c r="BF154" s="171"/>
      <c r="BG154" s="171"/>
      <c r="BH154" s="171"/>
      <c r="BI154" s="171"/>
      <c r="BJ154" s="171"/>
      <c r="BK154" s="171"/>
      <c r="BL154" s="171"/>
      <c r="BM154" s="171"/>
    </row>
    <row r="155" spans="1:65" ht="24" customHeight="1">
      <c r="A155" s="18"/>
      <c r="B155" s="19"/>
      <c r="C155" s="157" t="s">
        <v>157</v>
      </c>
      <c r="D155" s="157" t="s">
        <v>155</v>
      </c>
      <c r="E155" s="158" t="s">
        <v>801</v>
      </c>
      <c r="F155" s="159" t="s">
        <v>802</v>
      </c>
      <c r="G155" s="160" t="s">
        <v>144</v>
      </c>
      <c r="H155" s="161">
        <v>1</v>
      </c>
      <c r="I155" s="162"/>
      <c r="J155" s="162"/>
      <c r="K155" s="163">
        <f t="shared" ref="K155:K162" si="27">ROUND(P155*H155,2)</f>
        <v>0</v>
      </c>
      <c r="L155" s="159" t="s">
        <v>161</v>
      </c>
      <c r="M155" s="19"/>
      <c r="N155" s="164" t="s">
        <v>1</v>
      </c>
      <c r="O155" s="151" t="s">
        <v>38</v>
      </c>
      <c r="P155" s="152">
        <f t="shared" ref="P155:P162" si="28">I155+J155</f>
        <v>0</v>
      </c>
      <c r="Q155" s="152">
        <f t="shared" ref="Q155:Q162" si="29">ROUND(I155*H155,2)</f>
        <v>0</v>
      </c>
      <c r="R155" s="152">
        <f t="shared" ref="R155:R162" si="30">ROUND(J155*H155,2)</f>
        <v>0</v>
      </c>
      <c r="S155" s="18"/>
      <c r="T155" s="153">
        <f t="shared" ref="T155:T162" si="31">S155*H155</f>
        <v>0</v>
      </c>
      <c r="U155" s="153">
        <v>7.9086E-4</v>
      </c>
      <c r="V155" s="153">
        <f t="shared" ref="V155:V162" si="32">U155*H155</f>
        <v>7.9086E-4</v>
      </c>
      <c r="W155" s="153">
        <v>0</v>
      </c>
      <c r="X155" s="154">
        <f t="shared" ref="X155:X162" si="33">W155*H155</f>
        <v>0</v>
      </c>
      <c r="Y155" s="18"/>
      <c r="Z155" s="18"/>
      <c r="AA155" s="18"/>
      <c r="AB155" s="18"/>
      <c r="AC155" s="18"/>
      <c r="AD155" s="18"/>
      <c r="AE155" s="18"/>
      <c r="AF155" s="18"/>
      <c r="AG155" s="18"/>
      <c r="AH155" s="18"/>
      <c r="AI155" s="18"/>
      <c r="AJ155" s="18"/>
      <c r="AK155" s="18"/>
      <c r="AL155" s="18"/>
      <c r="AM155" s="18"/>
      <c r="AN155" s="18"/>
      <c r="AO155" s="18"/>
      <c r="AP155" s="18"/>
      <c r="AQ155" s="18"/>
      <c r="AR155" s="155" t="s">
        <v>147</v>
      </c>
      <c r="AS155" s="18"/>
      <c r="AT155" s="155" t="s">
        <v>155</v>
      </c>
      <c r="AU155" s="155" t="s">
        <v>87</v>
      </c>
      <c r="AV155" s="18"/>
      <c r="AW155" s="18"/>
      <c r="AX155" s="18"/>
      <c r="AY155" s="3" t="s">
        <v>142</v>
      </c>
      <c r="AZ155" s="18"/>
      <c r="BA155" s="18"/>
      <c r="BB155" s="18"/>
      <c r="BC155" s="18"/>
      <c r="BD155" s="18"/>
      <c r="BE155" s="156">
        <f t="shared" ref="BE155:BE162" si="34">IF(O155="základná",K155,0)</f>
        <v>0</v>
      </c>
      <c r="BF155" s="156">
        <f t="shared" ref="BF155:BF162" si="35">IF(O155="znížená",K155,0)</f>
        <v>0</v>
      </c>
      <c r="BG155" s="156">
        <f t="shared" ref="BG155:BG162" si="36">IF(O155="zákl. prenesená",K155,0)</f>
        <v>0</v>
      </c>
      <c r="BH155" s="156">
        <f t="shared" ref="BH155:BH162" si="37">IF(O155="zníž. prenesená",K155,0)</f>
        <v>0</v>
      </c>
      <c r="BI155" s="156">
        <f t="shared" ref="BI155:BI162" si="38">IF(O155="nulová",K155,0)</f>
        <v>0</v>
      </c>
      <c r="BJ155" s="3" t="s">
        <v>87</v>
      </c>
      <c r="BK155" s="156">
        <f t="shared" ref="BK155:BK162" si="39">ROUND(P155*H155,2)</f>
        <v>0</v>
      </c>
      <c r="BL155" s="3" t="s">
        <v>147</v>
      </c>
      <c r="BM155" s="155" t="s">
        <v>803</v>
      </c>
    </row>
    <row r="156" spans="1:65" ht="24" customHeight="1">
      <c r="A156" s="18"/>
      <c r="B156" s="19"/>
      <c r="C156" s="141" t="s">
        <v>242</v>
      </c>
      <c r="D156" s="141" t="s">
        <v>143</v>
      </c>
      <c r="E156" s="142" t="s">
        <v>804</v>
      </c>
      <c r="F156" s="143" t="s">
        <v>805</v>
      </c>
      <c r="G156" s="144" t="s">
        <v>144</v>
      </c>
      <c r="H156" s="145">
        <v>1</v>
      </c>
      <c r="I156" s="146"/>
      <c r="J156" s="147"/>
      <c r="K156" s="148">
        <f t="shared" si="27"/>
        <v>0</v>
      </c>
      <c r="L156" s="143" t="s">
        <v>161</v>
      </c>
      <c r="M156" s="149"/>
      <c r="N156" s="150" t="s">
        <v>1</v>
      </c>
      <c r="O156" s="151" t="s">
        <v>38</v>
      </c>
      <c r="P156" s="152">
        <f t="shared" si="28"/>
        <v>0</v>
      </c>
      <c r="Q156" s="152">
        <f t="shared" si="29"/>
        <v>0</v>
      </c>
      <c r="R156" s="152">
        <f t="shared" si="30"/>
        <v>0</v>
      </c>
      <c r="S156" s="18"/>
      <c r="T156" s="153">
        <f t="shared" si="31"/>
        <v>0</v>
      </c>
      <c r="U156" s="153">
        <v>3.6999999999999998E-2</v>
      </c>
      <c r="V156" s="153">
        <f t="shared" si="32"/>
        <v>3.6999999999999998E-2</v>
      </c>
      <c r="W156" s="153">
        <v>0</v>
      </c>
      <c r="X156" s="154">
        <f t="shared" si="33"/>
        <v>0</v>
      </c>
      <c r="Y156" s="18"/>
      <c r="Z156" s="18"/>
      <c r="AA156" s="18"/>
      <c r="AB156" s="18"/>
      <c r="AC156" s="18"/>
      <c r="AD156" s="18"/>
      <c r="AE156" s="18"/>
      <c r="AF156" s="18"/>
      <c r="AG156" s="18"/>
      <c r="AH156" s="18"/>
      <c r="AI156" s="18"/>
      <c r="AJ156" s="18"/>
      <c r="AK156" s="18"/>
      <c r="AL156" s="18"/>
      <c r="AM156" s="18"/>
      <c r="AN156" s="18"/>
      <c r="AO156" s="18"/>
      <c r="AP156" s="18"/>
      <c r="AQ156" s="18"/>
      <c r="AR156" s="155" t="s">
        <v>151</v>
      </c>
      <c r="AS156" s="18"/>
      <c r="AT156" s="155" t="s">
        <v>143</v>
      </c>
      <c r="AU156" s="155" t="s">
        <v>87</v>
      </c>
      <c r="AV156" s="18"/>
      <c r="AW156" s="18"/>
      <c r="AX156" s="18"/>
      <c r="AY156" s="3" t="s">
        <v>142</v>
      </c>
      <c r="AZ156" s="18"/>
      <c r="BA156" s="18"/>
      <c r="BB156" s="18"/>
      <c r="BC156" s="18"/>
      <c r="BD156" s="18"/>
      <c r="BE156" s="156">
        <f t="shared" si="34"/>
        <v>0</v>
      </c>
      <c r="BF156" s="156">
        <f t="shared" si="35"/>
        <v>0</v>
      </c>
      <c r="BG156" s="156">
        <f t="shared" si="36"/>
        <v>0</v>
      </c>
      <c r="BH156" s="156">
        <f t="shared" si="37"/>
        <v>0</v>
      </c>
      <c r="BI156" s="156">
        <f t="shared" si="38"/>
        <v>0</v>
      </c>
      <c r="BJ156" s="3" t="s">
        <v>87</v>
      </c>
      <c r="BK156" s="156">
        <f t="shared" si="39"/>
        <v>0</v>
      </c>
      <c r="BL156" s="3" t="s">
        <v>147</v>
      </c>
      <c r="BM156" s="155" t="s">
        <v>806</v>
      </c>
    </row>
    <row r="157" spans="1:65" ht="24" customHeight="1">
      <c r="A157" s="18"/>
      <c r="B157" s="19"/>
      <c r="C157" s="141" t="s">
        <v>246</v>
      </c>
      <c r="D157" s="141" t="s">
        <v>143</v>
      </c>
      <c r="E157" s="142" t="s">
        <v>807</v>
      </c>
      <c r="F157" s="143" t="s">
        <v>808</v>
      </c>
      <c r="G157" s="144" t="s">
        <v>144</v>
      </c>
      <c r="H157" s="145">
        <v>1</v>
      </c>
      <c r="I157" s="146"/>
      <c r="J157" s="147"/>
      <c r="K157" s="148">
        <f t="shared" si="27"/>
        <v>0</v>
      </c>
      <c r="L157" s="143" t="s">
        <v>161</v>
      </c>
      <c r="M157" s="149"/>
      <c r="N157" s="150" t="s">
        <v>1</v>
      </c>
      <c r="O157" s="151" t="s">
        <v>38</v>
      </c>
      <c r="P157" s="152">
        <f t="shared" si="28"/>
        <v>0</v>
      </c>
      <c r="Q157" s="152">
        <f t="shared" si="29"/>
        <v>0</v>
      </c>
      <c r="R157" s="152">
        <f t="shared" si="30"/>
        <v>0</v>
      </c>
      <c r="S157" s="18"/>
      <c r="T157" s="153">
        <f t="shared" si="31"/>
        <v>0</v>
      </c>
      <c r="U157" s="153">
        <v>6.3E-3</v>
      </c>
      <c r="V157" s="153">
        <f t="shared" si="32"/>
        <v>6.3E-3</v>
      </c>
      <c r="W157" s="153">
        <v>0</v>
      </c>
      <c r="X157" s="154">
        <f t="shared" si="33"/>
        <v>0</v>
      </c>
      <c r="Y157" s="18"/>
      <c r="Z157" s="18"/>
      <c r="AA157" s="18"/>
      <c r="AB157" s="18"/>
      <c r="AC157" s="18"/>
      <c r="AD157" s="18"/>
      <c r="AE157" s="18"/>
      <c r="AF157" s="18"/>
      <c r="AG157" s="18"/>
      <c r="AH157" s="18"/>
      <c r="AI157" s="18"/>
      <c r="AJ157" s="18"/>
      <c r="AK157" s="18"/>
      <c r="AL157" s="18"/>
      <c r="AM157" s="18"/>
      <c r="AN157" s="18"/>
      <c r="AO157" s="18"/>
      <c r="AP157" s="18"/>
      <c r="AQ157" s="18"/>
      <c r="AR157" s="155" t="s">
        <v>151</v>
      </c>
      <c r="AS157" s="18"/>
      <c r="AT157" s="155" t="s">
        <v>143</v>
      </c>
      <c r="AU157" s="155" t="s">
        <v>87</v>
      </c>
      <c r="AV157" s="18"/>
      <c r="AW157" s="18"/>
      <c r="AX157" s="18"/>
      <c r="AY157" s="3" t="s">
        <v>142</v>
      </c>
      <c r="AZ157" s="18"/>
      <c r="BA157" s="18"/>
      <c r="BB157" s="18"/>
      <c r="BC157" s="18"/>
      <c r="BD157" s="18"/>
      <c r="BE157" s="156">
        <f t="shared" si="34"/>
        <v>0</v>
      </c>
      <c r="BF157" s="156">
        <f t="shared" si="35"/>
        <v>0</v>
      </c>
      <c r="BG157" s="156">
        <f t="shared" si="36"/>
        <v>0</v>
      </c>
      <c r="BH157" s="156">
        <f t="shared" si="37"/>
        <v>0</v>
      </c>
      <c r="BI157" s="156">
        <f t="shared" si="38"/>
        <v>0</v>
      </c>
      <c r="BJ157" s="3" t="s">
        <v>87</v>
      </c>
      <c r="BK157" s="156">
        <f t="shared" si="39"/>
        <v>0</v>
      </c>
      <c r="BL157" s="3" t="s">
        <v>147</v>
      </c>
      <c r="BM157" s="155" t="s">
        <v>809</v>
      </c>
    </row>
    <row r="158" spans="1:65" ht="24" customHeight="1">
      <c r="A158" s="18"/>
      <c r="B158" s="19"/>
      <c r="C158" s="141" t="s">
        <v>251</v>
      </c>
      <c r="D158" s="141" t="s">
        <v>143</v>
      </c>
      <c r="E158" s="142" t="s">
        <v>810</v>
      </c>
      <c r="F158" s="143" t="s">
        <v>811</v>
      </c>
      <c r="G158" s="144" t="s">
        <v>144</v>
      </c>
      <c r="H158" s="145">
        <v>1</v>
      </c>
      <c r="I158" s="146"/>
      <c r="J158" s="147"/>
      <c r="K158" s="148">
        <f t="shared" si="27"/>
        <v>0</v>
      </c>
      <c r="L158" s="143" t="s">
        <v>161</v>
      </c>
      <c r="M158" s="149"/>
      <c r="N158" s="150" t="s">
        <v>1</v>
      </c>
      <c r="O158" s="151" t="s">
        <v>38</v>
      </c>
      <c r="P158" s="152">
        <f t="shared" si="28"/>
        <v>0</v>
      </c>
      <c r="Q158" s="152">
        <f t="shared" si="29"/>
        <v>0</v>
      </c>
      <c r="R158" s="152">
        <f t="shared" si="30"/>
        <v>0</v>
      </c>
      <c r="S158" s="18"/>
      <c r="T158" s="153">
        <f t="shared" si="31"/>
        <v>0</v>
      </c>
      <c r="U158" s="153">
        <v>9.4999999999999998E-3</v>
      </c>
      <c r="V158" s="153">
        <f t="shared" si="32"/>
        <v>9.4999999999999998E-3</v>
      </c>
      <c r="W158" s="153">
        <v>0</v>
      </c>
      <c r="X158" s="154">
        <f t="shared" si="33"/>
        <v>0</v>
      </c>
      <c r="Y158" s="18"/>
      <c r="Z158" s="18"/>
      <c r="AA158" s="18"/>
      <c r="AB158" s="18"/>
      <c r="AC158" s="18"/>
      <c r="AD158" s="18"/>
      <c r="AE158" s="18"/>
      <c r="AF158" s="18"/>
      <c r="AG158" s="18"/>
      <c r="AH158" s="18"/>
      <c r="AI158" s="18"/>
      <c r="AJ158" s="18"/>
      <c r="AK158" s="18"/>
      <c r="AL158" s="18"/>
      <c r="AM158" s="18"/>
      <c r="AN158" s="18"/>
      <c r="AO158" s="18"/>
      <c r="AP158" s="18"/>
      <c r="AQ158" s="18"/>
      <c r="AR158" s="155" t="s">
        <v>151</v>
      </c>
      <c r="AS158" s="18"/>
      <c r="AT158" s="155" t="s">
        <v>143</v>
      </c>
      <c r="AU158" s="155" t="s">
        <v>87</v>
      </c>
      <c r="AV158" s="18"/>
      <c r="AW158" s="18"/>
      <c r="AX158" s="18"/>
      <c r="AY158" s="3" t="s">
        <v>142</v>
      </c>
      <c r="AZ158" s="18"/>
      <c r="BA158" s="18"/>
      <c r="BB158" s="18"/>
      <c r="BC158" s="18"/>
      <c r="BD158" s="18"/>
      <c r="BE158" s="156">
        <f t="shared" si="34"/>
        <v>0</v>
      </c>
      <c r="BF158" s="156">
        <f t="shared" si="35"/>
        <v>0</v>
      </c>
      <c r="BG158" s="156">
        <f t="shared" si="36"/>
        <v>0</v>
      </c>
      <c r="BH158" s="156">
        <f t="shared" si="37"/>
        <v>0</v>
      </c>
      <c r="BI158" s="156">
        <f t="shared" si="38"/>
        <v>0</v>
      </c>
      <c r="BJ158" s="3" t="s">
        <v>87</v>
      </c>
      <c r="BK158" s="156">
        <f t="shared" si="39"/>
        <v>0</v>
      </c>
      <c r="BL158" s="3" t="s">
        <v>147</v>
      </c>
      <c r="BM158" s="155" t="s">
        <v>812</v>
      </c>
    </row>
    <row r="159" spans="1:65" ht="24" customHeight="1">
      <c r="A159" s="18"/>
      <c r="B159" s="19"/>
      <c r="C159" s="157" t="s">
        <v>146</v>
      </c>
      <c r="D159" s="157" t="s">
        <v>155</v>
      </c>
      <c r="E159" s="158" t="s">
        <v>813</v>
      </c>
      <c r="F159" s="159" t="s">
        <v>814</v>
      </c>
      <c r="G159" s="160" t="s">
        <v>144</v>
      </c>
      <c r="H159" s="161">
        <v>1</v>
      </c>
      <c r="I159" s="162"/>
      <c r="J159" s="162"/>
      <c r="K159" s="163">
        <f t="shared" si="27"/>
        <v>0</v>
      </c>
      <c r="L159" s="159" t="s">
        <v>161</v>
      </c>
      <c r="M159" s="19"/>
      <c r="N159" s="164" t="s">
        <v>1</v>
      </c>
      <c r="O159" s="151" t="s">
        <v>38</v>
      </c>
      <c r="P159" s="152">
        <f t="shared" si="28"/>
        <v>0</v>
      </c>
      <c r="Q159" s="152">
        <f t="shared" si="29"/>
        <v>0</v>
      </c>
      <c r="R159" s="152">
        <f t="shared" si="30"/>
        <v>0</v>
      </c>
      <c r="S159" s="18"/>
      <c r="T159" s="153">
        <f t="shared" si="31"/>
        <v>0</v>
      </c>
      <c r="U159" s="153">
        <v>3.3872999999999998E-4</v>
      </c>
      <c r="V159" s="153">
        <f t="shared" si="32"/>
        <v>3.3872999999999998E-4</v>
      </c>
      <c r="W159" s="153">
        <v>0</v>
      </c>
      <c r="X159" s="154">
        <f t="shared" si="33"/>
        <v>0</v>
      </c>
      <c r="Y159" s="18"/>
      <c r="Z159" s="18"/>
      <c r="AA159" s="18"/>
      <c r="AB159" s="18"/>
      <c r="AC159" s="18"/>
      <c r="AD159" s="18"/>
      <c r="AE159" s="18"/>
      <c r="AF159" s="18"/>
      <c r="AG159" s="18"/>
      <c r="AH159" s="18"/>
      <c r="AI159" s="18"/>
      <c r="AJ159" s="18"/>
      <c r="AK159" s="18"/>
      <c r="AL159" s="18"/>
      <c r="AM159" s="18"/>
      <c r="AN159" s="18"/>
      <c r="AO159" s="18"/>
      <c r="AP159" s="18"/>
      <c r="AQ159" s="18"/>
      <c r="AR159" s="155" t="s">
        <v>147</v>
      </c>
      <c r="AS159" s="18"/>
      <c r="AT159" s="155" t="s">
        <v>155</v>
      </c>
      <c r="AU159" s="155" t="s">
        <v>87</v>
      </c>
      <c r="AV159" s="18"/>
      <c r="AW159" s="18"/>
      <c r="AX159" s="18"/>
      <c r="AY159" s="3" t="s">
        <v>142</v>
      </c>
      <c r="AZ159" s="18"/>
      <c r="BA159" s="18"/>
      <c r="BB159" s="18"/>
      <c r="BC159" s="18"/>
      <c r="BD159" s="18"/>
      <c r="BE159" s="156">
        <f t="shared" si="34"/>
        <v>0</v>
      </c>
      <c r="BF159" s="156">
        <f t="shared" si="35"/>
        <v>0</v>
      </c>
      <c r="BG159" s="156">
        <f t="shared" si="36"/>
        <v>0</v>
      </c>
      <c r="BH159" s="156">
        <f t="shared" si="37"/>
        <v>0</v>
      </c>
      <c r="BI159" s="156">
        <f t="shared" si="38"/>
        <v>0</v>
      </c>
      <c r="BJ159" s="3" t="s">
        <v>87</v>
      </c>
      <c r="BK159" s="156">
        <f t="shared" si="39"/>
        <v>0</v>
      </c>
      <c r="BL159" s="3" t="s">
        <v>147</v>
      </c>
      <c r="BM159" s="155" t="s">
        <v>815</v>
      </c>
    </row>
    <row r="160" spans="1:65" ht="33" customHeight="1">
      <c r="A160" s="18"/>
      <c r="B160" s="19"/>
      <c r="C160" s="141" t="s">
        <v>259</v>
      </c>
      <c r="D160" s="141" t="s">
        <v>143</v>
      </c>
      <c r="E160" s="142" t="s">
        <v>816</v>
      </c>
      <c r="F160" s="143" t="s">
        <v>817</v>
      </c>
      <c r="G160" s="144" t="s">
        <v>144</v>
      </c>
      <c r="H160" s="145">
        <v>1</v>
      </c>
      <c r="I160" s="146"/>
      <c r="J160" s="147"/>
      <c r="K160" s="148">
        <f t="shared" si="27"/>
        <v>0</v>
      </c>
      <c r="L160" s="143" t="s">
        <v>161</v>
      </c>
      <c r="M160" s="149"/>
      <c r="N160" s="150" t="s">
        <v>1</v>
      </c>
      <c r="O160" s="151" t="s">
        <v>38</v>
      </c>
      <c r="P160" s="152">
        <f t="shared" si="28"/>
        <v>0</v>
      </c>
      <c r="Q160" s="152">
        <f t="shared" si="29"/>
        <v>0</v>
      </c>
      <c r="R160" s="152">
        <f t="shared" si="30"/>
        <v>0</v>
      </c>
      <c r="S160" s="18"/>
      <c r="T160" s="153">
        <f t="shared" si="31"/>
        <v>0</v>
      </c>
      <c r="U160" s="153">
        <v>3.95E-2</v>
      </c>
      <c r="V160" s="153">
        <f t="shared" si="32"/>
        <v>3.95E-2</v>
      </c>
      <c r="W160" s="153">
        <v>0</v>
      </c>
      <c r="X160" s="154">
        <f t="shared" si="33"/>
        <v>0</v>
      </c>
      <c r="Y160" s="18"/>
      <c r="Z160" s="18"/>
      <c r="AA160" s="18"/>
      <c r="AB160" s="18"/>
      <c r="AC160" s="18"/>
      <c r="AD160" s="18"/>
      <c r="AE160" s="18"/>
      <c r="AF160" s="18"/>
      <c r="AG160" s="18"/>
      <c r="AH160" s="18"/>
      <c r="AI160" s="18"/>
      <c r="AJ160" s="18"/>
      <c r="AK160" s="18"/>
      <c r="AL160" s="18"/>
      <c r="AM160" s="18"/>
      <c r="AN160" s="18"/>
      <c r="AO160" s="18"/>
      <c r="AP160" s="18"/>
      <c r="AQ160" s="18"/>
      <c r="AR160" s="155" t="s">
        <v>151</v>
      </c>
      <c r="AS160" s="18"/>
      <c r="AT160" s="155" t="s">
        <v>143</v>
      </c>
      <c r="AU160" s="155" t="s">
        <v>87</v>
      </c>
      <c r="AV160" s="18"/>
      <c r="AW160" s="18"/>
      <c r="AX160" s="18"/>
      <c r="AY160" s="3" t="s">
        <v>142</v>
      </c>
      <c r="AZ160" s="18"/>
      <c r="BA160" s="18"/>
      <c r="BB160" s="18"/>
      <c r="BC160" s="18"/>
      <c r="BD160" s="18"/>
      <c r="BE160" s="156">
        <f t="shared" si="34"/>
        <v>0</v>
      </c>
      <c r="BF160" s="156">
        <f t="shared" si="35"/>
        <v>0</v>
      </c>
      <c r="BG160" s="156">
        <f t="shared" si="36"/>
        <v>0</v>
      </c>
      <c r="BH160" s="156">
        <f t="shared" si="37"/>
        <v>0</v>
      </c>
      <c r="BI160" s="156">
        <f t="shared" si="38"/>
        <v>0</v>
      </c>
      <c r="BJ160" s="3" t="s">
        <v>87</v>
      </c>
      <c r="BK160" s="156">
        <f t="shared" si="39"/>
        <v>0</v>
      </c>
      <c r="BL160" s="3" t="s">
        <v>147</v>
      </c>
      <c r="BM160" s="155" t="s">
        <v>818</v>
      </c>
    </row>
    <row r="161" spans="1:65" ht="24" customHeight="1">
      <c r="A161" s="18"/>
      <c r="B161" s="19"/>
      <c r="C161" s="157" t="s">
        <v>264</v>
      </c>
      <c r="D161" s="157" t="s">
        <v>155</v>
      </c>
      <c r="E161" s="158" t="s">
        <v>819</v>
      </c>
      <c r="F161" s="159" t="s">
        <v>820</v>
      </c>
      <c r="G161" s="160" t="s">
        <v>206</v>
      </c>
      <c r="H161" s="161">
        <v>40</v>
      </c>
      <c r="I161" s="162"/>
      <c r="J161" s="162"/>
      <c r="K161" s="163">
        <f t="shared" si="27"/>
        <v>0</v>
      </c>
      <c r="L161" s="159" t="s">
        <v>161</v>
      </c>
      <c r="M161" s="19"/>
      <c r="N161" s="164" t="s">
        <v>1</v>
      </c>
      <c r="O161" s="151" t="s">
        <v>38</v>
      </c>
      <c r="P161" s="152">
        <f t="shared" si="28"/>
        <v>0</v>
      </c>
      <c r="Q161" s="152">
        <f t="shared" si="29"/>
        <v>0</v>
      </c>
      <c r="R161" s="152">
        <f t="shared" si="30"/>
        <v>0</v>
      </c>
      <c r="S161" s="18"/>
      <c r="T161" s="153">
        <f t="shared" si="31"/>
        <v>0</v>
      </c>
      <c r="U161" s="153">
        <v>0</v>
      </c>
      <c r="V161" s="153">
        <f t="shared" si="32"/>
        <v>0</v>
      </c>
      <c r="W161" s="153">
        <v>0</v>
      </c>
      <c r="X161" s="154">
        <f t="shared" si="33"/>
        <v>0</v>
      </c>
      <c r="Y161" s="18"/>
      <c r="Z161" s="18"/>
      <c r="AA161" s="18"/>
      <c r="AB161" s="18"/>
      <c r="AC161" s="18"/>
      <c r="AD161" s="18"/>
      <c r="AE161" s="18"/>
      <c r="AF161" s="18"/>
      <c r="AG161" s="18"/>
      <c r="AH161" s="18"/>
      <c r="AI161" s="18"/>
      <c r="AJ161" s="18"/>
      <c r="AK161" s="18"/>
      <c r="AL161" s="18"/>
      <c r="AM161" s="18"/>
      <c r="AN161" s="18"/>
      <c r="AO161" s="18"/>
      <c r="AP161" s="18"/>
      <c r="AQ161" s="18"/>
      <c r="AR161" s="155" t="s">
        <v>147</v>
      </c>
      <c r="AS161" s="18"/>
      <c r="AT161" s="155" t="s">
        <v>155</v>
      </c>
      <c r="AU161" s="155" t="s">
        <v>87</v>
      </c>
      <c r="AV161" s="18"/>
      <c r="AW161" s="18"/>
      <c r="AX161" s="18"/>
      <c r="AY161" s="3" t="s">
        <v>142</v>
      </c>
      <c r="AZ161" s="18"/>
      <c r="BA161" s="18"/>
      <c r="BB161" s="18"/>
      <c r="BC161" s="18"/>
      <c r="BD161" s="18"/>
      <c r="BE161" s="156">
        <f t="shared" si="34"/>
        <v>0</v>
      </c>
      <c r="BF161" s="156">
        <f t="shared" si="35"/>
        <v>0</v>
      </c>
      <c r="BG161" s="156">
        <f t="shared" si="36"/>
        <v>0</v>
      </c>
      <c r="BH161" s="156">
        <f t="shared" si="37"/>
        <v>0</v>
      </c>
      <c r="BI161" s="156">
        <f t="shared" si="38"/>
        <v>0</v>
      </c>
      <c r="BJ161" s="3" t="s">
        <v>87</v>
      </c>
      <c r="BK161" s="156">
        <f t="shared" si="39"/>
        <v>0</v>
      </c>
      <c r="BL161" s="3" t="s">
        <v>147</v>
      </c>
      <c r="BM161" s="155" t="s">
        <v>821</v>
      </c>
    </row>
    <row r="162" spans="1:65" ht="24" customHeight="1">
      <c r="A162" s="18"/>
      <c r="B162" s="19"/>
      <c r="C162" s="157" t="s">
        <v>269</v>
      </c>
      <c r="D162" s="157" t="s">
        <v>155</v>
      </c>
      <c r="E162" s="158" t="s">
        <v>822</v>
      </c>
      <c r="F162" s="159" t="s">
        <v>823</v>
      </c>
      <c r="G162" s="160" t="s">
        <v>206</v>
      </c>
      <c r="H162" s="161">
        <v>40</v>
      </c>
      <c r="I162" s="162"/>
      <c r="J162" s="162"/>
      <c r="K162" s="163">
        <f t="shared" si="27"/>
        <v>0</v>
      </c>
      <c r="L162" s="159" t="s">
        <v>1</v>
      </c>
      <c r="M162" s="19"/>
      <c r="N162" s="164" t="s">
        <v>1</v>
      </c>
      <c r="O162" s="151" t="s">
        <v>38</v>
      </c>
      <c r="P162" s="152">
        <f t="shared" si="28"/>
        <v>0</v>
      </c>
      <c r="Q162" s="152">
        <f t="shared" si="29"/>
        <v>0</v>
      </c>
      <c r="R162" s="152">
        <f t="shared" si="30"/>
        <v>0</v>
      </c>
      <c r="S162" s="18"/>
      <c r="T162" s="153">
        <f t="shared" si="31"/>
        <v>0</v>
      </c>
      <c r="U162" s="153">
        <v>0</v>
      </c>
      <c r="V162" s="153">
        <f t="shared" si="32"/>
        <v>0</v>
      </c>
      <c r="W162" s="153">
        <v>0</v>
      </c>
      <c r="X162" s="154">
        <f t="shared" si="33"/>
        <v>0</v>
      </c>
      <c r="Y162" s="18"/>
      <c r="Z162" s="18"/>
      <c r="AA162" s="18"/>
      <c r="AB162" s="18"/>
      <c r="AC162" s="18"/>
      <c r="AD162" s="18"/>
      <c r="AE162" s="18"/>
      <c r="AF162" s="18"/>
      <c r="AG162" s="18"/>
      <c r="AH162" s="18"/>
      <c r="AI162" s="18"/>
      <c r="AJ162" s="18"/>
      <c r="AK162" s="18"/>
      <c r="AL162" s="18"/>
      <c r="AM162" s="18"/>
      <c r="AN162" s="18"/>
      <c r="AO162" s="18"/>
      <c r="AP162" s="18"/>
      <c r="AQ162" s="18"/>
      <c r="AR162" s="155" t="s">
        <v>147</v>
      </c>
      <c r="AS162" s="18"/>
      <c r="AT162" s="155" t="s">
        <v>155</v>
      </c>
      <c r="AU162" s="155" t="s">
        <v>87</v>
      </c>
      <c r="AV162" s="18"/>
      <c r="AW162" s="18"/>
      <c r="AX162" s="18"/>
      <c r="AY162" s="3" t="s">
        <v>142</v>
      </c>
      <c r="AZ162" s="18"/>
      <c r="BA162" s="18"/>
      <c r="BB162" s="18"/>
      <c r="BC162" s="18"/>
      <c r="BD162" s="18"/>
      <c r="BE162" s="156">
        <f t="shared" si="34"/>
        <v>0</v>
      </c>
      <c r="BF162" s="156">
        <f t="shared" si="35"/>
        <v>0</v>
      </c>
      <c r="BG162" s="156">
        <f t="shared" si="36"/>
        <v>0</v>
      </c>
      <c r="BH162" s="156">
        <f t="shared" si="37"/>
        <v>0</v>
      </c>
      <c r="BI162" s="156">
        <f t="shared" si="38"/>
        <v>0</v>
      </c>
      <c r="BJ162" s="3" t="s">
        <v>87</v>
      </c>
      <c r="BK162" s="156">
        <f t="shared" si="39"/>
        <v>0</v>
      </c>
      <c r="BL162" s="3" t="s">
        <v>147</v>
      </c>
      <c r="BM162" s="155" t="s">
        <v>824</v>
      </c>
    </row>
    <row r="163" spans="1:65" ht="15.75" customHeight="1">
      <c r="A163" s="171"/>
      <c r="B163" s="172"/>
      <c r="C163" s="171"/>
      <c r="D163" s="173" t="s">
        <v>193</v>
      </c>
      <c r="E163" s="174" t="s">
        <v>1</v>
      </c>
      <c r="F163" s="175" t="s">
        <v>373</v>
      </c>
      <c r="G163" s="171"/>
      <c r="H163" s="176">
        <v>40</v>
      </c>
      <c r="I163" s="171"/>
      <c r="J163" s="171"/>
      <c r="K163" s="171"/>
      <c r="L163" s="171"/>
      <c r="M163" s="172"/>
      <c r="N163" s="177"/>
      <c r="O163" s="171"/>
      <c r="P163" s="171"/>
      <c r="Q163" s="171"/>
      <c r="R163" s="171"/>
      <c r="S163" s="171"/>
      <c r="T163" s="171"/>
      <c r="U163" s="171"/>
      <c r="V163" s="171"/>
      <c r="W163" s="171"/>
      <c r="X163" s="178"/>
      <c r="Y163" s="171"/>
      <c r="Z163" s="171"/>
      <c r="AA163" s="171"/>
      <c r="AB163" s="171"/>
      <c r="AC163" s="171"/>
      <c r="AD163" s="171"/>
      <c r="AE163" s="171"/>
      <c r="AF163" s="171"/>
      <c r="AG163" s="171"/>
      <c r="AH163" s="171"/>
      <c r="AI163" s="171"/>
      <c r="AJ163" s="171"/>
      <c r="AK163" s="171"/>
      <c r="AL163" s="171"/>
      <c r="AM163" s="171"/>
      <c r="AN163" s="171"/>
      <c r="AO163" s="171"/>
      <c r="AP163" s="171"/>
      <c r="AQ163" s="171"/>
      <c r="AR163" s="171"/>
      <c r="AS163" s="171"/>
      <c r="AT163" s="174" t="s">
        <v>193</v>
      </c>
      <c r="AU163" s="174" t="s">
        <v>87</v>
      </c>
      <c r="AV163" s="171" t="s">
        <v>87</v>
      </c>
      <c r="AW163" s="171" t="s">
        <v>4</v>
      </c>
      <c r="AX163" s="171" t="s">
        <v>80</v>
      </c>
      <c r="AY163" s="174" t="s">
        <v>142</v>
      </c>
      <c r="AZ163" s="171"/>
      <c r="BA163" s="171"/>
      <c r="BB163" s="171"/>
      <c r="BC163" s="171"/>
      <c r="BD163" s="171"/>
      <c r="BE163" s="171"/>
      <c r="BF163" s="171"/>
      <c r="BG163" s="171"/>
      <c r="BH163" s="171"/>
      <c r="BI163" s="171"/>
      <c r="BJ163" s="171"/>
      <c r="BK163" s="171"/>
      <c r="BL163" s="171"/>
      <c r="BM163" s="171"/>
    </row>
    <row r="164" spans="1:65" ht="24" customHeight="1">
      <c r="A164" s="18"/>
      <c r="B164" s="19"/>
      <c r="C164" s="157" t="s">
        <v>274</v>
      </c>
      <c r="D164" s="157" t="s">
        <v>155</v>
      </c>
      <c r="E164" s="158" t="s">
        <v>825</v>
      </c>
      <c r="F164" s="159" t="s">
        <v>826</v>
      </c>
      <c r="G164" s="160" t="s">
        <v>144</v>
      </c>
      <c r="H164" s="161">
        <v>2</v>
      </c>
      <c r="I164" s="162"/>
      <c r="J164" s="162"/>
      <c r="K164" s="163">
        <f t="shared" ref="K164:K168" si="40">ROUND(P164*H164,2)</f>
        <v>0</v>
      </c>
      <c r="L164" s="159" t="s">
        <v>161</v>
      </c>
      <c r="M164" s="19"/>
      <c r="N164" s="164" t="s">
        <v>1</v>
      </c>
      <c r="O164" s="151" t="s">
        <v>38</v>
      </c>
      <c r="P164" s="152">
        <f t="shared" ref="P164:P168" si="41">I164+J164</f>
        <v>0</v>
      </c>
      <c r="Q164" s="152">
        <f t="shared" ref="Q164:Q168" si="42">ROUND(I164*H164,2)</f>
        <v>0</v>
      </c>
      <c r="R164" s="152">
        <f t="shared" ref="R164:R168" si="43">ROUND(J164*H164,2)</f>
        <v>0</v>
      </c>
      <c r="S164" s="18"/>
      <c r="T164" s="153">
        <f t="shared" ref="T164:T168" si="44">S164*H164</f>
        <v>0</v>
      </c>
      <c r="U164" s="153">
        <v>1.581726E-2</v>
      </c>
      <c r="V164" s="153">
        <f t="shared" ref="V164:V168" si="45">U164*H164</f>
        <v>3.1634519999999999E-2</v>
      </c>
      <c r="W164" s="153">
        <v>0</v>
      </c>
      <c r="X164" s="154">
        <f t="shared" ref="X164:X168" si="46">W164*H164</f>
        <v>0</v>
      </c>
      <c r="Y164" s="18"/>
      <c r="Z164" s="18"/>
      <c r="AA164" s="18"/>
      <c r="AB164" s="18"/>
      <c r="AC164" s="18"/>
      <c r="AD164" s="18"/>
      <c r="AE164" s="18"/>
      <c r="AF164" s="18"/>
      <c r="AG164" s="18"/>
      <c r="AH164" s="18"/>
      <c r="AI164" s="18"/>
      <c r="AJ164" s="18"/>
      <c r="AK164" s="18"/>
      <c r="AL164" s="18"/>
      <c r="AM164" s="18"/>
      <c r="AN164" s="18"/>
      <c r="AO164" s="18"/>
      <c r="AP164" s="18"/>
      <c r="AQ164" s="18"/>
      <c r="AR164" s="155" t="s">
        <v>147</v>
      </c>
      <c r="AS164" s="18"/>
      <c r="AT164" s="155" t="s">
        <v>155</v>
      </c>
      <c r="AU164" s="155" t="s">
        <v>87</v>
      </c>
      <c r="AV164" s="18"/>
      <c r="AW164" s="18"/>
      <c r="AX164" s="18"/>
      <c r="AY164" s="3" t="s">
        <v>142</v>
      </c>
      <c r="AZ164" s="18"/>
      <c r="BA164" s="18"/>
      <c r="BB164" s="18"/>
      <c r="BC164" s="18"/>
      <c r="BD164" s="18"/>
      <c r="BE164" s="156">
        <f t="shared" ref="BE164:BE168" si="47">IF(O164="základná",K164,0)</f>
        <v>0</v>
      </c>
      <c r="BF164" s="156">
        <f t="shared" ref="BF164:BF168" si="48">IF(O164="znížená",K164,0)</f>
        <v>0</v>
      </c>
      <c r="BG164" s="156">
        <f t="shared" ref="BG164:BG168" si="49">IF(O164="zákl. prenesená",K164,0)</f>
        <v>0</v>
      </c>
      <c r="BH164" s="156">
        <f t="shared" ref="BH164:BH168" si="50">IF(O164="zníž. prenesená",K164,0)</f>
        <v>0</v>
      </c>
      <c r="BI164" s="156">
        <f t="shared" ref="BI164:BI168" si="51">IF(O164="nulová",K164,0)</f>
        <v>0</v>
      </c>
      <c r="BJ164" s="3" t="s">
        <v>87</v>
      </c>
      <c r="BK164" s="156">
        <f t="shared" ref="BK164:BK168" si="52">ROUND(P164*H164,2)</f>
        <v>0</v>
      </c>
      <c r="BL164" s="3" t="s">
        <v>147</v>
      </c>
      <c r="BM164" s="155" t="s">
        <v>827</v>
      </c>
    </row>
    <row r="165" spans="1:65" ht="24" customHeight="1">
      <c r="A165" s="18"/>
      <c r="B165" s="19"/>
      <c r="C165" s="157" t="s">
        <v>279</v>
      </c>
      <c r="D165" s="157" t="s">
        <v>155</v>
      </c>
      <c r="E165" s="158" t="s">
        <v>828</v>
      </c>
      <c r="F165" s="159" t="s">
        <v>829</v>
      </c>
      <c r="G165" s="160" t="s">
        <v>144</v>
      </c>
      <c r="H165" s="161">
        <v>1</v>
      </c>
      <c r="I165" s="162"/>
      <c r="J165" s="162"/>
      <c r="K165" s="163">
        <f t="shared" si="40"/>
        <v>0</v>
      </c>
      <c r="L165" s="159" t="s">
        <v>161</v>
      </c>
      <c r="M165" s="19"/>
      <c r="N165" s="164" t="s">
        <v>1</v>
      </c>
      <c r="O165" s="151" t="s">
        <v>38</v>
      </c>
      <c r="P165" s="152">
        <f t="shared" si="41"/>
        <v>0</v>
      </c>
      <c r="Q165" s="152">
        <f t="shared" si="42"/>
        <v>0</v>
      </c>
      <c r="R165" s="152">
        <f t="shared" si="43"/>
        <v>0</v>
      </c>
      <c r="S165" s="18"/>
      <c r="T165" s="153">
        <f t="shared" si="44"/>
        <v>0</v>
      </c>
      <c r="U165" s="153">
        <v>0</v>
      </c>
      <c r="V165" s="153">
        <f t="shared" si="45"/>
        <v>0</v>
      </c>
      <c r="W165" s="153">
        <v>0</v>
      </c>
      <c r="X165" s="154">
        <f t="shared" si="46"/>
        <v>0</v>
      </c>
      <c r="Y165" s="18"/>
      <c r="Z165" s="18"/>
      <c r="AA165" s="18"/>
      <c r="AB165" s="18"/>
      <c r="AC165" s="18"/>
      <c r="AD165" s="18"/>
      <c r="AE165" s="18"/>
      <c r="AF165" s="18"/>
      <c r="AG165" s="18"/>
      <c r="AH165" s="18"/>
      <c r="AI165" s="18"/>
      <c r="AJ165" s="18"/>
      <c r="AK165" s="18"/>
      <c r="AL165" s="18"/>
      <c r="AM165" s="18"/>
      <c r="AN165" s="18"/>
      <c r="AO165" s="18"/>
      <c r="AP165" s="18"/>
      <c r="AQ165" s="18"/>
      <c r="AR165" s="155" t="s">
        <v>147</v>
      </c>
      <c r="AS165" s="18"/>
      <c r="AT165" s="155" t="s">
        <v>155</v>
      </c>
      <c r="AU165" s="155" t="s">
        <v>87</v>
      </c>
      <c r="AV165" s="18"/>
      <c r="AW165" s="18"/>
      <c r="AX165" s="18"/>
      <c r="AY165" s="3" t="s">
        <v>142</v>
      </c>
      <c r="AZ165" s="18"/>
      <c r="BA165" s="18"/>
      <c r="BB165" s="18"/>
      <c r="BC165" s="18"/>
      <c r="BD165" s="18"/>
      <c r="BE165" s="156">
        <f t="shared" si="47"/>
        <v>0</v>
      </c>
      <c r="BF165" s="156">
        <f t="shared" si="48"/>
        <v>0</v>
      </c>
      <c r="BG165" s="156">
        <f t="shared" si="49"/>
        <v>0</v>
      </c>
      <c r="BH165" s="156">
        <f t="shared" si="50"/>
        <v>0</v>
      </c>
      <c r="BI165" s="156">
        <f t="shared" si="51"/>
        <v>0</v>
      </c>
      <c r="BJ165" s="3" t="s">
        <v>87</v>
      </c>
      <c r="BK165" s="156">
        <f t="shared" si="52"/>
        <v>0</v>
      </c>
      <c r="BL165" s="3" t="s">
        <v>147</v>
      </c>
      <c r="BM165" s="155" t="s">
        <v>830</v>
      </c>
    </row>
    <row r="166" spans="1:65" ht="24" customHeight="1">
      <c r="A166" s="18"/>
      <c r="B166" s="19"/>
      <c r="C166" s="141" t="s">
        <v>284</v>
      </c>
      <c r="D166" s="141" t="s">
        <v>143</v>
      </c>
      <c r="E166" s="142" t="s">
        <v>831</v>
      </c>
      <c r="F166" s="143" t="s">
        <v>832</v>
      </c>
      <c r="G166" s="144" t="s">
        <v>144</v>
      </c>
      <c r="H166" s="145">
        <v>1</v>
      </c>
      <c r="I166" s="146"/>
      <c r="J166" s="147"/>
      <c r="K166" s="148">
        <f t="shared" si="40"/>
        <v>0</v>
      </c>
      <c r="L166" s="143" t="s">
        <v>161</v>
      </c>
      <c r="M166" s="149"/>
      <c r="N166" s="150" t="s">
        <v>1</v>
      </c>
      <c r="O166" s="151" t="s">
        <v>38</v>
      </c>
      <c r="P166" s="152">
        <f t="shared" si="41"/>
        <v>0</v>
      </c>
      <c r="Q166" s="152">
        <f t="shared" si="42"/>
        <v>0</v>
      </c>
      <c r="R166" s="152">
        <f t="shared" si="43"/>
        <v>0</v>
      </c>
      <c r="S166" s="18"/>
      <c r="T166" s="153">
        <f t="shared" si="44"/>
        <v>0</v>
      </c>
      <c r="U166" s="153">
        <v>5.25</v>
      </c>
      <c r="V166" s="153">
        <f t="shared" si="45"/>
        <v>5.25</v>
      </c>
      <c r="W166" s="153">
        <v>0</v>
      </c>
      <c r="X166" s="154">
        <f t="shared" si="46"/>
        <v>0</v>
      </c>
      <c r="Y166" s="18"/>
      <c r="Z166" s="18"/>
      <c r="AA166" s="18"/>
      <c r="AB166" s="18"/>
      <c r="AC166" s="18"/>
      <c r="AD166" s="18"/>
      <c r="AE166" s="18"/>
      <c r="AF166" s="18"/>
      <c r="AG166" s="18"/>
      <c r="AH166" s="18"/>
      <c r="AI166" s="18"/>
      <c r="AJ166" s="18"/>
      <c r="AK166" s="18"/>
      <c r="AL166" s="18"/>
      <c r="AM166" s="18"/>
      <c r="AN166" s="18"/>
      <c r="AO166" s="18"/>
      <c r="AP166" s="18"/>
      <c r="AQ166" s="18"/>
      <c r="AR166" s="155" t="s">
        <v>151</v>
      </c>
      <c r="AS166" s="18"/>
      <c r="AT166" s="155" t="s">
        <v>143</v>
      </c>
      <c r="AU166" s="155" t="s">
        <v>87</v>
      </c>
      <c r="AV166" s="18"/>
      <c r="AW166" s="18"/>
      <c r="AX166" s="18"/>
      <c r="AY166" s="3" t="s">
        <v>142</v>
      </c>
      <c r="AZ166" s="18"/>
      <c r="BA166" s="18"/>
      <c r="BB166" s="18"/>
      <c r="BC166" s="18"/>
      <c r="BD166" s="18"/>
      <c r="BE166" s="156">
        <f t="shared" si="47"/>
        <v>0</v>
      </c>
      <c r="BF166" s="156">
        <f t="shared" si="48"/>
        <v>0</v>
      </c>
      <c r="BG166" s="156">
        <f t="shared" si="49"/>
        <v>0</v>
      </c>
      <c r="BH166" s="156">
        <f t="shared" si="50"/>
        <v>0</v>
      </c>
      <c r="BI166" s="156">
        <f t="shared" si="51"/>
        <v>0</v>
      </c>
      <c r="BJ166" s="3" t="s">
        <v>87</v>
      </c>
      <c r="BK166" s="156">
        <f t="shared" si="52"/>
        <v>0</v>
      </c>
      <c r="BL166" s="3" t="s">
        <v>147</v>
      </c>
      <c r="BM166" s="155" t="s">
        <v>833</v>
      </c>
    </row>
    <row r="167" spans="1:65" ht="24" customHeight="1">
      <c r="A167" s="18"/>
      <c r="B167" s="19"/>
      <c r="C167" s="141" t="s">
        <v>8</v>
      </c>
      <c r="D167" s="141" t="s">
        <v>143</v>
      </c>
      <c r="E167" s="142" t="s">
        <v>834</v>
      </c>
      <c r="F167" s="143" t="s">
        <v>835</v>
      </c>
      <c r="G167" s="144" t="s">
        <v>144</v>
      </c>
      <c r="H167" s="145">
        <v>1</v>
      </c>
      <c r="I167" s="146"/>
      <c r="J167" s="147"/>
      <c r="K167" s="148">
        <f t="shared" si="40"/>
        <v>0</v>
      </c>
      <c r="L167" s="143" t="s">
        <v>1</v>
      </c>
      <c r="M167" s="149"/>
      <c r="N167" s="150" t="s">
        <v>1</v>
      </c>
      <c r="O167" s="151" t="s">
        <v>38</v>
      </c>
      <c r="P167" s="152">
        <f t="shared" si="41"/>
        <v>0</v>
      </c>
      <c r="Q167" s="152">
        <f t="shared" si="42"/>
        <v>0</v>
      </c>
      <c r="R167" s="152">
        <f t="shared" si="43"/>
        <v>0</v>
      </c>
      <c r="S167" s="18"/>
      <c r="T167" s="153">
        <f t="shared" si="44"/>
        <v>0</v>
      </c>
      <c r="U167" s="153">
        <v>5.25</v>
      </c>
      <c r="V167" s="153">
        <f t="shared" si="45"/>
        <v>5.25</v>
      </c>
      <c r="W167" s="153">
        <v>0</v>
      </c>
      <c r="X167" s="154">
        <f t="shared" si="46"/>
        <v>0</v>
      </c>
      <c r="Y167" s="18"/>
      <c r="Z167" s="18"/>
      <c r="AA167" s="18"/>
      <c r="AB167" s="18"/>
      <c r="AC167" s="18"/>
      <c r="AD167" s="18"/>
      <c r="AE167" s="18"/>
      <c r="AF167" s="18"/>
      <c r="AG167" s="18"/>
      <c r="AH167" s="18"/>
      <c r="AI167" s="18"/>
      <c r="AJ167" s="18"/>
      <c r="AK167" s="18"/>
      <c r="AL167" s="18"/>
      <c r="AM167" s="18"/>
      <c r="AN167" s="18"/>
      <c r="AO167" s="18"/>
      <c r="AP167" s="18"/>
      <c r="AQ167" s="18"/>
      <c r="AR167" s="155" t="s">
        <v>151</v>
      </c>
      <c r="AS167" s="18"/>
      <c r="AT167" s="155" t="s">
        <v>143</v>
      </c>
      <c r="AU167" s="155" t="s">
        <v>87</v>
      </c>
      <c r="AV167" s="18"/>
      <c r="AW167" s="18"/>
      <c r="AX167" s="18"/>
      <c r="AY167" s="3" t="s">
        <v>142</v>
      </c>
      <c r="AZ167" s="18"/>
      <c r="BA167" s="18"/>
      <c r="BB167" s="18"/>
      <c r="BC167" s="18"/>
      <c r="BD167" s="18"/>
      <c r="BE167" s="156">
        <f t="shared" si="47"/>
        <v>0</v>
      </c>
      <c r="BF167" s="156">
        <f t="shared" si="48"/>
        <v>0</v>
      </c>
      <c r="BG167" s="156">
        <f t="shared" si="49"/>
        <v>0</v>
      </c>
      <c r="BH167" s="156">
        <f t="shared" si="50"/>
        <v>0</v>
      </c>
      <c r="BI167" s="156">
        <f t="shared" si="51"/>
        <v>0</v>
      </c>
      <c r="BJ167" s="3" t="s">
        <v>87</v>
      </c>
      <c r="BK167" s="156">
        <f t="shared" si="52"/>
        <v>0</v>
      </c>
      <c r="BL167" s="3" t="s">
        <v>147</v>
      </c>
      <c r="BM167" s="155" t="s">
        <v>836</v>
      </c>
    </row>
    <row r="168" spans="1:65" ht="24" customHeight="1">
      <c r="A168" s="18"/>
      <c r="B168" s="19"/>
      <c r="C168" s="157" t="s">
        <v>294</v>
      </c>
      <c r="D168" s="157" t="s">
        <v>155</v>
      </c>
      <c r="E168" s="158" t="s">
        <v>773</v>
      </c>
      <c r="F168" s="159" t="s">
        <v>774</v>
      </c>
      <c r="G168" s="160" t="s">
        <v>144</v>
      </c>
      <c r="H168" s="161">
        <v>1</v>
      </c>
      <c r="I168" s="162"/>
      <c r="J168" s="162"/>
      <c r="K168" s="163">
        <f t="shared" si="40"/>
        <v>0</v>
      </c>
      <c r="L168" s="159" t="s">
        <v>1</v>
      </c>
      <c r="M168" s="19"/>
      <c r="N168" s="164" t="s">
        <v>1</v>
      </c>
      <c r="O168" s="151" t="s">
        <v>38</v>
      </c>
      <c r="P168" s="152">
        <f t="shared" si="41"/>
        <v>0</v>
      </c>
      <c r="Q168" s="152">
        <f t="shared" si="42"/>
        <v>0</v>
      </c>
      <c r="R168" s="152">
        <f t="shared" si="43"/>
        <v>0</v>
      </c>
      <c r="S168" s="18"/>
      <c r="T168" s="153">
        <f t="shared" si="44"/>
        <v>0</v>
      </c>
      <c r="U168" s="153">
        <v>4.1999999999999997E-3</v>
      </c>
      <c r="V168" s="153">
        <f t="shared" si="45"/>
        <v>4.1999999999999997E-3</v>
      </c>
      <c r="W168" s="153">
        <v>0</v>
      </c>
      <c r="X168" s="154">
        <f t="shared" si="46"/>
        <v>0</v>
      </c>
      <c r="Y168" s="18"/>
      <c r="Z168" s="18"/>
      <c r="AA168" s="18"/>
      <c r="AB168" s="18"/>
      <c r="AC168" s="18"/>
      <c r="AD168" s="18"/>
      <c r="AE168" s="18"/>
      <c r="AF168" s="18"/>
      <c r="AG168" s="18"/>
      <c r="AH168" s="18"/>
      <c r="AI168" s="18"/>
      <c r="AJ168" s="18"/>
      <c r="AK168" s="18"/>
      <c r="AL168" s="18"/>
      <c r="AM168" s="18"/>
      <c r="AN168" s="18"/>
      <c r="AO168" s="18"/>
      <c r="AP168" s="18"/>
      <c r="AQ168" s="18"/>
      <c r="AR168" s="155" t="s">
        <v>147</v>
      </c>
      <c r="AS168" s="18"/>
      <c r="AT168" s="155" t="s">
        <v>155</v>
      </c>
      <c r="AU168" s="155" t="s">
        <v>87</v>
      </c>
      <c r="AV168" s="18"/>
      <c r="AW168" s="18"/>
      <c r="AX168" s="18"/>
      <c r="AY168" s="3" t="s">
        <v>142</v>
      </c>
      <c r="AZ168" s="18"/>
      <c r="BA168" s="18"/>
      <c r="BB168" s="18"/>
      <c r="BC168" s="18"/>
      <c r="BD168" s="18"/>
      <c r="BE168" s="156">
        <f t="shared" si="47"/>
        <v>0</v>
      </c>
      <c r="BF168" s="156">
        <f t="shared" si="48"/>
        <v>0</v>
      </c>
      <c r="BG168" s="156">
        <f t="shared" si="49"/>
        <v>0</v>
      </c>
      <c r="BH168" s="156">
        <f t="shared" si="50"/>
        <v>0</v>
      </c>
      <c r="BI168" s="156">
        <f t="shared" si="51"/>
        <v>0</v>
      </c>
      <c r="BJ168" s="3" t="s">
        <v>87</v>
      </c>
      <c r="BK168" s="156">
        <f t="shared" si="52"/>
        <v>0</v>
      </c>
      <c r="BL168" s="3" t="s">
        <v>147</v>
      </c>
      <c r="BM168" s="155" t="s">
        <v>837</v>
      </c>
    </row>
    <row r="169" spans="1:65" ht="15.75" customHeight="1">
      <c r="A169" s="171"/>
      <c r="B169" s="172"/>
      <c r="C169" s="171"/>
      <c r="D169" s="173" t="s">
        <v>193</v>
      </c>
      <c r="E169" s="174" t="s">
        <v>1</v>
      </c>
      <c r="F169" s="175" t="s">
        <v>80</v>
      </c>
      <c r="G169" s="171"/>
      <c r="H169" s="176">
        <v>1</v>
      </c>
      <c r="I169" s="171"/>
      <c r="J169" s="171"/>
      <c r="K169" s="171"/>
      <c r="L169" s="171"/>
      <c r="M169" s="172"/>
      <c r="N169" s="177"/>
      <c r="O169" s="171"/>
      <c r="P169" s="171"/>
      <c r="Q169" s="171"/>
      <c r="R169" s="171"/>
      <c r="S169" s="171"/>
      <c r="T169" s="171"/>
      <c r="U169" s="171"/>
      <c r="V169" s="171"/>
      <c r="W169" s="171"/>
      <c r="X169" s="178"/>
      <c r="Y169" s="171"/>
      <c r="Z169" s="171"/>
      <c r="AA169" s="171"/>
      <c r="AB169" s="171"/>
      <c r="AC169" s="171"/>
      <c r="AD169" s="171"/>
      <c r="AE169" s="171"/>
      <c r="AF169" s="171"/>
      <c r="AG169" s="171"/>
      <c r="AH169" s="171"/>
      <c r="AI169" s="171"/>
      <c r="AJ169" s="171"/>
      <c r="AK169" s="171"/>
      <c r="AL169" s="171"/>
      <c r="AM169" s="171"/>
      <c r="AN169" s="171"/>
      <c r="AO169" s="171"/>
      <c r="AP169" s="171"/>
      <c r="AQ169" s="171"/>
      <c r="AR169" s="171"/>
      <c r="AS169" s="171"/>
      <c r="AT169" s="174" t="s">
        <v>193</v>
      </c>
      <c r="AU169" s="174" t="s">
        <v>87</v>
      </c>
      <c r="AV169" s="171" t="s">
        <v>87</v>
      </c>
      <c r="AW169" s="171" t="s">
        <v>4</v>
      </c>
      <c r="AX169" s="171" t="s">
        <v>80</v>
      </c>
      <c r="AY169" s="174" t="s">
        <v>142</v>
      </c>
      <c r="AZ169" s="171"/>
      <c r="BA169" s="171"/>
      <c r="BB169" s="171"/>
      <c r="BC169" s="171"/>
      <c r="BD169" s="171"/>
      <c r="BE169" s="171"/>
      <c r="BF169" s="171"/>
      <c r="BG169" s="171"/>
      <c r="BH169" s="171"/>
      <c r="BI169" s="171"/>
      <c r="BJ169" s="171"/>
      <c r="BK169" s="171"/>
      <c r="BL169" s="171"/>
      <c r="BM169" s="171"/>
    </row>
    <row r="170" spans="1:65" ht="16.5" customHeight="1">
      <c r="A170" s="18"/>
      <c r="B170" s="19"/>
      <c r="C170" s="141" t="s">
        <v>299</v>
      </c>
      <c r="D170" s="141" t="s">
        <v>143</v>
      </c>
      <c r="E170" s="142" t="s">
        <v>776</v>
      </c>
      <c r="F170" s="143" t="s">
        <v>777</v>
      </c>
      <c r="G170" s="144" t="s">
        <v>144</v>
      </c>
      <c r="H170" s="145">
        <v>1</v>
      </c>
      <c r="I170" s="146"/>
      <c r="J170" s="147"/>
      <c r="K170" s="148">
        <f t="shared" ref="K170:K174" si="53">ROUND(P170*H170,2)</f>
        <v>0</v>
      </c>
      <c r="L170" s="143" t="s">
        <v>1</v>
      </c>
      <c r="M170" s="149"/>
      <c r="N170" s="150" t="s">
        <v>1</v>
      </c>
      <c r="O170" s="151" t="s">
        <v>38</v>
      </c>
      <c r="P170" s="152">
        <f t="shared" ref="P170:P174" si="54">I170+J170</f>
        <v>0</v>
      </c>
      <c r="Q170" s="152">
        <f t="shared" ref="Q170:Q174" si="55">ROUND(I170*H170,2)</f>
        <v>0</v>
      </c>
      <c r="R170" s="152">
        <f t="shared" ref="R170:R174" si="56">ROUND(J170*H170,2)</f>
        <v>0</v>
      </c>
      <c r="S170" s="18"/>
      <c r="T170" s="153">
        <f t="shared" ref="T170:T174" si="57">S170*H170</f>
        <v>0</v>
      </c>
      <c r="U170" s="153">
        <v>5.6800000000000003E-2</v>
      </c>
      <c r="V170" s="153">
        <f t="shared" ref="V170:V174" si="58">U170*H170</f>
        <v>5.6800000000000003E-2</v>
      </c>
      <c r="W170" s="153">
        <v>0</v>
      </c>
      <c r="X170" s="154">
        <f t="shared" ref="X170:X174" si="59">W170*H170</f>
        <v>0</v>
      </c>
      <c r="Y170" s="18"/>
      <c r="Z170" s="18"/>
      <c r="AA170" s="18"/>
      <c r="AB170" s="18"/>
      <c r="AC170" s="18"/>
      <c r="AD170" s="18"/>
      <c r="AE170" s="18"/>
      <c r="AF170" s="18"/>
      <c r="AG170" s="18"/>
      <c r="AH170" s="18"/>
      <c r="AI170" s="18"/>
      <c r="AJ170" s="18"/>
      <c r="AK170" s="18"/>
      <c r="AL170" s="18"/>
      <c r="AM170" s="18"/>
      <c r="AN170" s="18"/>
      <c r="AO170" s="18"/>
      <c r="AP170" s="18"/>
      <c r="AQ170" s="18"/>
      <c r="AR170" s="155" t="s">
        <v>151</v>
      </c>
      <c r="AS170" s="18"/>
      <c r="AT170" s="155" t="s">
        <v>143</v>
      </c>
      <c r="AU170" s="155" t="s">
        <v>87</v>
      </c>
      <c r="AV170" s="18"/>
      <c r="AW170" s="18"/>
      <c r="AX170" s="18"/>
      <c r="AY170" s="3" t="s">
        <v>142</v>
      </c>
      <c r="AZ170" s="18"/>
      <c r="BA170" s="18"/>
      <c r="BB170" s="18"/>
      <c r="BC170" s="18"/>
      <c r="BD170" s="18"/>
      <c r="BE170" s="156">
        <f t="shared" ref="BE170:BE174" si="60">IF(O170="základná",K170,0)</f>
        <v>0</v>
      </c>
      <c r="BF170" s="156">
        <f t="shared" ref="BF170:BF174" si="61">IF(O170="znížená",K170,0)</f>
        <v>0</v>
      </c>
      <c r="BG170" s="156">
        <f t="shared" ref="BG170:BG174" si="62">IF(O170="zákl. prenesená",K170,0)</f>
        <v>0</v>
      </c>
      <c r="BH170" s="156">
        <f t="shared" ref="BH170:BH174" si="63">IF(O170="zníž. prenesená",K170,0)</f>
        <v>0</v>
      </c>
      <c r="BI170" s="156">
        <f t="shared" ref="BI170:BI174" si="64">IF(O170="nulová",K170,0)</f>
        <v>0</v>
      </c>
      <c r="BJ170" s="3" t="s">
        <v>87</v>
      </c>
      <c r="BK170" s="156">
        <f t="shared" ref="BK170:BK174" si="65">ROUND(P170*H170,2)</f>
        <v>0</v>
      </c>
      <c r="BL170" s="3" t="s">
        <v>147</v>
      </c>
      <c r="BM170" s="155" t="s">
        <v>838</v>
      </c>
    </row>
    <row r="171" spans="1:65" ht="24" customHeight="1">
      <c r="A171" s="18"/>
      <c r="B171" s="19"/>
      <c r="C171" s="157" t="s">
        <v>307</v>
      </c>
      <c r="D171" s="157" t="s">
        <v>155</v>
      </c>
      <c r="E171" s="158" t="s">
        <v>839</v>
      </c>
      <c r="F171" s="159" t="s">
        <v>840</v>
      </c>
      <c r="G171" s="160" t="s">
        <v>144</v>
      </c>
      <c r="H171" s="161">
        <v>1</v>
      </c>
      <c r="I171" s="162"/>
      <c r="J171" s="162"/>
      <c r="K171" s="163">
        <f t="shared" si="53"/>
        <v>0</v>
      </c>
      <c r="L171" s="159" t="s">
        <v>161</v>
      </c>
      <c r="M171" s="19"/>
      <c r="N171" s="164" t="s">
        <v>1</v>
      </c>
      <c r="O171" s="151" t="s">
        <v>38</v>
      </c>
      <c r="P171" s="152">
        <f t="shared" si="54"/>
        <v>0</v>
      </c>
      <c r="Q171" s="152">
        <f t="shared" si="55"/>
        <v>0</v>
      </c>
      <c r="R171" s="152">
        <f t="shared" si="56"/>
        <v>0</v>
      </c>
      <c r="S171" s="18"/>
      <c r="T171" s="153">
        <f t="shared" si="57"/>
        <v>0</v>
      </c>
      <c r="U171" s="153">
        <v>0.118654</v>
      </c>
      <c r="V171" s="153">
        <f t="shared" si="58"/>
        <v>0.118654</v>
      </c>
      <c r="W171" s="153">
        <v>0</v>
      </c>
      <c r="X171" s="154">
        <f t="shared" si="59"/>
        <v>0</v>
      </c>
      <c r="Y171" s="18"/>
      <c r="Z171" s="18"/>
      <c r="AA171" s="18"/>
      <c r="AB171" s="18"/>
      <c r="AC171" s="18"/>
      <c r="AD171" s="18"/>
      <c r="AE171" s="18"/>
      <c r="AF171" s="18"/>
      <c r="AG171" s="18"/>
      <c r="AH171" s="18"/>
      <c r="AI171" s="18"/>
      <c r="AJ171" s="18"/>
      <c r="AK171" s="18"/>
      <c r="AL171" s="18"/>
      <c r="AM171" s="18"/>
      <c r="AN171" s="18"/>
      <c r="AO171" s="18"/>
      <c r="AP171" s="18"/>
      <c r="AQ171" s="18"/>
      <c r="AR171" s="155" t="s">
        <v>147</v>
      </c>
      <c r="AS171" s="18"/>
      <c r="AT171" s="155" t="s">
        <v>155</v>
      </c>
      <c r="AU171" s="155" t="s">
        <v>87</v>
      </c>
      <c r="AV171" s="18"/>
      <c r="AW171" s="18"/>
      <c r="AX171" s="18"/>
      <c r="AY171" s="3" t="s">
        <v>142</v>
      </c>
      <c r="AZ171" s="18"/>
      <c r="BA171" s="18"/>
      <c r="BB171" s="18"/>
      <c r="BC171" s="18"/>
      <c r="BD171" s="18"/>
      <c r="BE171" s="156">
        <f t="shared" si="60"/>
        <v>0</v>
      </c>
      <c r="BF171" s="156">
        <f t="shared" si="61"/>
        <v>0</v>
      </c>
      <c r="BG171" s="156">
        <f t="shared" si="62"/>
        <v>0</v>
      </c>
      <c r="BH171" s="156">
        <f t="shared" si="63"/>
        <v>0</v>
      </c>
      <c r="BI171" s="156">
        <f t="shared" si="64"/>
        <v>0</v>
      </c>
      <c r="BJ171" s="3" t="s">
        <v>87</v>
      </c>
      <c r="BK171" s="156">
        <f t="shared" si="65"/>
        <v>0</v>
      </c>
      <c r="BL171" s="3" t="s">
        <v>147</v>
      </c>
      <c r="BM171" s="155" t="s">
        <v>841</v>
      </c>
    </row>
    <row r="172" spans="1:65" ht="24" customHeight="1">
      <c r="A172" s="18"/>
      <c r="B172" s="19"/>
      <c r="C172" s="141" t="s">
        <v>313</v>
      </c>
      <c r="D172" s="141" t="s">
        <v>143</v>
      </c>
      <c r="E172" s="142" t="s">
        <v>842</v>
      </c>
      <c r="F172" s="143" t="s">
        <v>843</v>
      </c>
      <c r="G172" s="144" t="s">
        <v>144</v>
      </c>
      <c r="H172" s="145">
        <v>1</v>
      </c>
      <c r="I172" s="146"/>
      <c r="J172" s="147"/>
      <c r="K172" s="148">
        <f t="shared" si="53"/>
        <v>0</v>
      </c>
      <c r="L172" s="143" t="s">
        <v>161</v>
      </c>
      <c r="M172" s="149"/>
      <c r="N172" s="150" t="s">
        <v>1</v>
      </c>
      <c r="O172" s="151" t="s">
        <v>38</v>
      </c>
      <c r="P172" s="152">
        <f t="shared" si="54"/>
        <v>0</v>
      </c>
      <c r="Q172" s="152">
        <f t="shared" si="55"/>
        <v>0</v>
      </c>
      <c r="R172" s="152">
        <f t="shared" si="56"/>
        <v>0</v>
      </c>
      <c r="S172" s="18"/>
      <c r="T172" s="153">
        <f t="shared" si="57"/>
        <v>0</v>
      </c>
      <c r="U172" s="153">
        <v>1.6E-2</v>
      </c>
      <c r="V172" s="153">
        <f t="shared" si="58"/>
        <v>1.6E-2</v>
      </c>
      <c r="W172" s="153">
        <v>0</v>
      </c>
      <c r="X172" s="154">
        <f t="shared" si="59"/>
        <v>0</v>
      </c>
      <c r="Y172" s="18"/>
      <c r="Z172" s="18"/>
      <c r="AA172" s="18"/>
      <c r="AB172" s="18"/>
      <c r="AC172" s="18"/>
      <c r="AD172" s="18"/>
      <c r="AE172" s="18"/>
      <c r="AF172" s="18"/>
      <c r="AG172" s="18"/>
      <c r="AH172" s="18"/>
      <c r="AI172" s="18"/>
      <c r="AJ172" s="18"/>
      <c r="AK172" s="18"/>
      <c r="AL172" s="18"/>
      <c r="AM172" s="18"/>
      <c r="AN172" s="18"/>
      <c r="AO172" s="18"/>
      <c r="AP172" s="18"/>
      <c r="AQ172" s="18"/>
      <c r="AR172" s="155" t="s">
        <v>151</v>
      </c>
      <c r="AS172" s="18"/>
      <c r="AT172" s="155" t="s">
        <v>143</v>
      </c>
      <c r="AU172" s="155" t="s">
        <v>87</v>
      </c>
      <c r="AV172" s="18"/>
      <c r="AW172" s="18"/>
      <c r="AX172" s="18"/>
      <c r="AY172" s="3" t="s">
        <v>142</v>
      </c>
      <c r="AZ172" s="18"/>
      <c r="BA172" s="18"/>
      <c r="BB172" s="18"/>
      <c r="BC172" s="18"/>
      <c r="BD172" s="18"/>
      <c r="BE172" s="156">
        <f t="shared" si="60"/>
        <v>0</v>
      </c>
      <c r="BF172" s="156">
        <f t="shared" si="61"/>
        <v>0</v>
      </c>
      <c r="BG172" s="156">
        <f t="shared" si="62"/>
        <v>0</v>
      </c>
      <c r="BH172" s="156">
        <f t="shared" si="63"/>
        <v>0</v>
      </c>
      <c r="BI172" s="156">
        <f t="shared" si="64"/>
        <v>0</v>
      </c>
      <c r="BJ172" s="3" t="s">
        <v>87</v>
      </c>
      <c r="BK172" s="156">
        <f t="shared" si="65"/>
        <v>0</v>
      </c>
      <c r="BL172" s="3" t="s">
        <v>147</v>
      </c>
      <c r="BM172" s="155" t="s">
        <v>844</v>
      </c>
    </row>
    <row r="173" spans="1:65" ht="24" customHeight="1">
      <c r="A173" s="18"/>
      <c r="B173" s="19"/>
      <c r="C173" s="157" t="s">
        <v>317</v>
      </c>
      <c r="D173" s="157" t="s">
        <v>155</v>
      </c>
      <c r="E173" s="158" t="s">
        <v>845</v>
      </c>
      <c r="F173" s="159" t="s">
        <v>846</v>
      </c>
      <c r="G173" s="160" t="s">
        <v>144</v>
      </c>
      <c r="H173" s="161">
        <v>1</v>
      </c>
      <c r="I173" s="162"/>
      <c r="J173" s="162"/>
      <c r="K173" s="163">
        <f t="shared" si="53"/>
        <v>0</v>
      </c>
      <c r="L173" s="159" t="s">
        <v>161</v>
      </c>
      <c r="M173" s="19"/>
      <c r="N173" s="164" t="s">
        <v>1</v>
      </c>
      <c r="O173" s="151" t="s">
        <v>38</v>
      </c>
      <c r="P173" s="152">
        <f t="shared" si="54"/>
        <v>0</v>
      </c>
      <c r="Q173" s="152">
        <f t="shared" si="55"/>
        <v>0</v>
      </c>
      <c r="R173" s="152">
        <f t="shared" si="56"/>
        <v>0</v>
      </c>
      <c r="S173" s="18"/>
      <c r="T173" s="153">
        <f t="shared" si="57"/>
        <v>0</v>
      </c>
      <c r="U173" s="153">
        <v>0.31789200000000001</v>
      </c>
      <c r="V173" s="153">
        <f t="shared" si="58"/>
        <v>0.31789200000000001</v>
      </c>
      <c r="W173" s="153">
        <v>0</v>
      </c>
      <c r="X173" s="154">
        <f t="shared" si="59"/>
        <v>0</v>
      </c>
      <c r="Y173" s="18"/>
      <c r="Z173" s="18"/>
      <c r="AA173" s="18"/>
      <c r="AB173" s="18"/>
      <c r="AC173" s="18"/>
      <c r="AD173" s="18"/>
      <c r="AE173" s="18"/>
      <c r="AF173" s="18"/>
      <c r="AG173" s="18"/>
      <c r="AH173" s="18"/>
      <c r="AI173" s="18"/>
      <c r="AJ173" s="18"/>
      <c r="AK173" s="18"/>
      <c r="AL173" s="18"/>
      <c r="AM173" s="18"/>
      <c r="AN173" s="18"/>
      <c r="AO173" s="18"/>
      <c r="AP173" s="18"/>
      <c r="AQ173" s="18"/>
      <c r="AR173" s="155" t="s">
        <v>147</v>
      </c>
      <c r="AS173" s="18"/>
      <c r="AT173" s="155" t="s">
        <v>155</v>
      </c>
      <c r="AU173" s="155" t="s">
        <v>87</v>
      </c>
      <c r="AV173" s="18"/>
      <c r="AW173" s="18"/>
      <c r="AX173" s="18"/>
      <c r="AY173" s="3" t="s">
        <v>142</v>
      </c>
      <c r="AZ173" s="18"/>
      <c r="BA173" s="18"/>
      <c r="BB173" s="18"/>
      <c r="BC173" s="18"/>
      <c r="BD173" s="18"/>
      <c r="BE173" s="156">
        <f t="shared" si="60"/>
        <v>0</v>
      </c>
      <c r="BF173" s="156">
        <f t="shared" si="61"/>
        <v>0</v>
      </c>
      <c r="BG173" s="156">
        <f t="shared" si="62"/>
        <v>0</v>
      </c>
      <c r="BH173" s="156">
        <f t="shared" si="63"/>
        <v>0</v>
      </c>
      <c r="BI173" s="156">
        <f t="shared" si="64"/>
        <v>0</v>
      </c>
      <c r="BJ173" s="3" t="s">
        <v>87</v>
      </c>
      <c r="BK173" s="156">
        <f t="shared" si="65"/>
        <v>0</v>
      </c>
      <c r="BL173" s="3" t="s">
        <v>147</v>
      </c>
      <c r="BM173" s="155" t="s">
        <v>847</v>
      </c>
    </row>
    <row r="174" spans="1:65" ht="24" customHeight="1">
      <c r="A174" s="18"/>
      <c r="B174" s="19"/>
      <c r="C174" s="141" t="s">
        <v>322</v>
      </c>
      <c r="D174" s="141" t="s">
        <v>143</v>
      </c>
      <c r="E174" s="142" t="s">
        <v>848</v>
      </c>
      <c r="F174" s="143" t="s">
        <v>849</v>
      </c>
      <c r="G174" s="144" t="s">
        <v>144</v>
      </c>
      <c r="H174" s="145">
        <v>1</v>
      </c>
      <c r="I174" s="146"/>
      <c r="J174" s="147"/>
      <c r="K174" s="148">
        <f t="shared" si="53"/>
        <v>0</v>
      </c>
      <c r="L174" s="143" t="s">
        <v>161</v>
      </c>
      <c r="M174" s="149"/>
      <c r="N174" s="150" t="s">
        <v>1</v>
      </c>
      <c r="O174" s="151" t="s">
        <v>38</v>
      </c>
      <c r="P174" s="152">
        <f t="shared" si="54"/>
        <v>0</v>
      </c>
      <c r="Q174" s="152">
        <f t="shared" si="55"/>
        <v>0</v>
      </c>
      <c r="R174" s="152">
        <f t="shared" si="56"/>
        <v>0</v>
      </c>
      <c r="S174" s="18"/>
      <c r="T174" s="153">
        <f t="shared" si="57"/>
        <v>0</v>
      </c>
      <c r="U174" s="153">
        <v>3.2000000000000001E-2</v>
      </c>
      <c r="V174" s="153">
        <f t="shared" si="58"/>
        <v>3.2000000000000001E-2</v>
      </c>
      <c r="W174" s="153">
        <v>0</v>
      </c>
      <c r="X174" s="154">
        <f t="shared" si="59"/>
        <v>0</v>
      </c>
      <c r="Y174" s="18"/>
      <c r="Z174" s="18"/>
      <c r="AA174" s="18"/>
      <c r="AB174" s="18"/>
      <c r="AC174" s="18"/>
      <c r="AD174" s="18"/>
      <c r="AE174" s="18"/>
      <c r="AF174" s="18"/>
      <c r="AG174" s="18"/>
      <c r="AH174" s="18"/>
      <c r="AI174" s="18"/>
      <c r="AJ174" s="18"/>
      <c r="AK174" s="18"/>
      <c r="AL174" s="18"/>
      <c r="AM174" s="18"/>
      <c r="AN174" s="18"/>
      <c r="AO174" s="18"/>
      <c r="AP174" s="18"/>
      <c r="AQ174" s="18"/>
      <c r="AR174" s="155" t="s">
        <v>151</v>
      </c>
      <c r="AS174" s="18"/>
      <c r="AT174" s="155" t="s">
        <v>143</v>
      </c>
      <c r="AU174" s="155" t="s">
        <v>87</v>
      </c>
      <c r="AV174" s="18"/>
      <c r="AW174" s="18"/>
      <c r="AX174" s="18"/>
      <c r="AY174" s="3" t="s">
        <v>142</v>
      </c>
      <c r="AZ174" s="18"/>
      <c r="BA174" s="18"/>
      <c r="BB174" s="18"/>
      <c r="BC174" s="18"/>
      <c r="BD174" s="18"/>
      <c r="BE174" s="156">
        <f t="shared" si="60"/>
        <v>0</v>
      </c>
      <c r="BF174" s="156">
        <f t="shared" si="61"/>
        <v>0</v>
      </c>
      <c r="BG174" s="156">
        <f t="shared" si="62"/>
        <v>0</v>
      </c>
      <c r="BH174" s="156">
        <f t="shared" si="63"/>
        <v>0</v>
      </c>
      <c r="BI174" s="156">
        <f t="shared" si="64"/>
        <v>0</v>
      </c>
      <c r="BJ174" s="3" t="s">
        <v>87</v>
      </c>
      <c r="BK174" s="156">
        <f t="shared" si="65"/>
        <v>0</v>
      </c>
      <c r="BL174" s="3" t="s">
        <v>147</v>
      </c>
      <c r="BM174" s="155" t="s">
        <v>850</v>
      </c>
    </row>
    <row r="175" spans="1:65" ht="22.5" customHeight="1">
      <c r="A175" s="128"/>
      <c r="B175" s="129"/>
      <c r="C175" s="128"/>
      <c r="D175" s="130" t="s">
        <v>73</v>
      </c>
      <c r="E175" s="139" t="s">
        <v>305</v>
      </c>
      <c r="F175" s="139" t="s">
        <v>779</v>
      </c>
      <c r="G175" s="128"/>
      <c r="H175" s="128"/>
      <c r="I175" s="128"/>
      <c r="J175" s="128"/>
      <c r="K175" s="140">
        <f>BK175</f>
        <v>0</v>
      </c>
      <c r="L175" s="128"/>
      <c r="M175" s="129"/>
      <c r="N175" s="133"/>
      <c r="O175" s="128"/>
      <c r="P175" s="128"/>
      <c r="Q175" s="134">
        <f t="shared" ref="Q175:R175" si="66">Q176</f>
        <v>0</v>
      </c>
      <c r="R175" s="134">
        <f t="shared" si="66"/>
        <v>0</v>
      </c>
      <c r="S175" s="128"/>
      <c r="T175" s="135">
        <f>T176</f>
        <v>0</v>
      </c>
      <c r="U175" s="128"/>
      <c r="V175" s="135">
        <f>V176</f>
        <v>0</v>
      </c>
      <c r="W175" s="128"/>
      <c r="X175" s="136">
        <f>X176</f>
        <v>0</v>
      </c>
      <c r="Y175" s="128"/>
      <c r="Z175" s="128"/>
      <c r="AA175" s="128"/>
      <c r="AB175" s="128"/>
      <c r="AC175" s="128"/>
      <c r="AD175" s="128"/>
      <c r="AE175" s="128"/>
      <c r="AF175" s="128"/>
      <c r="AG175" s="128"/>
      <c r="AH175" s="128"/>
      <c r="AI175" s="128"/>
      <c r="AJ175" s="128"/>
      <c r="AK175" s="128"/>
      <c r="AL175" s="128"/>
      <c r="AM175" s="128"/>
      <c r="AN175" s="128"/>
      <c r="AO175" s="128"/>
      <c r="AP175" s="128"/>
      <c r="AQ175" s="128"/>
      <c r="AR175" s="130" t="s">
        <v>80</v>
      </c>
      <c r="AS175" s="128"/>
      <c r="AT175" s="137" t="s">
        <v>73</v>
      </c>
      <c r="AU175" s="137" t="s">
        <v>80</v>
      </c>
      <c r="AV175" s="128"/>
      <c r="AW175" s="128"/>
      <c r="AX175" s="128"/>
      <c r="AY175" s="130" t="s">
        <v>142</v>
      </c>
      <c r="AZ175" s="128"/>
      <c r="BA175" s="128"/>
      <c r="BB175" s="128"/>
      <c r="BC175" s="128"/>
      <c r="BD175" s="128"/>
      <c r="BE175" s="128"/>
      <c r="BF175" s="128"/>
      <c r="BG175" s="128"/>
      <c r="BH175" s="128"/>
      <c r="BI175" s="128"/>
      <c r="BJ175" s="128"/>
      <c r="BK175" s="138">
        <f>BK176</f>
        <v>0</v>
      </c>
      <c r="BL175" s="128"/>
      <c r="BM175" s="128"/>
    </row>
    <row r="176" spans="1:65" ht="33" customHeight="1">
      <c r="A176" s="18"/>
      <c r="B176" s="19"/>
      <c r="C176" s="157" t="s">
        <v>326</v>
      </c>
      <c r="D176" s="157" t="s">
        <v>155</v>
      </c>
      <c r="E176" s="158" t="s">
        <v>780</v>
      </c>
      <c r="F176" s="159" t="s">
        <v>781</v>
      </c>
      <c r="G176" s="160" t="s">
        <v>215</v>
      </c>
      <c r="H176" s="161">
        <v>33.896000000000001</v>
      </c>
      <c r="I176" s="162"/>
      <c r="J176" s="162"/>
      <c r="K176" s="163">
        <f>ROUND(P176*H176,2)</f>
        <v>0</v>
      </c>
      <c r="L176" s="159" t="s">
        <v>1</v>
      </c>
      <c r="M176" s="19"/>
      <c r="N176" s="165" t="s">
        <v>1</v>
      </c>
      <c r="O176" s="166" t="s">
        <v>38</v>
      </c>
      <c r="P176" s="167">
        <f>I176+J176</f>
        <v>0</v>
      </c>
      <c r="Q176" s="167">
        <f>ROUND(I176*H176,2)</f>
        <v>0</v>
      </c>
      <c r="R176" s="167">
        <f>ROUND(J176*H176,2)</f>
        <v>0</v>
      </c>
      <c r="S176" s="168"/>
      <c r="T176" s="169">
        <f>S176*H176</f>
        <v>0</v>
      </c>
      <c r="U176" s="169">
        <v>0</v>
      </c>
      <c r="V176" s="169">
        <f>U176*H176</f>
        <v>0</v>
      </c>
      <c r="W176" s="169">
        <v>0</v>
      </c>
      <c r="X176" s="170">
        <f>W176*H176</f>
        <v>0</v>
      </c>
      <c r="Y176" s="18"/>
      <c r="Z176" s="18"/>
      <c r="AA176" s="18"/>
      <c r="AB176" s="18"/>
      <c r="AC176" s="18"/>
      <c r="AD176" s="18"/>
      <c r="AE176" s="18"/>
      <c r="AF176" s="18"/>
      <c r="AG176" s="18"/>
      <c r="AH176" s="18"/>
      <c r="AI176" s="18"/>
      <c r="AJ176" s="18"/>
      <c r="AK176" s="18"/>
      <c r="AL176" s="18"/>
      <c r="AM176" s="18"/>
      <c r="AN176" s="18"/>
      <c r="AO176" s="18"/>
      <c r="AP176" s="18"/>
      <c r="AQ176" s="18"/>
      <c r="AR176" s="155" t="s">
        <v>147</v>
      </c>
      <c r="AS176" s="18"/>
      <c r="AT176" s="155" t="s">
        <v>155</v>
      </c>
      <c r="AU176" s="155" t="s">
        <v>87</v>
      </c>
      <c r="AV176" s="18"/>
      <c r="AW176" s="18"/>
      <c r="AX176" s="18"/>
      <c r="AY176" s="3" t="s">
        <v>142</v>
      </c>
      <c r="AZ176" s="18"/>
      <c r="BA176" s="18"/>
      <c r="BB176" s="18"/>
      <c r="BC176" s="18"/>
      <c r="BD176" s="18"/>
      <c r="BE176" s="156">
        <f>IF(O176="základná",K176,0)</f>
        <v>0</v>
      </c>
      <c r="BF176" s="156">
        <f>IF(O176="znížená",K176,0)</f>
        <v>0</v>
      </c>
      <c r="BG176" s="156">
        <f>IF(O176="zákl. prenesená",K176,0)</f>
        <v>0</v>
      </c>
      <c r="BH176" s="156">
        <f>IF(O176="zníž. prenesená",K176,0)</f>
        <v>0</v>
      </c>
      <c r="BI176" s="156">
        <f>IF(O176="nulová",K176,0)</f>
        <v>0</v>
      </c>
      <c r="BJ176" s="3" t="s">
        <v>87</v>
      </c>
      <c r="BK176" s="156">
        <f>ROUND(P176*H176,2)</f>
        <v>0</v>
      </c>
      <c r="BL176" s="3" t="s">
        <v>147</v>
      </c>
      <c r="BM176" s="155" t="s">
        <v>851</v>
      </c>
    </row>
    <row r="177" spans="1:65" ht="6.75" customHeight="1">
      <c r="A177" s="18"/>
      <c r="B177" s="35"/>
      <c r="C177" s="36"/>
      <c r="D177" s="36"/>
      <c r="E177" s="36"/>
      <c r="F177" s="36"/>
      <c r="G177" s="36"/>
      <c r="H177" s="36"/>
      <c r="I177" s="36"/>
      <c r="J177" s="36"/>
      <c r="K177" s="36"/>
      <c r="L177" s="36"/>
      <c r="M177" s="19"/>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row>
  </sheetData>
  <autoFilter ref="C128:L176" xr:uid="{00000000-0009-0000-0000-000005000000}"/>
  <mergeCells count="15">
    <mergeCell ref="M2:Z2"/>
    <mergeCell ref="E121:H121"/>
    <mergeCell ref="E7:H7"/>
    <mergeCell ref="E11:H11"/>
    <mergeCell ref="E9:H9"/>
    <mergeCell ref="E13:H13"/>
    <mergeCell ref="E22:H22"/>
    <mergeCell ref="E31:H31"/>
    <mergeCell ref="E85:H85"/>
    <mergeCell ref="E89:H89"/>
    <mergeCell ref="E87:H87"/>
    <mergeCell ref="E91:H91"/>
    <mergeCell ref="E115:H115"/>
    <mergeCell ref="E119:H119"/>
    <mergeCell ref="E117:H117"/>
  </mergeCells>
  <pageMargins left="0.39374999999999999" right="0.39374999999999999" top="0.39374999999999999" bottom="0.39374999999999999" header="0" footer="0"/>
  <pageSetup paperSize="9" orientation="portrait"/>
  <headerFooter>
    <oddFooter>&amp;CStrana &amp;P z</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M161"/>
  <sheetViews>
    <sheetView showGridLines="0" workbookViewId="0">
      <selection activeCell="J16" sqref="J16"/>
    </sheetView>
  </sheetViews>
  <sheetFormatPr baseColWidth="10" defaultColWidth="16.75" defaultRowHeight="15" customHeight="1"/>
  <cols>
    <col min="1" max="1" width="8.25" customWidth="1"/>
    <col min="2" max="2" width="1.25" customWidth="1"/>
    <col min="3" max="4" width="4.25" customWidth="1"/>
    <col min="5" max="5" width="17.25" customWidth="1"/>
    <col min="6" max="6" width="50.75" customWidth="1"/>
    <col min="7" max="7" width="7.5" customWidth="1"/>
    <col min="8" max="8" width="14" customWidth="1"/>
    <col min="9" max="9" width="15.75" customWidth="1"/>
    <col min="10" max="11" width="22.25" customWidth="1"/>
    <col min="12" max="12" width="15.5" customWidth="1"/>
    <col min="13" max="13" width="9.25" customWidth="1"/>
    <col min="14" max="14" width="10.75" hidden="1" customWidth="1"/>
    <col min="15" max="15" width="9.25" hidden="1" customWidth="1"/>
    <col min="16" max="24" width="14.25" hidden="1" customWidth="1"/>
    <col min="25" max="25" width="12.25" hidden="1" customWidth="1"/>
    <col min="26" max="26" width="16.25" customWidth="1"/>
    <col min="27" max="27" width="12.25" customWidth="1"/>
    <col min="28" max="28" width="15" customWidth="1"/>
    <col min="29" max="29" width="11" customWidth="1"/>
    <col min="30" max="30" width="15" customWidth="1"/>
    <col min="31" max="31" width="16.25" customWidth="1"/>
    <col min="44" max="65" width="9.25" hidden="1" customWidth="1"/>
  </cols>
  <sheetData>
    <row r="1" spans="1:65" ht="1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R1" s="2"/>
      <c r="AS1" s="2"/>
      <c r="AT1" s="2"/>
      <c r="AU1" s="2"/>
      <c r="AV1" s="2"/>
      <c r="AW1" s="2"/>
      <c r="AX1" s="2"/>
      <c r="AY1" s="2"/>
      <c r="AZ1" s="2"/>
      <c r="BA1" s="2"/>
      <c r="BB1" s="2"/>
      <c r="BC1" s="2"/>
      <c r="BD1" s="2"/>
      <c r="BE1" s="2"/>
      <c r="BF1" s="2"/>
      <c r="BG1" s="2"/>
      <c r="BH1" s="2"/>
      <c r="BI1" s="2"/>
      <c r="BJ1" s="2"/>
      <c r="BK1" s="2"/>
      <c r="BL1" s="2"/>
      <c r="BM1" s="2"/>
    </row>
    <row r="2" spans="1:65" ht="36.75" customHeight="1">
      <c r="A2" s="2"/>
      <c r="B2" s="2"/>
      <c r="C2" s="2"/>
      <c r="D2" s="2"/>
      <c r="E2" s="2"/>
      <c r="F2" s="2"/>
      <c r="G2" s="2"/>
      <c r="H2" s="2"/>
      <c r="I2" s="2"/>
      <c r="J2" s="2"/>
      <c r="K2" s="2"/>
      <c r="L2" s="2"/>
      <c r="M2" s="204" t="s">
        <v>6</v>
      </c>
      <c r="N2" s="205"/>
      <c r="O2" s="205"/>
      <c r="P2" s="205"/>
      <c r="Q2" s="205"/>
      <c r="R2" s="205"/>
      <c r="S2" s="205"/>
      <c r="T2" s="205"/>
      <c r="U2" s="205"/>
      <c r="V2" s="205"/>
      <c r="W2" s="205"/>
      <c r="X2" s="205"/>
      <c r="Y2" s="205"/>
      <c r="Z2" s="205"/>
      <c r="AA2" s="2"/>
      <c r="AB2" s="2"/>
      <c r="AC2" s="2"/>
      <c r="AD2" s="2"/>
      <c r="AE2" s="2"/>
      <c r="AF2" s="2"/>
      <c r="AG2" s="2"/>
      <c r="AH2" s="2"/>
      <c r="AI2" s="2"/>
      <c r="AJ2" s="2"/>
      <c r="AK2" s="2"/>
      <c r="AL2" s="2"/>
      <c r="AM2" s="2"/>
      <c r="AN2" s="2"/>
      <c r="AO2" s="2"/>
      <c r="AP2" s="2"/>
      <c r="AQ2" s="2"/>
      <c r="AR2" s="2"/>
      <c r="AS2" s="2"/>
      <c r="AT2" s="3" t="s">
        <v>101</v>
      </c>
      <c r="AU2" s="2"/>
      <c r="AV2" s="2"/>
      <c r="AW2" s="2"/>
      <c r="AX2" s="2"/>
      <c r="AY2" s="2"/>
      <c r="AZ2" s="2"/>
      <c r="BA2" s="2"/>
      <c r="BB2" s="2"/>
      <c r="BC2" s="2"/>
      <c r="BD2" s="2"/>
      <c r="BE2" s="2"/>
      <c r="BF2" s="2"/>
      <c r="BG2" s="2"/>
      <c r="BH2" s="2"/>
      <c r="BI2" s="2"/>
      <c r="BJ2" s="2"/>
      <c r="BK2" s="2"/>
      <c r="BL2" s="2"/>
      <c r="BM2" s="2"/>
    </row>
    <row r="3" spans="1:65" ht="6.75" customHeight="1">
      <c r="A3" s="2"/>
      <c r="B3" s="4"/>
      <c r="C3" s="5"/>
      <c r="D3" s="5"/>
      <c r="E3" s="5"/>
      <c r="F3" s="5"/>
      <c r="G3" s="5"/>
      <c r="H3" s="5"/>
      <c r="I3" s="5"/>
      <c r="J3" s="5"/>
      <c r="K3" s="5"/>
      <c r="L3" s="5"/>
      <c r="M3" s="6"/>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t="s">
        <v>74</v>
      </c>
      <c r="AU3" s="2"/>
      <c r="AV3" s="2"/>
      <c r="AW3" s="2"/>
      <c r="AX3" s="2"/>
      <c r="AY3" s="2"/>
      <c r="AZ3" s="2"/>
      <c r="BA3" s="2"/>
      <c r="BB3" s="2"/>
      <c r="BC3" s="2"/>
      <c r="BD3" s="2"/>
      <c r="BE3" s="2"/>
      <c r="BF3" s="2"/>
      <c r="BG3" s="2"/>
      <c r="BH3" s="2"/>
      <c r="BI3" s="2"/>
      <c r="BJ3" s="2"/>
      <c r="BK3" s="2"/>
      <c r="BL3" s="2"/>
      <c r="BM3" s="2"/>
    </row>
    <row r="4" spans="1:65" ht="24.75" customHeight="1">
      <c r="A4" s="2"/>
      <c r="B4" s="6"/>
      <c r="C4" s="2"/>
      <c r="D4" s="7" t="s">
        <v>112</v>
      </c>
      <c r="E4" s="2"/>
      <c r="F4" s="2"/>
      <c r="G4" s="2"/>
      <c r="H4" s="2"/>
      <c r="I4" s="2"/>
      <c r="J4" s="2"/>
      <c r="K4" s="2"/>
      <c r="L4" s="2"/>
      <c r="M4" s="6"/>
      <c r="N4" s="88" t="s">
        <v>10</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t="s">
        <v>3</v>
      </c>
      <c r="AU4" s="2"/>
      <c r="AV4" s="2"/>
      <c r="AW4" s="2"/>
      <c r="AX4" s="2"/>
      <c r="AY4" s="2"/>
      <c r="AZ4" s="2"/>
      <c r="BA4" s="2"/>
      <c r="BB4" s="2"/>
      <c r="BC4" s="2"/>
      <c r="BD4" s="2"/>
      <c r="BE4" s="2"/>
      <c r="BF4" s="2"/>
      <c r="BG4" s="2"/>
      <c r="BH4" s="2"/>
      <c r="BI4" s="2"/>
      <c r="BJ4" s="2"/>
      <c r="BK4" s="2"/>
      <c r="BL4" s="2"/>
      <c r="BM4" s="2"/>
    </row>
    <row r="5" spans="1:65" ht="6.75" customHeight="1">
      <c r="A5" s="2"/>
      <c r="B5" s="6"/>
      <c r="C5" s="2"/>
      <c r="D5" s="2"/>
      <c r="E5" s="2"/>
      <c r="F5" s="2"/>
      <c r="G5" s="2"/>
      <c r="H5" s="2"/>
      <c r="I5" s="2"/>
      <c r="J5" s="2"/>
      <c r="K5" s="2"/>
      <c r="L5" s="2"/>
      <c r="M5" s="6"/>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ht="12" customHeight="1">
      <c r="A6" s="2"/>
      <c r="B6" s="6"/>
      <c r="C6" s="2"/>
      <c r="D6" s="13" t="s">
        <v>15</v>
      </c>
      <c r="E6" s="2"/>
      <c r="F6" s="2"/>
      <c r="G6" s="2"/>
      <c r="H6" s="2"/>
      <c r="I6" s="2"/>
      <c r="J6" s="2"/>
      <c r="K6" s="2"/>
      <c r="L6" s="2"/>
      <c r="M6" s="6"/>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ht="26.25" customHeight="1">
      <c r="A7" s="2"/>
      <c r="B7" s="6"/>
      <c r="C7" s="2"/>
      <c r="D7" s="2"/>
      <c r="E7" s="239" t="str">
        <f>'Rekapitulácia stavby'!K6</f>
        <v>Integrovaný výrobný systém pre výrobu a distribúciu nealkoholických sladových produktov</v>
      </c>
      <c r="F7" s="205"/>
      <c r="G7" s="205"/>
      <c r="H7" s="205"/>
      <c r="I7" s="2"/>
      <c r="J7" s="2"/>
      <c r="K7" s="2"/>
      <c r="L7" s="2"/>
      <c r="M7" s="6"/>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ht="13">
      <c r="A8" s="2"/>
      <c r="B8" s="6"/>
      <c r="C8" s="2"/>
      <c r="D8" s="13" t="s">
        <v>113</v>
      </c>
      <c r="E8" s="2"/>
      <c r="F8" s="2"/>
      <c r="G8" s="2"/>
      <c r="H8" s="2"/>
      <c r="I8" s="2"/>
      <c r="J8" s="2"/>
      <c r="K8" s="2"/>
      <c r="L8" s="2"/>
      <c r="M8" s="6"/>
      <c r="N8" s="2"/>
      <c r="O8" s="2"/>
      <c r="P8" s="2"/>
      <c r="Q8" s="2"/>
      <c r="R8" s="2"/>
      <c r="S8" s="2"/>
      <c r="T8" s="2"/>
      <c r="U8" s="2"/>
      <c r="V8" s="2"/>
      <c r="W8" s="2"/>
      <c r="X8" s="2"/>
      <c r="Y8" s="2"/>
      <c r="Z8" s="2"/>
      <c r="AA8" s="2"/>
      <c r="AB8" s="2"/>
      <c r="AC8" s="2"/>
      <c r="AD8" s="2"/>
      <c r="AE8" s="2"/>
      <c r="AR8" s="2"/>
      <c r="AS8" s="2"/>
      <c r="AT8" s="2"/>
      <c r="AU8" s="2"/>
      <c r="AV8" s="2"/>
      <c r="AW8" s="2"/>
      <c r="AX8" s="2"/>
      <c r="AY8" s="2"/>
      <c r="AZ8" s="2"/>
      <c r="BA8" s="2"/>
      <c r="BB8" s="2"/>
      <c r="BC8" s="2"/>
      <c r="BD8" s="2"/>
      <c r="BE8" s="2"/>
      <c r="BF8" s="2"/>
      <c r="BG8" s="2"/>
      <c r="BH8" s="2"/>
      <c r="BI8" s="2"/>
      <c r="BJ8" s="2"/>
      <c r="BK8" s="2"/>
      <c r="BL8" s="2"/>
      <c r="BM8" s="2"/>
    </row>
    <row r="9" spans="1:65" ht="16.5" customHeight="1">
      <c r="A9" s="2"/>
      <c r="B9" s="6"/>
      <c r="C9" s="2"/>
      <c r="D9" s="2"/>
      <c r="E9" s="239" t="s">
        <v>163</v>
      </c>
      <c r="F9" s="205"/>
      <c r="G9" s="205"/>
      <c r="H9" s="205"/>
      <c r="I9" s="2"/>
      <c r="J9" s="2"/>
      <c r="K9" s="2"/>
      <c r="L9" s="2"/>
      <c r="M9" s="6"/>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row>
    <row r="10" spans="1:65" ht="12" customHeight="1">
      <c r="A10" s="2"/>
      <c r="B10" s="6"/>
      <c r="C10" s="2"/>
      <c r="D10" s="13" t="s">
        <v>164</v>
      </c>
      <c r="E10" s="2"/>
      <c r="F10" s="2"/>
      <c r="G10" s="2"/>
      <c r="H10" s="2"/>
      <c r="I10" s="2"/>
      <c r="J10" s="2"/>
      <c r="K10" s="2"/>
      <c r="L10" s="2"/>
      <c r="M10" s="6"/>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row>
    <row r="11" spans="1:65" ht="16.5" customHeight="1">
      <c r="A11" s="18"/>
      <c r="B11" s="19"/>
      <c r="C11" s="18"/>
      <c r="D11" s="18"/>
      <c r="E11" s="240" t="s">
        <v>709</v>
      </c>
      <c r="F11" s="205"/>
      <c r="G11" s="205"/>
      <c r="H11" s="205"/>
      <c r="I11" s="18"/>
      <c r="J11" s="18"/>
      <c r="K11" s="18"/>
      <c r="L11" s="18"/>
      <c r="M11" s="19"/>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row>
    <row r="12" spans="1:65" ht="12" customHeight="1">
      <c r="A12" s="18"/>
      <c r="B12" s="19"/>
      <c r="C12" s="18"/>
      <c r="D12" s="13" t="s">
        <v>710</v>
      </c>
      <c r="E12" s="18"/>
      <c r="F12" s="18"/>
      <c r="G12" s="18"/>
      <c r="H12" s="18"/>
      <c r="I12" s="18"/>
      <c r="J12" s="18"/>
      <c r="K12" s="18"/>
      <c r="L12" s="18"/>
      <c r="M12" s="19"/>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row>
    <row r="13" spans="1:65" ht="16.5" customHeight="1">
      <c r="A13" s="18"/>
      <c r="B13" s="19"/>
      <c r="C13" s="18"/>
      <c r="D13" s="18"/>
      <c r="E13" s="234" t="s">
        <v>852</v>
      </c>
      <c r="F13" s="205"/>
      <c r="G13" s="205"/>
      <c r="H13" s="205"/>
      <c r="I13" s="18"/>
      <c r="J13" s="18"/>
      <c r="K13" s="18"/>
      <c r="L13" s="18"/>
      <c r="M13" s="19"/>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row>
    <row r="14" spans="1:65" ht="11">
      <c r="A14" s="18"/>
      <c r="B14" s="19"/>
      <c r="C14" s="18"/>
      <c r="D14" s="18"/>
      <c r="E14" s="18"/>
      <c r="F14" s="18"/>
      <c r="G14" s="18"/>
      <c r="H14" s="18"/>
      <c r="I14" s="18"/>
      <c r="J14" s="18"/>
      <c r="K14" s="18"/>
      <c r="L14" s="18"/>
      <c r="M14" s="19"/>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65" ht="12" customHeight="1">
      <c r="A15" s="18"/>
      <c r="B15" s="19"/>
      <c r="C15" s="18"/>
      <c r="D15" s="13" t="s">
        <v>17</v>
      </c>
      <c r="E15" s="18"/>
      <c r="F15" s="11" t="s">
        <v>1</v>
      </c>
      <c r="G15" s="18"/>
      <c r="H15" s="18"/>
      <c r="I15" s="13" t="s">
        <v>18</v>
      </c>
      <c r="J15" s="11" t="s">
        <v>1</v>
      </c>
      <c r="K15" s="18"/>
      <c r="L15" s="18"/>
      <c r="M15" s="19"/>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65" ht="12" customHeight="1">
      <c r="A16" s="18"/>
      <c r="B16" s="19"/>
      <c r="C16" s="18"/>
      <c r="D16" s="13" t="s">
        <v>19</v>
      </c>
      <c r="E16" s="18"/>
      <c r="F16" s="11" t="s">
        <v>20</v>
      </c>
      <c r="G16" s="18"/>
      <c r="H16" s="18"/>
      <c r="I16" s="13" t="s">
        <v>21</v>
      </c>
      <c r="J16" s="45"/>
      <c r="K16" s="18"/>
      <c r="L16" s="18"/>
      <c r="M16" s="19"/>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65" ht="10.5" customHeight="1">
      <c r="A17" s="18"/>
      <c r="B17" s="19"/>
      <c r="C17" s="18"/>
      <c r="D17" s="18"/>
      <c r="E17" s="18"/>
      <c r="F17" s="18"/>
      <c r="G17" s="18"/>
      <c r="H17" s="18"/>
      <c r="I17" s="18"/>
      <c r="J17" s="18"/>
      <c r="K17" s="18"/>
      <c r="L17" s="18"/>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row>
    <row r="18" spans="1:65" ht="12" customHeight="1">
      <c r="A18" s="18"/>
      <c r="B18" s="19"/>
      <c r="C18" s="18"/>
      <c r="D18" s="13" t="s">
        <v>22</v>
      </c>
      <c r="E18" s="18"/>
      <c r="F18" s="18"/>
      <c r="G18" s="18"/>
      <c r="H18" s="18"/>
      <c r="I18" s="13" t="s">
        <v>23</v>
      </c>
      <c r="J18" s="11" t="str">
        <f>IF('Rekapitulácia stavby'!AN10="","",'Rekapitulácia stavby'!AN10)</f>
        <v/>
      </c>
      <c r="K18" s="18"/>
      <c r="L18" s="18"/>
      <c r="M18" s="19"/>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row>
    <row r="19" spans="1:65" ht="18" customHeight="1">
      <c r="A19" s="18"/>
      <c r="B19" s="19"/>
      <c r="C19" s="18"/>
      <c r="D19" s="18"/>
      <c r="E19" s="11" t="str">
        <f>IF('Rekapitulácia stavby'!E11="","",'Rekapitulácia stavby'!E11)</f>
        <v xml:space="preserve"> </v>
      </c>
      <c r="F19" s="18"/>
      <c r="G19" s="18"/>
      <c r="H19" s="18"/>
      <c r="I19" s="13" t="s">
        <v>25</v>
      </c>
      <c r="J19" s="11" t="str">
        <f>IF('Rekapitulácia stavby'!AN11="","",'Rekapitulácia stavby'!AN11)</f>
        <v/>
      </c>
      <c r="K19" s="18"/>
      <c r="L19" s="18"/>
      <c r="M19" s="19"/>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row>
    <row r="20" spans="1:65" ht="6.75" customHeight="1">
      <c r="A20" s="18"/>
      <c r="B20" s="19"/>
      <c r="C20" s="18"/>
      <c r="D20" s="18"/>
      <c r="E20" s="18"/>
      <c r="F20" s="18"/>
      <c r="G20" s="18"/>
      <c r="H20" s="18"/>
      <c r="I20" s="18"/>
      <c r="J20" s="18"/>
      <c r="K20" s="18"/>
      <c r="L20" s="18"/>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row>
    <row r="21" spans="1:65" ht="12" customHeight="1">
      <c r="A21" s="18"/>
      <c r="B21" s="19"/>
      <c r="C21" s="18"/>
      <c r="D21" s="13" t="s">
        <v>26</v>
      </c>
      <c r="E21" s="18"/>
      <c r="F21" s="18"/>
      <c r="G21" s="18"/>
      <c r="H21" s="18"/>
      <c r="I21" s="13" t="s">
        <v>23</v>
      </c>
      <c r="J21" s="15" t="str">
        <f>'Rekapitulácia stavby'!AN13</f>
        <v>Vyplň údaj</v>
      </c>
      <c r="K21" s="18"/>
      <c r="L21" s="18"/>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row>
    <row r="22" spans="1:65" ht="18" customHeight="1">
      <c r="A22" s="18"/>
      <c r="B22" s="19"/>
      <c r="C22" s="18"/>
      <c r="D22" s="18"/>
      <c r="E22" s="231" t="str">
        <f>'Rekapitulácia stavby'!E14</f>
        <v>Vyplň údaj</v>
      </c>
      <c r="F22" s="205"/>
      <c r="G22" s="205"/>
      <c r="H22" s="205"/>
      <c r="I22" s="13" t="s">
        <v>25</v>
      </c>
      <c r="J22" s="15" t="str">
        <f>'Rekapitulácia stavby'!AN14</f>
        <v>Vyplň údaj</v>
      </c>
      <c r="K22" s="18"/>
      <c r="L22" s="18"/>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row>
    <row r="23" spans="1:65" ht="6.75" customHeight="1">
      <c r="A23" s="18"/>
      <c r="B23" s="19"/>
      <c r="C23" s="18"/>
      <c r="D23" s="18"/>
      <c r="E23" s="18"/>
      <c r="F23" s="18"/>
      <c r="G23" s="18"/>
      <c r="H23" s="18"/>
      <c r="I23" s="18"/>
      <c r="J23" s="18"/>
      <c r="K23" s="18"/>
      <c r="L23" s="18"/>
      <c r="M23" s="19"/>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row>
    <row r="24" spans="1:65" ht="12" customHeight="1">
      <c r="A24" s="18"/>
      <c r="B24" s="19"/>
      <c r="C24" s="18"/>
      <c r="D24" s="13" t="s">
        <v>28</v>
      </c>
      <c r="E24" s="18"/>
      <c r="F24" s="18"/>
      <c r="G24" s="18"/>
      <c r="H24" s="18"/>
      <c r="I24" s="13" t="s">
        <v>23</v>
      </c>
      <c r="J24" s="11" t="str">
        <f>IF('Rekapitulácia stavby'!AN16="","",'Rekapitulácia stavby'!AN16)</f>
        <v/>
      </c>
      <c r="K24" s="18"/>
      <c r="L24" s="18"/>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row>
    <row r="25" spans="1:65" ht="18" customHeight="1">
      <c r="A25" s="18"/>
      <c r="B25" s="19"/>
      <c r="C25" s="18"/>
      <c r="D25" s="18"/>
      <c r="E25" s="11" t="str">
        <f>IF('Rekapitulácia stavby'!E17="","",'Rekapitulácia stavby'!E17)</f>
        <v xml:space="preserve"> </v>
      </c>
      <c r="F25" s="18"/>
      <c r="G25" s="18"/>
      <c r="H25" s="18"/>
      <c r="I25" s="13" t="s">
        <v>25</v>
      </c>
      <c r="J25" s="11" t="str">
        <f>IF('Rekapitulácia stavby'!AN17="","",'Rekapitulácia stavby'!AN17)</f>
        <v/>
      </c>
      <c r="K25" s="18"/>
      <c r="L25" s="18"/>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row>
    <row r="26" spans="1:65" ht="6.75" customHeight="1">
      <c r="A26" s="18"/>
      <c r="B26" s="19"/>
      <c r="C26" s="18"/>
      <c r="D26" s="18"/>
      <c r="E26" s="18"/>
      <c r="F26" s="18"/>
      <c r="G26" s="18"/>
      <c r="H26" s="18"/>
      <c r="I26" s="18"/>
      <c r="J26" s="18"/>
      <c r="K26" s="18"/>
      <c r="L26" s="18"/>
      <c r="M26" s="19"/>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row>
    <row r="27" spans="1:65" ht="12" customHeight="1">
      <c r="A27" s="18"/>
      <c r="B27" s="19"/>
      <c r="C27" s="18"/>
      <c r="D27" s="13" t="s">
        <v>29</v>
      </c>
      <c r="E27" s="18"/>
      <c r="F27" s="18"/>
      <c r="G27" s="18"/>
      <c r="H27" s="18"/>
      <c r="I27" s="13" t="s">
        <v>23</v>
      </c>
      <c r="J27" s="11" t="s">
        <v>1</v>
      </c>
      <c r="K27" s="18"/>
      <c r="L27" s="18"/>
      <c r="M27" s="19"/>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row>
    <row r="28" spans="1:65" ht="18" customHeight="1">
      <c r="A28" s="18"/>
      <c r="B28" s="19"/>
      <c r="C28" s="18"/>
      <c r="D28" s="18"/>
      <c r="E28" s="11" t="s">
        <v>30</v>
      </c>
      <c r="F28" s="18"/>
      <c r="G28" s="18"/>
      <c r="H28" s="18"/>
      <c r="I28" s="13" t="s">
        <v>25</v>
      </c>
      <c r="J28" s="11" t="s">
        <v>1</v>
      </c>
      <c r="K28" s="18"/>
      <c r="L28" s="18"/>
      <c r="M28" s="19"/>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row>
    <row r="29" spans="1:65" ht="6.75" customHeight="1">
      <c r="A29" s="18"/>
      <c r="B29" s="19"/>
      <c r="C29" s="18"/>
      <c r="D29" s="18"/>
      <c r="E29" s="18"/>
      <c r="F29" s="18"/>
      <c r="G29" s="18"/>
      <c r="H29" s="18"/>
      <c r="I29" s="18"/>
      <c r="J29" s="18"/>
      <c r="K29" s="18"/>
      <c r="L29" s="18"/>
      <c r="M29" s="19"/>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row>
    <row r="30" spans="1:65" ht="12" customHeight="1">
      <c r="A30" s="18"/>
      <c r="B30" s="19"/>
      <c r="C30" s="18"/>
      <c r="D30" s="13" t="s">
        <v>31</v>
      </c>
      <c r="E30" s="18"/>
      <c r="F30" s="18"/>
      <c r="G30" s="18"/>
      <c r="H30" s="18"/>
      <c r="I30" s="18"/>
      <c r="J30" s="18"/>
      <c r="K30" s="18"/>
      <c r="L30" s="18"/>
      <c r="M30" s="19"/>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row>
    <row r="31" spans="1:65" ht="16.5" customHeight="1">
      <c r="A31" s="89"/>
      <c r="B31" s="90"/>
      <c r="C31" s="89"/>
      <c r="D31" s="89"/>
      <c r="E31" s="210" t="s">
        <v>1</v>
      </c>
      <c r="F31" s="205"/>
      <c r="G31" s="205"/>
      <c r="H31" s="205"/>
      <c r="I31" s="89"/>
      <c r="J31" s="89"/>
      <c r="K31" s="89"/>
      <c r="L31" s="89"/>
      <c r="M31" s="90"/>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row>
    <row r="32" spans="1:65" ht="6.75" customHeight="1">
      <c r="A32" s="18"/>
      <c r="B32" s="19"/>
      <c r="C32" s="18"/>
      <c r="D32" s="18"/>
      <c r="E32" s="18"/>
      <c r="F32" s="18"/>
      <c r="G32" s="18"/>
      <c r="H32" s="18"/>
      <c r="I32" s="18"/>
      <c r="J32" s="18"/>
      <c r="K32" s="18"/>
      <c r="L32" s="18"/>
      <c r="M32" s="19"/>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row>
    <row r="33" spans="1:65" ht="6.75" customHeight="1">
      <c r="A33" s="18"/>
      <c r="B33" s="19"/>
      <c r="C33" s="18"/>
      <c r="D33" s="46"/>
      <c r="E33" s="46"/>
      <c r="F33" s="46"/>
      <c r="G33" s="46"/>
      <c r="H33" s="46"/>
      <c r="I33" s="46"/>
      <c r="J33" s="46"/>
      <c r="K33" s="46"/>
      <c r="L33" s="46"/>
      <c r="M33" s="19"/>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row>
    <row r="34" spans="1:65" ht="15.75" customHeight="1">
      <c r="A34" s="18"/>
      <c r="B34" s="19"/>
      <c r="C34" s="18"/>
      <c r="D34" s="18"/>
      <c r="E34" s="13" t="s">
        <v>114</v>
      </c>
      <c r="F34" s="18"/>
      <c r="G34" s="18"/>
      <c r="H34" s="18"/>
      <c r="I34" s="18"/>
      <c r="J34" s="18"/>
      <c r="K34" s="83">
        <f>I100</f>
        <v>0</v>
      </c>
      <c r="L34" s="18"/>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row>
    <row r="35" spans="1:65" ht="15.75" customHeight="1">
      <c r="A35" s="18"/>
      <c r="B35" s="19"/>
      <c r="C35" s="18"/>
      <c r="D35" s="18"/>
      <c r="E35" s="13" t="s">
        <v>115</v>
      </c>
      <c r="F35" s="18"/>
      <c r="G35" s="18"/>
      <c r="H35" s="18"/>
      <c r="I35" s="18"/>
      <c r="J35" s="18"/>
      <c r="K35" s="83">
        <f>J100</f>
        <v>0</v>
      </c>
      <c r="L35" s="18"/>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row>
    <row r="36" spans="1:65" ht="24.75" customHeight="1">
      <c r="A36" s="18"/>
      <c r="B36" s="19"/>
      <c r="C36" s="18"/>
      <c r="D36" s="91" t="s">
        <v>32</v>
      </c>
      <c r="E36" s="18"/>
      <c r="F36" s="18"/>
      <c r="G36" s="18"/>
      <c r="H36" s="18"/>
      <c r="I36" s="18"/>
      <c r="J36" s="18"/>
      <c r="K36" s="59">
        <f>ROUND(K128, 2)</f>
        <v>0</v>
      </c>
      <c r="L36" s="18"/>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row>
    <row r="37" spans="1:65" ht="6.75" customHeight="1">
      <c r="A37" s="18"/>
      <c r="B37" s="19"/>
      <c r="C37" s="18"/>
      <c r="D37" s="46"/>
      <c r="E37" s="46"/>
      <c r="F37" s="46"/>
      <c r="G37" s="46"/>
      <c r="H37" s="46"/>
      <c r="I37" s="46"/>
      <c r="J37" s="46"/>
      <c r="K37" s="46"/>
      <c r="L37" s="46"/>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row>
    <row r="38" spans="1:65" ht="14.25" customHeight="1">
      <c r="A38" s="18"/>
      <c r="B38" s="19"/>
      <c r="C38" s="18"/>
      <c r="D38" s="18"/>
      <c r="E38" s="18"/>
      <c r="F38" s="22" t="s">
        <v>34</v>
      </c>
      <c r="G38" s="18"/>
      <c r="H38" s="18"/>
      <c r="I38" s="22" t="s">
        <v>33</v>
      </c>
      <c r="J38" s="18"/>
      <c r="K38" s="22" t="s">
        <v>35</v>
      </c>
      <c r="L38" s="18"/>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row>
    <row r="39" spans="1:65" ht="14.25" customHeight="1">
      <c r="A39" s="18"/>
      <c r="B39" s="19"/>
      <c r="C39" s="18"/>
      <c r="D39" s="92" t="s">
        <v>36</v>
      </c>
      <c r="E39" s="25" t="s">
        <v>37</v>
      </c>
      <c r="F39" s="93">
        <f>ROUND((SUM(BE128:BE160)),  2)</f>
        <v>0</v>
      </c>
      <c r="G39" s="94"/>
      <c r="H39" s="94"/>
      <c r="I39" s="95">
        <v>0.23</v>
      </c>
      <c r="J39" s="94"/>
      <c r="K39" s="93">
        <f>ROUND(((SUM(BE128:BE160))*I39),  2)</f>
        <v>0</v>
      </c>
      <c r="L39" s="18"/>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row>
    <row r="40" spans="1:65" ht="14.25" customHeight="1">
      <c r="A40" s="18"/>
      <c r="B40" s="19"/>
      <c r="C40" s="18"/>
      <c r="D40" s="18"/>
      <c r="E40" s="25" t="s">
        <v>38</v>
      </c>
      <c r="F40" s="83">
        <f>ROUND((SUM(BF128:BF160)),  2)</f>
        <v>0</v>
      </c>
      <c r="G40" s="18"/>
      <c r="H40" s="18"/>
      <c r="I40" s="96">
        <v>0.23</v>
      </c>
      <c r="J40" s="18"/>
      <c r="K40" s="83">
        <f>ROUND(((SUM(BF128:BF160))*I40),  2)</f>
        <v>0</v>
      </c>
      <c r="L40" s="18"/>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row>
    <row r="41" spans="1:65" ht="14.25" hidden="1" customHeight="1">
      <c r="A41" s="18"/>
      <c r="B41" s="19"/>
      <c r="C41" s="18"/>
      <c r="D41" s="18"/>
      <c r="E41" s="13" t="s">
        <v>39</v>
      </c>
      <c r="F41" s="83">
        <f>ROUND((SUM(BG128:BG160)),  2)</f>
        <v>0</v>
      </c>
      <c r="G41" s="18"/>
      <c r="H41" s="18"/>
      <c r="I41" s="96">
        <v>0.23</v>
      </c>
      <c r="J41" s="18"/>
      <c r="K41" s="83">
        <f t="shared" ref="K41:K43" si="0">0</f>
        <v>0</v>
      </c>
      <c r="L41" s="18"/>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row>
    <row r="42" spans="1:65" ht="14.25" hidden="1" customHeight="1">
      <c r="A42" s="18"/>
      <c r="B42" s="19"/>
      <c r="C42" s="18"/>
      <c r="D42" s="18"/>
      <c r="E42" s="13" t="s">
        <v>40</v>
      </c>
      <c r="F42" s="83">
        <f>ROUND((SUM(BH128:BH160)),  2)</f>
        <v>0</v>
      </c>
      <c r="G42" s="18"/>
      <c r="H42" s="18"/>
      <c r="I42" s="96">
        <v>0.23</v>
      </c>
      <c r="J42" s="18"/>
      <c r="K42" s="83">
        <f t="shared" si="0"/>
        <v>0</v>
      </c>
      <c r="L42" s="18"/>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row>
    <row r="43" spans="1:65" ht="14.25" hidden="1" customHeight="1">
      <c r="A43" s="18"/>
      <c r="B43" s="19"/>
      <c r="C43" s="18"/>
      <c r="D43" s="18"/>
      <c r="E43" s="25" t="s">
        <v>41</v>
      </c>
      <c r="F43" s="93">
        <f>ROUND((SUM(BI128:BI160)),  2)</f>
        <v>0</v>
      </c>
      <c r="G43" s="94"/>
      <c r="H43" s="94"/>
      <c r="I43" s="95">
        <v>0</v>
      </c>
      <c r="J43" s="94"/>
      <c r="K43" s="93">
        <f t="shared" si="0"/>
        <v>0</v>
      </c>
      <c r="L43" s="18"/>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row>
    <row r="44" spans="1:65" ht="6.75" customHeight="1">
      <c r="A44" s="18"/>
      <c r="B44" s="19"/>
      <c r="C44" s="18"/>
      <c r="D44" s="18"/>
      <c r="E44" s="18"/>
      <c r="F44" s="18"/>
      <c r="G44" s="18"/>
      <c r="H44" s="18"/>
      <c r="I44" s="18"/>
      <c r="J44" s="18"/>
      <c r="K44" s="18"/>
      <c r="L44" s="18"/>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row>
    <row r="45" spans="1:65" ht="24.75" customHeight="1">
      <c r="A45" s="18"/>
      <c r="B45" s="19"/>
      <c r="C45" s="97"/>
      <c r="D45" s="98" t="s">
        <v>42</v>
      </c>
      <c r="E45" s="49"/>
      <c r="F45" s="49"/>
      <c r="G45" s="99" t="s">
        <v>43</v>
      </c>
      <c r="H45" s="100" t="s">
        <v>44</v>
      </c>
      <c r="I45" s="49"/>
      <c r="J45" s="49"/>
      <c r="K45" s="101">
        <f>SUM(K36:K43)</f>
        <v>0</v>
      </c>
      <c r="L45" s="102"/>
      <c r="M45" s="19"/>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row>
    <row r="46" spans="1:65" ht="14.25" customHeight="1">
      <c r="A46" s="18"/>
      <c r="B46" s="19"/>
      <c r="C46" s="18"/>
      <c r="D46" s="18"/>
      <c r="E46" s="18"/>
      <c r="F46" s="18"/>
      <c r="G46" s="18"/>
      <c r="H46" s="18"/>
      <c r="I46" s="18"/>
      <c r="J46" s="18"/>
      <c r="K46" s="18"/>
      <c r="L46" s="18"/>
      <c r="M46" s="19"/>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row>
    <row r="47" spans="1:65" ht="14.25" customHeight="1">
      <c r="A47" s="2"/>
      <c r="B47" s="6"/>
      <c r="C47" s="2"/>
      <c r="D47" s="2"/>
      <c r="E47" s="2"/>
      <c r="F47" s="2"/>
      <c r="G47" s="2"/>
      <c r="H47" s="2"/>
      <c r="I47" s="2"/>
      <c r="J47" s="2"/>
      <c r="K47" s="2"/>
      <c r="L47" s="2"/>
      <c r="M47" s="6"/>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65" ht="14.25" customHeight="1">
      <c r="A48" s="2"/>
      <c r="B48" s="6"/>
      <c r="C48" s="2"/>
      <c r="D48" s="2"/>
      <c r="E48" s="2"/>
      <c r="F48" s="2"/>
      <c r="G48" s="2"/>
      <c r="H48" s="2"/>
      <c r="I48" s="2"/>
      <c r="J48" s="2"/>
      <c r="K48" s="2"/>
      <c r="L48" s="2"/>
      <c r="M48" s="6"/>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ht="14.25" customHeight="1">
      <c r="A49" s="2"/>
      <c r="B49" s="6"/>
      <c r="C49" s="2"/>
      <c r="D49" s="2"/>
      <c r="E49" s="2"/>
      <c r="F49" s="2"/>
      <c r="G49" s="2"/>
      <c r="H49" s="2"/>
      <c r="I49" s="2"/>
      <c r="J49" s="2"/>
      <c r="K49" s="2"/>
      <c r="L49" s="2"/>
      <c r="M49" s="6"/>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row>
    <row r="50" spans="1:65" ht="14.25" customHeight="1">
      <c r="A50" s="18"/>
      <c r="B50" s="19"/>
      <c r="C50" s="18"/>
      <c r="D50" s="32" t="s">
        <v>45</v>
      </c>
      <c r="E50" s="33"/>
      <c r="F50" s="33"/>
      <c r="G50" s="32" t="s">
        <v>46</v>
      </c>
      <c r="H50" s="33"/>
      <c r="I50" s="33"/>
      <c r="J50" s="33"/>
      <c r="K50" s="33"/>
      <c r="L50" s="33"/>
      <c r="M50" s="19"/>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row>
    <row r="51" spans="1:65" ht="15.75" customHeight="1">
      <c r="A51" s="2"/>
      <c r="B51" s="6"/>
      <c r="C51" s="2"/>
      <c r="D51" s="2"/>
      <c r="E51" s="2"/>
      <c r="F51" s="2"/>
      <c r="G51" s="2"/>
      <c r="H51" s="2"/>
      <c r="I51" s="2"/>
      <c r="J51" s="2"/>
      <c r="K51" s="2"/>
      <c r="L51" s="2"/>
      <c r="M51" s="6"/>
      <c r="N51" s="2"/>
      <c r="O51" s="2"/>
      <c r="P51" s="2"/>
      <c r="Q51" s="2"/>
      <c r="R51" s="2"/>
      <c r="S51" s="2"/>
      <c r="T51" s="2"/>
      <c r="U51" s="2"/>
      <c r="V51" s="2"/>
      <c r="W51" s="2"/>
      <c r="X51" s="2"/>
      <c r="Y51" s="2"/>
      <c r="Z51" s="2"/>
      <c r="AA51" s="2"/>
      <c r="AB51" s="2"/>
      <c r="AC51" s="2"/>
      <c r="AD51" s="2"/>
      <c r="AE51" s="2"/>
      <c r="AR51" s="2"/>
      <c r="AS51" s="2"/>
      <c r="AT51" s="2"/>
      <c r="AU51" s="2"/>
      <c r="AV51" s="2"/>
      <c r="AW51" s="2"/>
      <c r="AX51" s="2"/>
      <c r="AY51" s="2"/>
      <c r="AZ51" s="2"/>
      <c r="BA51" s="2"/>
      <c r="BB51" s="2"/>
      <c r="BC51" s="2"/>
      <c r="BD51" s="2"/>
      <c r="BE51" s="2"/>
      <c r="BF51" s="2"/>
      <c r="BG51" s="2"/>
      <c r="BH51" s="2"/>
      <c r="BI51" s="2"/>
      <c r="BJ51" s="2"/>
      <c r="BK51" s="2"/>
      <c r="BL51" s="2"/>
      <c r="BM51" s="2"/>
    </row>
    <row r="52" spans="1:65" ht="15.75" customHeight="1">
      <c r="A52" s="2"/>
      <c r="B52" s="6"/>
      <c r="C52" s="2"/>
      <c r="D52" s="2"/>
      <c r="E52" s="2"/>
      <c r="F52" s="2"/>
      <c r="G52" s="2"/>
      <c r="H52" s="2"/>
      <c r="I52" s="2"/>
      <c r="J52" s="2"/>
      <c r="K52" s="2"/>
      <c r="L52" s="2"/>
      <c r="M52" s="6"/>
      <c r="N52" s="2"/>
      <c r="O52" s="2"/>
      <c r="P52" s="2"/>
      <c r="Q52" s="2"/>
      <c r="R52" s="2"/>
      <c r="S52" s="2"/>
      <c r="T52" s="2"/>
      <c r="U52" s="2"/>
      <c r="V52" s="2"/>
      <c r="W52" s="2"/>
      <c r="X52" s="2"/>
      <c r="Y52" s="2"/>
      <c r="Z52" s="2"/>
      <c r="AA52" s="2"/>
      <c r="AB52" s="2"/>
      <c r="AC52" s="2"/>
      <c r="AD52" s="2"/>
      <c r="AE52" s="2"/>
      <c r="AR52" s="2"/>
      <c r="AS52" s="2"/>
      <c r="AT52" s="2"/>
      <c r="AU52" s="2"/>
      <c r="AV52" s="2"/>
      <c r="AW52" s="2"/>
      <c r="AX52" s="2"/>
      <c r="AY52" s="2"/>
      <c r="AZ52" s="2"/>
      <c r="BA52" s="2"/>
      <c r="BB52" s="2"/>
      <c r="BC52" s="2"/>
      <c r="BD52" s="2"/>
      <c r="BE52" s="2"/>
      <c r="BF52" s="2"/>
      <c r="BG52" s="2"/>
      <c r="BH52" s="2"/>
      <c r="BI52" s="2"/>
      <c r="BJ52" s="2"/>
      <c r="BK52" s="2"/>
      <c r="BL52" s="2"/>
      <c r="BM52" s="2"/>
    </row>
    <row r="53" spans="1:65" ht="15.75" customHeight="1">
      <c r="A53" s="2"/>
      <c r="B53" s="6"/>
      <c r="C53" s="2"/>
      <c r="D53" s="2"/>
      <c r="E53" s="2"/>
      <c r="F53" s="2"/>
      <c r="G53" s="2"/>
      <c r="H53" s="2"/>
      <c r="I53" s="2"/>
      <c r="J53" s="2"/>
      <c r="K53" s="2"/>
      <c r="L53" s="2"/>
      <c r="M53" s="6"/>
      <c r="N53" s="2"/>
      <c r="O53" s="2"/>
      <c r="P53" s="2"/>
      <c r="Q53" s="2"/>
      <c r="R53" s="2"/>
      <c r="S53" s="2"/>
      <c r="T53" s="2"/>
      <c r="U53" s="2"/>
      <c r="V53" s="2"/>
      <c r="W53" s="2"/>
      <c r="X53" s="2"/>
      <c r="Y53" s="2"/>
      <c r="Z53" s="2"/>
      <c r="AA53" s="2"/>
      <c r="AB53" s="2"/>
      <c r="AC53" s="2"/>
      <c r="AD53" s="2"/>
      <c r="AE53" s="2"/>
      <c r="AR53" s="2"/>
      <c r="AS53" s="2"/>
      <c r="AT53" s="2"/>
      <c r="AU53" s="2"/>
      <c r="AV53" s="2"/>
      <c r="AW53" s="2"/>
      <c r="AX53" s="2"/>
      <c r="AY53" s="2"/>
      <c r="AZ53" s="2"/>
      <c r="BA53" s="2"/>
      <c r="BB53" s="2"/>
      <c r="BC53" s="2"/>
      <c r="BD53" s="2"/>
      <c r="BE53" s="2"/>
      <c r="BF53" s="2"/>
      <c r="BG53" s="2"/>
      <c r="BH53" s="2"/>
      <c r="BI53" s="2"/>
      <c r="BJ53" s="2"/>
      <c r="BK53" s="2"/>
      <c r="BL53" s="2"/>
      <c r="BM53" s="2"/>
    </row>
    <row r="54" spans="1:65" ht="15.75" customHeight="1">
      <c r="A54" s="2"/>
      <c r="B54" s="6"/>
      <c r="C54" s="2"/>
      <c r="D54" s="2"/>
      <c r="E54" s="2"/>
      <c r="F54" s="2"/>
      <c r="G54" s="2"/>
      <c r="H54" s="2"/>
      <c r="I54" s="2"/>
      <c r="J54" s="2"/>
      <c r="K54" s="2"/>
      <c r="L54" s="2"/>
      <c r="M54" s="6"/>
      <c r="N54" s="2"/>
      <c r="O54" s="2"/>
      <c r="P54" s="2"/>
      <c r="Q54" s="2"/>
      <c r="R54" s="2"/>
      <c r="S54" s="2"/>
      <c r="T54" s="2"/>
      <c r="U54" s="2"/>
      <c r="V54" s="2"/>
      <c r="W54" s="2"/>
      <c r="X54" s="2"/>
      <c r="Y54" s="2"/>
      <c r="Z54" s="2"/>
      <c r="AA54" s="2"/>
      <c r="AB54" s="2"/>
      <c r="AC54" s="2"/>
      <c r="AD54" s="2"/>
      <c r="AE54" s="2"/>
      <c r="AR54" s="2"/>
      <c r="AS54" s="2"/>
      <c r="AT54" s="2"/>
      <c r="AU54" s="2"/>
      <c r="AV54" s="2"/>
      <c r="AW54" s="2"/>
      <c r="AX54" s="2"/>
      <c r="AY54" s="2"/>
      <c r="AZ54" s="2"/>
      <c r="BA54" s="2"/>
      <c r="BB54" s="2"/>
      <c r="BC54" s="2"/>
      <c r="BD54" s="2"/>
      <c r="BE54" s="2"/>
      <c r="BF54" s="2"/>
      <c r="BG54" s="2"/>
      <c r="BH54" s="2"/>
      <c r="BI54" s="2"/>
      <c r="BJ54" s="2"/>
      <c r="BK54" s="2"/>
      <c r="BL54" s="2"/>
      <c r="BM54" s="2"/>
    </row>
    <row r="55" spans="1:65" ht="15.75" customHeight="1">
      <c r="A55" s="2"/>
      <c r="B55" s="6"/>
      <c r="C55" s="2"/>
      <c r="D55" s="2"/>
      <c r="E55" s="2"/>
      <c r="F55" s="2"/>
      <c r="G55" s="2"/>
      <c r="H55" s="2"/>
      <c r="I55" s="2"/>
      <c r="J55" s="2"/>
      <c r="K55" s="2"/>
      <c r="L55" s="2"/>
      <c r="M55" s="6"/>
      <c r="N55" s="2"/>
      <c r="O55" s="2"/>
      <c r="P55" s="2"/>
      <c r="Q55" s="2"/>
      <c r="R55" s="2"/>
      <c r="S55" s="2"/>
      <c r="T55" s="2"/>
      <c r="U55" s="2"/>
      <c r="V55" s="2"/>
      <c r="W55" s="2"/>
      <c r="X55" s="2"/>
      <c r="Y55" s="2"/>
      <c r="Z55" s="2"/>
      <c r="AA55" s="2"/>
      <c r="AB55" s="2"/>
      <c r="AC55" s="2"/>
      <c r="AD55" s="2"/>
      <c r="AE55" s="2"/>
      <c r="AR55" s="2"/>
      <c r="AS55" s="2"/>
      <c r="AT55" s="2"/>
      <c r="AU55" s="2"/>
      <c r="AV55" s="2"/>
      <c r="AW55" s="2"/>
      <c r="AX55" s="2"/>
      <c r="AY55" s="2"/>
      <c r="AZ55" s="2"/>
      <c r="BA55" s="2"/>
      <c r="BB55" s="2"/>
      <c r="BC55" s="2"/>
      <c r="BD55" s="2"/>
      <c r="BE55" s="2"/>
      <c r="BF55" s="2"/>
      <c r="BG55" s="2"/>
      <c r="BH55" s="2"/>
      <c r="BI55" s="2"/>
      <c r="BJ55" s="2"/>
      <c r="BK55" s="2"/>
      <c r="BL55" s="2"/>
      <c r="BM55" s="2"/>
    </row>
    <row r="56" spans="1:65" ht="15.75" customHeight="1">
      <c r="A56" s="2"/>
      <c r="B56" s="6"/>
      <c r="C56" s="2"/>
      <c r="D56" s="2"/>
      <c r="E56" s="2"/>
      <c r="F56" s="2"/>
      <c r="G56" s="2"/>
      <c r="H56" s="2"/>
      <c r="I56" s="2"/>
      <c r="J56" s="2"/>
      <c r="K56" s="2"/>
      <c r="L56" s="2"/>
      <c r="M56" s="6"/>
      <c r="N56" s="2"/>
      <c r="O56" s="2"/>
      <c r="P56" s="2"/>
      <c r="Q56" s="2"/>
      <c r="R56" s="2"/>
      <c r="S56" s="2"/>
      <c r="T56" s="2"/>
      <c r="U56" s="2"/>
      <c r="V56" s="2"/>
      <c r="W56" s="2"/>
      <c r="X56" s="2"/>
      <c r="Y56" s="2"/>
      <c r="Z56" s="2"/>
      <c r="AA56" s="2"/>
      <c r="AB56" s="2"/>
      <c r="AC56" s="2"/>
      <c r="AD56" s="2"/>
      <c r="AE56" s="2"/>
      <c r="AR56" s="2"/>
      <c r="AS56" s="2"/>
      <c r="AT56" s="2"/>
      <c r="AU56" s="2"/>
      <c r="AV56" s="2"/>
      <c r="AW56" s="2"/>
      <c r="AX56" s="2"/>
      <c r="AY56" s="2"/>
      <c r="AZ56" s="2"/>
      <c r="BA56" s="2"/>
      <c r="BB56" s="2"/>
      <c r="BC56" s="2"/>
      <c r="BD56" s="2"/>
      <c r="BE56" s="2"/>
      <c r="BF56" s="2"/>
      <c r="BG56" s="2"/>
      <c r="BH56" s="2"/>
      <c r="BI56" s="2"/>
      <c r="BJ56" s="2"/>
      <c r="BK56" s="2"/>
      <c r="BL56" s="2"/>
      <c r="BM56" s="2"/>
    </row>
    <row r="57" spans="1:65" ht="15.75" customHeight="1">
      <c r="A57" s="2"/>
      <c r="B57" s="6"/>
      <c r="C57" s="2"/>
      <c r="D57" s="2"/>
      <c r="E57" s="2"/>
      <c r="F57" s="2"/>
      <c r="G57" s="2"/>
      <c r="H57" s="2"/>
      <c r="I57" s="2"/>
      <c r="J57" s="2"/>
      <c r="K57" s="2"/>
      <c r="L57" s="2"/>
      <c r="M57" s="6"/>
      <c r="N57" s="2"/>
      <c r="O57" s="2"/>
      <c r="P57" s="2"/>
      <c r="Q57" s="2"/>
      <c r="R57" s="2"/>
      <c r="S57" s="2"/>
      <c r="T57" s="2"/>
      <c r="U57" s="2"/>
      <c r="V57" s="2"/>
      <c r="W57" s="2"/>
      <c r="X57" s="2"/>
      <c r="Y57" s="2"/>
      <c r="Z57" s="2"/>
      <c r="AA57" s="2"/>
      <c r="AB57" s="2"/>
      <c r="AC57" s="2"/>
      <c r="AD57" s="2"/>
      <c r="AE57" s="2"/>
      <c r="AR57" s="2"/>
      <c r="AS57" s="2"/>
      <c r="AT57" s="2"/>
      <c r="AU57" s="2"/>
      <c r="AV57" s="2"/>
      <c r="AW57" s="2"/>
      <c r="AX57" s="2"/>
      <c r="AY57" s="2"/>
      <c r="AZ57" s="2"/>
      <c r="BA57" s="2"/>
      <c r="BB57" s="2"/>
      <c r="BC57" s="2"/>
      <c r="BD57" s="2"/>
      <c r="BE57" s="2"/>
      <c r="BF57" s="2"/>
      <c r="BG57" s="2"/>
      <c r="BH57" s="2"/>
      <c r="BI57" s="2"/>
      <c r="BJ57" s="2"/>
      <c r="BK57" s="2"/>
      <c r="BL57" s="2"/>
      <c r="BM57" s="2"/>
    </row>
    <row r="58" spans="1:65" ht="15.75" customHeight="1">
      <c r="A58" s="2"/>
      <c r="B58" s="6"/>
      <c r="C58" s="2"/>
      <c r="D58" s="2"/>
      <c r="E58" s="2"/>
      <c r="F58" s="2"/>
      <c r="G58" s="2"/>
      <c r="H58" s="2"/>
      <c r="I58" s="2"/>
      <c r="J58" s="2"/>
      <c r="K58" s="2"/>
      <c r="L58" s="2"/>
      <c r="M58" s="6"/>
      <c r="N58" s="2"/>
      <c r="O58" s="2"/>
      <c r="P58" s="2"/>
      <c r="Q58" s="2"/>
      <c r="R58" s="2"/>
      <c r="S58" s="2"/>
      <c r="T58" s="2"/>
      <c r="U58" s="2"/>
      <c r="V58" s="2"/>
      <c r="W58" s="2"/>
      <c r="X58" s="2"/>
      <c r="Y58" s="2"/>
      <c r="Z58" s="2"/>
      <c r="AA58" s="2"/>
      <c r="AB58" s="2"/>
      <c r="AC58" s="2"/>
      <c r="AD58" s="2"/>
      <c r="AE58" s="2"/>
      <c r="AR58" s="2"/>
      <c r="AS58" s="2"/>
      <c r="AT58" s="2"/>
      <c r="AU58" s="2"/>
      <c r="AV58" s="2"/>
      <c r="AW58" s="2"/>
      <c r="AX58" s="2"/>
      <c r="AY58" s="2"/>
      <c r="AZ58" s="2"/>
      <c r="BA58" s="2"/>
      <c r="BB58" s="2"/>
      <c r="BC58" s="2"/>
      <c r="BD58" s="2"/>
      <c r="BE58" s="2"/>
      <c r="BF58" s="2"/>
      <c r="BG58" s="2"/>
      <c r="BH58" s="2"/>
      <c r="BI58" s="2"/>
      <c r="BJ58" s="2"/>
      <c r="BK58" s="2"/>
      <c r="BL58" s="2"/>
      <c r="BM58" s="2"/>
    </row>
    <row r="59" spans="1:65" ht="15.75" customHeight="1">
      <c r="A59" s="2"/>
      <c r="B59" s="6"/>
      <c r="C59" s="2"/>
      <c r="D59" s="2"/>
      <c r="E59" s="2"/>
      <c r="F59" s="2"/>
      <c r="G59" s="2"/>
      <c r="H59" s="2"/>
      <c r="I59" s="2"/>
      <c r="J59" s="2"/>
      <c r="K59" s="2"/>
      <c r="L59" s="2"/>
      <c r="M59" s="6"/>
      <c r="N59" s="2"/>
      <c r="O59" s="2"/>
      <c r="P59" s="2"/>
      <c r="Q59" s="2"/>
      <c r="R59" s="2"/>
      <c r="S59" s="2"/>
      <c r="T59" s="2"/>
      <c r="U59" s="2"/>
      <c r="V59" s="2"/>
      <c r="W59" s="2"/>
      <c r="X59" s="2"/>
      <c r="Y59" s="2"/>
      <c r="Z59" s="2"/>
      <c r="AA59" s="2"/>
      <c r="AB59" s="2"/>
      <c r="AC59" s="2"/>
      <c r="AD59" s="2"/>
      <c r="AE59" s="2"/>
      <c r="AR59" s="2"/>
      <c r="AS59" s="2"/>
      <c r="AT59" s="2"/>
      <c r="AU59" s="2"/>
      <c r="AV59" s="2"/>
      <c r="AW59" s="2"/>
      <c r="AX59" s="2"/>
      <c r="AY59" s="2"/>
      <c r="AZ59" s="2"/>
      <c r="BA59" s="2"/>
      <c r="BB59" s="2"/>
      <c r="BC59" s="2"/>
      <c r="BD59" s="2"/>
      <c r="BE59" s="2"/>
      <c r="BF59" s="2"/>
      <c r="BG59" s="2"/>
      <c r="BH59" s="2"/>
      <c r="BI59" s="2"/>
      <c r="BJ59" s="2"/>
      <c r="BK59" s="2"/>
      <c r="BL59" s="2"/>
      <c r="BM59" s="2"/>
    </row>
    <row r="60" spans="1:65" ht="15.75" customHeight="1">
      <c r="A60" s="2"/>
      <c r="B60" s="6"/>
      <c r="C60" s="2"/>
      <c r="D60" s="2"/>
      <c r="E60" s="2"/>
      <c r="F60" s="2"/>
      <c r="G60" s="2"/>
      <c r="H60" s="2"/>
      <c r="I60" s="2"/>
      <c r="J60" s="2"/>
      <c r="K60" s="2"/>
      <c r="L60" s="2"/>
      <c r="M60" s="6"/>
      <c r="N60" s="2"/>
      <c r="O60" s="2"/>
      <c r="P60" s="2"/>
      <c r="Q60" s="2"/>
      <c r="R60" s="2"/>
      <c r="S60" s="2"/>
      <c r="T60" s="2"/>
      <c r="U60" s="2"/>
      <c r="V60" s="2"/>
      <c r="W60" s="2"/>
      <c r="X60" s="2"/>
      <c r="Y60" s="2"/>
      <c r="Z60" s="2"/>
      <c r="AA60" s="2"/>
      <c r="AB60" s="2"/>
      <c r="AC60" s="2"/>
      <c r="AD60" s="2"/>
      <c r="AE60" s="2"/>
      <c r="AR60" s="2"/>
      <c r="AS60" s="2"/>
      <c r="AT60" s="2"/>
      <c r="AU60" s="2"/>
      <c r="AV60" s="2"/>
      <c r="AW60" s="2"/>
      <c r="AX60" s="2"/>
      <c r="AY60" s="2"/>
      <c r="AZ60" s="2"/>
      <c r="BA60" s="2"/>
      <c r="BB60" s="2"/>
      <c r="BC60" s="2"/>
      <c r="BD60" s="2"/>
      <c r="BE60" s="2"/>
      <c r="BF60" s="2"/>
      <c r="BG60" s="2"/>
      <c r="BH60" s="2"/>
      <c r="BI60" s="2"/>
      <c r="BJ60" s="2"/>
      <c r="BK60" s="2"/>
      <c r="BL60" s="2"/>
      <c r="BM60" s="2"/>
    </row>
    <row r="61" spans="1:65" ht="15.75" customHeight="1">
      <c r="A61" s="18"/>
      <c r="B61" s="19"/>
      <c r="C61" s="18"/>
      <c r="D61" s="34" t="s">
        <v>47</v>
      </c>
      <c r="E61" s="21"/>
      <c r="F61" s="103" t="s">
        <v>48</v>
      </c>
      <c r="G61" s="34" t="s">
        <v>47</v>
      </c>
      <c r="H61" s="21"/>
      <c r="I61" s="21"/>
      <c r="J61" s="104" t="s">
        <v>48</v>
      </c>
      <c r="K61" s="21"/>
      <c r="L61" s="21"/>
      <c r="M61" s="19"/>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row>
    <row r="62" spans="1:65" ht="15.75" customHeight="1">
      <c r="A62" s="2"/>
      <c r="B62" s="6"/>
      <c r="C62" s="2"/>
      <c r="D62" s="2"/>
      <c r="E62" s="2"/>
      <c r="F62" s="2"/>
      <c r="G62" s="2"/>
      <c r="H62" s="2"/>
      <c r="I62" s="2"/>
      <c r="J62" s="2"/>
      <c r="K62" s="2"/>
      <c r="L62" s="2"/>
      <c r="M62" s="6"/>
      <c r="N62" s="2"/>
      <c r="O62" s="2"/>
      <c r="P62" s="2"/>
      <c r="Q62" s="2"/>
      <c r="R62" s="2"/>
      <c r="S62" s="2"/>
      <c r="T62" s="2"/>
      <c r="U62" s="2"/>
      <c r="V62" s="2"/>
      <c r="W62" s="2"/>
      <c r="X62" s="2"/>
      <c r="Y62" s="2"/>
      <c r="Z62" s="2"/>
      <c r="AA62" s="2"/>
      <c r="AB62" s="2"/>
      <c r="AC62" s="2"/>
      <c r="AD62" s="2"/>
      <c r="AE62" s="2"/>
      <c r="AR62" s="2"/>
      <c r="AS62" s="2"/>
      <c r="AT62" s="2"/>
      <c r="AU62" s="2"/>
      <c r="AV62" s="2"/>
      <c r="AW62" s="2"/>
      <c r="AX62" s="2"/>
      <c r="AY62" s="2"/>
      <c r="AZ62" s="2"/>
      <c r="BA62" s="2"/>
      <c r="BB62" s="2"/>
      <c r="BC62" s="2"/>
      <c r="BD62" s="2"/>
      <c r="BE62" s="2"/>
      <c r="BF62" s="2"/>
      <c r="BG62" s="2"/>
      <c r="BH62" s="2"/>
      <c r="BI62" s="2"/>
      <c r="BJ62" s="2"/>
      <c r="BK62" s="2"/>
      <c r="BL62" s="2"/>
      <c r="BM62" s="2"/>
    </row>
    <row r="63" spans="1:65" ht="15.75" customHeight="1">
      <c r="A63" s="2"/>
      <c r="B63" s="6"/>
      <c r="C63" s="2"/>
      <c r="D63" s="2"/>
      <c r="E63" s="2"/>
      <c r="F63" s="2"/>
      <c r="G63" s="2"/>
      <c r="H63" s="2"/>
      <c r="I63" s="2"/>
      <c r="J63" s="2"/>
      <c r="K63" s="2"/>
      <c r="L63" s="2"/>
      <c r="M63" s="6"/>
      <c r="N63" s="2"/>
      <c r="O63" s="2"/>
      <c r="P63" s="2"/>
      <c r="Q63" s="2"/>
      <c r="R63" s="2"/>
      <c r="S63" s="2"/>
      <c r="T63" s="2"/>
      <c r="U63" s="2"/>
      <c r="V63" s="2"/>
      <c r="W63" s="2"/>
      <c r="X63" s="2"/>
      <c r="Y63" s="2"/>
      <c r="Z63" s="2"/>
      <c r="AA63" s="2"/>
      <c r="AB63" s="2"/>
      <c r="AC63" s="2"/>
      <c r="AD63" s="2"/>
      <c r="AE63" s="2"/>
      <c r="AR63" s="2"/>
      <c r="AS63" s="2"/>
      <c r="AT63" s="2"/>
      <c r="AU63" s="2"/>
      <c r="AV63" s="2"/>
      <c r="AW63" s="2"/>
      <c r="AX63" s="2"/>
      <c r="AY63" s="2"/>
      <c r="AZ63" s="2"/>
      <c r="BA63" s="2"/>
      <c r="BB63" s="2"/>
      <c r="BC63" s="2"/>
      <c r="BD63" s="2"/>
      <c r="BE63" s="2"/>
      <c r="BF63" s="2"/>
      <c r="BG63" s="2"/>
      <c r="BH63" s="2"/>
      <c r="BI63" s="2"/>
      <c r="BJ63" s="2"/>
      <c r="BK63" s="2"/>
      <c r="BL63" s="2"/>
      <c r="BM63" s="2"/>
    </row>
    <row r="64" spans="1:65" ht="15.75" customHeight="1">
      <c r="A64" s="2"/>
      <c r="B64" s="6"/>
      <c r="C64" s="2"/>
      <c r="D64" s="2"/>
      <c r="E64" s="2"/>
      <c r="F64" s="2"/>
      <c r="G64" s="2"/>
      <c r="H64" s="2"/>
      <c r="I64" s="2"/>
      <c r="J64" s="2"/>
      <c r="K64" s="2"/>
      <c r="L64" s="2"/>
      <c r="M64" s="6"/>
      <c r="N64" s="2"/>
      <c r="O64" s="2"/>
      <c r="P64" s="2"/>
      <c r="Q64" s="2"/>
      <c r="R64" s="2"/>
      <c r="S64" s="2"/>
      <c r="T64" s="2"/>
      <c r="U64" s="2"/>
      <c r="V64" s="2"/>
      <c r="W64" s="2"/>
      <c r="X64" s="2"/>
      <c r="Y64" s="2"/>
      <c r="Z64" s="2"/>
      <c r="AA64" s="2"/>
      <c r="AB64" s="2"/>
      <c r="AC64" s="2"/>
      <c r="AD64" s="2"/>
      <c r="AE64" s="2"/>
      <c r="AR64" s="2"/>
      <c r="AS64" s="2"/>
      <c r="AT64" s="2"/>
      <c r="AU64" s="2"/>
      <c r="AV64" s="2"/>
      <c r="AW64" s="2"/>
      <c r="AX64" s="2"/>
      <c r="AY64" s="2"/>
      <c r="AZ64" s="2"/>
      <c r="BA64" s="2"/>
      <c r="BB64" s="2"/>
      <c r="BC64" s="2"/>
      <c r="BD64" s="2"/>
      <c r="BE64" s="2"/>
      <c r="BF64" s="2"/>
      <c r="BG64" s="2"/>
      <c r="BH64" s="2"/>
      <c r="BI64" s="2"/>
      <c r="BJ64" s="2"/>
      <c r="BK64" s="2"/>
      <c r="BL64" s="2"/>
      <c r="BM64" s="2"/>
    </row>
    <row r="65" spans="1:65" ht="15.75" customHeight="1">
      <c r="A65" s="18"/>
      <c r="B65" s="19"/>
      <c r="C65" s="18"/>
      <c r="D65" s="32" t="s">
        <v>49</v>
      </c>
      <c r="E65" s="33"/>
      <c r="F65" s="33"/>
      <c r="G65" s="32" t="s">
        <v>50</v>
      </c>
      <c r="H65" s="33"/>
      <c r="I65" s="33"/>
      <c r="J65" s="33"/>
      <c r="K65" s="33"/>
      <c r="L65" s="33"/>
      <c r="M65" s="19"/>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row>
    <row r="66" spans="1:65" ht="15.75" customHeight="1">
      <c r="A66" s="2"/>
      <c r="B66" s="6"/>
      <c r="C66" s="2"/>
      <c r="D66" s="2"/>
      <c r="E66" s="2"/>
      <c r="F66" s="2"/>
      <c r="G66" s="2"/>
      <c r="H66" s="2"/>
      <c r="I66" s="2"/>
      <c r="J66" s="2"/>
      <c r="K66" s="2"/>
      <c r="L66" s="2"/>
      <c r="M66" s="6"/>
      <c r="N66" s="2"/>
      <c r="O66" s="2"/>
      <c r="P66" s="2"/>
      <c r="Q66" s="2"/>
      <c r="R66" s="2"/>
      <c r="S66" s="2"/>
      <c r="T66" s="2"/>
      <c r="U66" s="2"/>
      <c r="V66" s="2"/>
      <c r="W66" s="2"/>
      <c r="X66" s="2"/>
      <c r="Y66" s="2"/>
      <c r="Z66" s="2"/>
      <c r="AA66" s="2"/>
      <c r="AB66" s="2"/>
      <c r="AC66" s="2"/>
      <c r="AD66" s="2"/>
      <c r="AE66" s="2"/>
      <c r="AR66" s="2"/>
      <c r="AS66" s="2"/>
      <c r="AT66" s="2"/>
      <c r="AU66" s="2"/>
      <c r="AV66" s="2"/>
      <c r="AW66" s="2"/>
      <c r="AX66" s="2"/>
      <c r="AY66" s="2"/>
      <c r="AZ66" s="2"/>
      <c r="BA66" s="2"/>
      <c r="BB66" s="2"/>
      <c r="BC66" s="2"/>
      <c r="BD66" s="2"/>
      <c r="BE66" s="2"/>
      <c r="BF66" s="2"/>
      <c r="BG66" s="2"/>
      <c r="BH66" s="2"/>
      <c r="BI66" s="2"/>
      <c r="BJ66" s="2"/>
      <c r="BK66" s="2"/>
      <c r="BL66" s="2"/>
      <c r="BM66" s="2"/>
    </row>
    <row r="67" spans="1:65" ht="15.75" customHeight="1">
      <c r="A67" s="2"/>
      <c r="B67" s="6"/>
      <c r="C67" s="2"/>
      <c r="D67" s="2"/>
      <c r="E67" s="2"/>
      <c r="F67" s="2"/>
      <c r="G67" s="2"/>
      <c r="H67" s="2"/>
      <c r="I67" s="2"/>
      <c r="J67" s="2"/>
      <c r="K67" s="2"/>
      <c r="L67" s="2"/>
      <c r="M67" s="6"/>
      <c r="N67" s="2"/>
      <c r="O67" s="2"/>
      <c r="P67" s="2"/>
      <c r="Q67" s="2"/>
      <c r="R67" s="2"/>
      <c r="S67" s="2"/>
      <c r="T67" s="2"/>
      <c r="U67" s="2"/>
      <c r="V67" s="2"/>
      <c r="W67" s="2"/>
      <c r="X67" s="2"/>
      <c r="Y67" s="2"/>
      <c r="Z67" s="2"/>
      <c r="AA67" s="2"/>
      <c r="AB67" s="2"/>
      <c r="AC67" s="2"/>
      <c r="AD67" s="2"/>
      <c r="AE67" s="2"/>
      <c r="AR67" s="2"/>
      <c r="AS67" s="2"/>
      <c r="AT67" s="2"/>
      <c r="AU67" s="2"/>
      <c r="AV67" s="2"/>
      <c r="AW67" s="2"/>
      <c r="AX67" s="2"/>
      <c r="AY67" s="2"/>
      <c r="AZ67" s="2"/>
      <c r="BA67" s="2"/>
      <c r="BB67" s="2"/>
      <c r="BC67" s="2"/>
      <c r="BD67" s="2"/>
      <c r="BE67" s="2"/>
      <c r="BF67" s="2"/>
      <c r="BG67" s="2"/>
      <c r="BH67" s="2"/>
      <c r="BI67" s="2"/>
      <c r="BJ67" s="2"/>
      <c r="BK67" s="2"/>
      <c r="BL67" s="2"/>
      <c r="BM67" s="2"/>
    </row>
    <row r="68" spans="1:65" ht="15.75" customHeight="1">
      <c r="A68" s="2"/>
      <c r="B68" s="6"/>
      <c r="C68" s="2"/>
      <c r="D68" s="2"/>
      <c r="E68" s="2"/>
      <c r="F68" s="2"/>
      <c r="G68" s="2"/>
      <c r="H68" s="2"/>
      <c r="I68" s="2"/>
      <c r="J68" s="2"/>
      <c r="K68" s="2"/>
      <c r="L68" s="2"/>
      <c r="M68" s="6"/>
      <c r="N68" s="2"/>
      <c r="O68" s="2"/>
      <c r="P68" s="2"/>
      <c r="Q68" s="2"/>
      <c r="R68" s="2"/>
      <c r="S68" s="2"/>
      <c r="T68" s="2"/>
      <c r="U68" s="2"/>
      <c r="V68" s="2"/>
      <c r="W68" s="2"/>
      <c r="X68" s="2"/>
      <c r="Y68" s="2"/>
      <c r="Z68" s="2"/>
      <c r="AA68" s="2"/>
      <c r="AB68" s="2"/>
      <c r="AC68" s="2"/>
      <c r="AD68" s="2"/>
      <c r="AE68" s="2"/>
      <c r="AR68" s="2"/>
      <c r="AS68" s="2"/>
      <c r="AT68" s="2"/>
      <c r="AU68" s="2"/>
      <c r="AV68" s="2"/>
      <c r="AW68" s="2"/>
      <c r="AX68" s="2"/>
      <c r="AY68" s="2"/>
      <c r="AZ68" s="2"/>
      <c r="BA68" s="2"/>
      <c r="BB68" s="2"/>
      <c r="BC68" s="2"/>
      <c r="BD68" s="2"/>
      <c r="BE68" s="2"/>
      <c r="BF68" s="2"/>
      <c r="BG68" s="2"/>
      <c r="BH68" s="2"/>
      <c r="BI68" s="2"/>
      <c r="BJ68" s="2"/>
      <c r="BK68" s="2"/>
      <c r="BL68" s="2"/>
      <c r="BM68" s="2"/>
    </row>
    <row r="69" spans="1:65" ht="15.75" customHeight="1">
      <c r="A69" s="2"/>
      <c r="B69" s="6"/>
      <c r="C69" s="2"/>
      <c r="D69" s="2"/>
      <c r="E69" s="2"/>
      <c r="F69" s="2"/>
      <c r="G69" s="2"/>
      <c r="H69" s="2"/>
      <c r="I69" s="2"/>
      <c r="J69" s="2"/>
      <c r="K69" s="2"/>
      <c r="L69" s="2"/>
      <c r="M69" s="6"/>
      <c r="N69" s="2"/>
      <c r="O69" s="2"/>
      <c r="P69" s="2"/>
      <c r="Q69" s="2"/>
      <c r="R69" s="2"/>
      <c r="S69" s="2"/>
      <c r="T69" s="2"/>
      <c r="U69" s="2"/>
      <c r="V69" s="2"/>
      <c r="W69" s="2"/>
      <c r="X69" s="2"/>
      <c r="Y69" s="2"/>
      <c r="Z69" s="2"/>
      <c r="AA69" s="2"/>
      <c r="AB69" s="2"/>
      <c r="AC69" s="2"/>
      <c r="AD69" s="2"/>
      <c r="AE69" s="2"/>
      <c r="AR69" s="2"/>
      <c r="AS69" s="2"/>
      <c r="AT69" s="2"/>
      <c r="AU69" s="2"/>
      <c r="AV69" s="2"/>
      <c r="AW69" s="2"/>
      <c r="AX69" s="2"/>
      <c r="AY69" s="2"/>
      <c r="AZ69" s="2"/>
      <c r="BA69" s="2"/>
      <c r="BB69" s="2"/>
      <c r="BC69" s="2"/>
      <c r="BD69" s="2"/>
      <c r="BE69" s="2"/>
      <c r="BF69" s="2"/>
      <c r="BG69" s="2"/>
      <c r="BH69" s="2"/>
      <c r="BI69" s="2"/>
      <c r="BJ69" s="2"/>
      <c r="BK69" s="2"/>
      <c r="BL69" s="2"/>
      <c r="BM69" s="2"/>
    </row>
    <row r="70" spans="1:65" ht="15.75" customHeight="1">
      <c r="A70" s="2"/>
      <c r="B70" s="6"/>
      <c r="C70" s="2"/>
      <c r="D70" s="2"/>
      <c r="E70" s="2"/>
      <c r="F70" s="2"/>
      <c r="G70" s="2"/>
      <c r="H70" s="2"/>
      <c r="I70" s="2"/>
      <c r="J70" s="2"/>
      <c r="K70" s="2"/>
      <c r="L70" s="2"/>
      <c r="M70" s="6"/>
      <c r="N70" s="2"/>
      <c r="O70" s="2"/>
      <c r="P70" s="2"/>
      <c r="Q70" s="2"/>
      <c r="R70" s="2"/>
      <c r="S70" s="2"/>
      <c r="T70" s="2"/>
      <c r="U70" s="2"/>
      <c r="V70" s="2"/>
      <c r="W70" s="2"/>
      <c r="X70" s="2"/>
      <c r="Y70" s="2"/>
      <c r="Z70" s="2"/>
      <c r="AA70" s="2"/>
      <c r="AB70" s="2"/>
      <c r="AC70" s="2"/>
      <c r="AD70" s="2"/>
      <c r="AE70" s="2"/>
      <c r="AR70" s="2"/>
      <c r="AS70" s="2"/>
      <c r="AT70" s="2"/>
      <c r="AU70" s="2"/>
      <c r="AV70" s="2"/>
      <c r="AW70" s="2"/>
      <c r="AX70" s="2"/>
      <c r="AY70" s="2"/>
      <c r="AZ70" s="2"/>
      <c r="BA70" s="2"/>
      <c r="BB70" s="2"/>
      <c r="BC70" s="2"/>
      <c r="BD70" s="2"/>
      <c r="BE70" s="2"/>
      <c r="BF70" s="2"/>
      <c r="BG70" s="2"/>
      <c r="BH70" s="2"/>
      <c r="BI70" s="2"/>
      <c r="BJ70" s="2"/>
      <c r="BK70" s="2"/>
      <c r="BL70" s="2"/>
      <c r="BM70" s="2"/>
    </row>
    <row r="71" spans="1:65" ht="15.75" customHeight="1">
      <c r="A71" s="2"/>
      <c r="B71" s="6"/>
      <c r="C71" s="2"/>
      <c r="D71" s="2"/>
      <c r="E71" s="2"/>
      <c r="F71" s="2"/>
      <c r="G71" s="2"/>
      <c r="H71" s="2"/>
      <c r="I71" s="2"/>
      <c r="J71" s="2"/>
      <c r="K71" s="2"/>
      <c r="L71" s="2"/>
      <c r="M71" s="6"/>
      <c r="N71" s="2"/>
      <c r="O71" s="2"/>
      <c r="P71" s="2"/>
      <c r="Q71" s="2"/>
      <c r="R71" s="2"/>
      <c r="S71" s="2"/>
      <c r="T71" s="2"/>
      <c r="U71" s="2"/>
      <c r="V71" s="2"/>
      <c r="W71" s="2"/>
      <c r="X71" s="2"/>
      <c r="Y71" s="2"/>
      <c r="Z71" s="2"/>
      <c r="AA71" s="2"/>
      <c r="AB71" s="2"/>
      <c r="AC71" s="2"/>
      <c r="AD71" s="2"/>
      <c r="AE71" s="2"/>
      <c r="AR71" s="2"/>
      <c r="AS71" s="2"/>
      <c r="AT71" s="2"/>
      <c r="AU71" s="2"/>
      <c r="AV71" s="2"/>
      <c r="AW71" s="2"/>
      <c r="AX71" s="2"/>
      <c r="AY71" s="2"/>
      <c r="AZ71" s="2"/>
      <c r="BA71" s="2"/>
      <c r="BB71" s="2"/>
      <c r="BC71" s="2"/>
      <c r="BD71" s="2"/>
      <c r="BE71" s="2"/>
      <c r="BF71" s="2"/>
      <c r="BG71" s="2"/>
      <c r="BH71" s="2"/>
      <c r="BI71" s="2"/>
      <c r="BJ71" s="2"/>
      <c r="BK71" s="2"/>
      <c r="BL71" s="2"/>
      <c r="BM71" s="2"/>
    </row>
    <row r="72" spans="1:65" ht="15.75" customHeight="1">
      <c r="A72" s="2"/>
      <c r="B72" s="6"/>
      <c r="C72" s="2"/>
      <c r="D72" s="2"/>
      <c r="E72" s="2"/>
      <c r="F72" s="2"/>
      <c r="G72" s="2"/>
      <c r="H72" s="2"/>
      <c r="I72" s="2"/>
      <c r="J72" s="2"/>
      <c r="K72" s="2"/>
      <c r="L72" s="2"/>
      <c r="M72" s="6"/>
      <c r="N72" s="2"/>
      <c r="O72" s="2"/>
      <c r="P72" s="2"/>
      <c r="Q72" s="2"/>
      <c r="R72" s="2"/>
      <c r="S72" s="2"/>
      <c r="T72" s="2"/>
      <c r="U72" s="2"/>
      <c r="V72" s="2"/>
      <c r="W72" s="2"/>
      <c r="X72" s="2"/>
      <c r="Y72" s="2"/>
      <c r="Z72" s="2"/>
      <c r="AA72" s="2"/>
      <c r="AB72" s="2"/>
      <c r="AC72" s="2"/>
      <c r="AD72" s="2"/>
      <c r="AE72" s="2"/>
      <c r="AR72" s="2"/>
      <c r="AS72" s="2"/>
      <c r="AT72" s="2"/>
      <c r="AU72" s="2"/>
      <c r="AV72" s="2"/>
      <c r="AW72" s="2"/>
      <c r="AX72" s="2"/>
      <c r="AY72" s="2"/>
      <c r="AZ72" s="2"/>
      <c r="BA72" s="2"/>
      <c r="BB72" s="2"/>
      <c r="BC72" s="2"/>
      <c r="BD72" s="2"/>
      <c r="BE72" s="2"/>
      <c r="BF72" s="2"/>
      <c r="BG72" s="2"/>
      <c r="BH72" s="2"/>
      <c r="BI72" s="2"/>
      <c r="BJ72" s="2"/>
      <c r="BK72" s="2"/>
      <c r="BL72" s="2"/>
      <c r="BM72" s="2"/>
    </row>
    <row r="73" spans="1:65" ht="15.75" customHeight="1">
      <c r="A73" s="2"/>
      <c r="B73" s="6"/>
      <c r="C73" s="2"/>
      <c r="D73" s="2"/>
      <c r="E73" s="2"/>
      <c r="F73" s="2"/>
      <c r="G73" s="2"/>
      <c r="H73" s="2"/>
      <c r="I73" s="2"/>
      <c r="J73" s="2"/>
      <c r="K73" s="2"/>
      <c r="L73" s="2"/>
      <c r="M73" s="6"/>
      <c r="N73" s="2"/>
      <c r="O73" s="2"/>
      <c r="P73" s="2"/>
      <c r="Q73" s="2"/>
      <c r="R73" s="2"/>
      <c r="S73" s="2"/>
      <c r="T73" s="2"/>
      <c r="U73" s="2"/>
      <c r="V73" s="2"/>
      <c r="W73" s="2"/>
      <c r="X73" s="2"/>
      <c r="Y73" s="2"/>
      <c r="Z73" s="2"/>
      <c r="AA73" s="2"/>
      <c r="AB73" s="2"/>
      <c r="AC73" s="2"/>
      <c r="AD73" s="2"/>
      <c r="AE73" s="2"/>
      <c r="AR73" s="2"/>
      <c r="AS73" s="2"/>
      <c r="AT73" s="2"/>
      <c r="AU73" s="2"/>
      <c r="AV73" s="2"/>
      <c r="AW73" s="2"/>
      <c r="AX73" s="2"/>
      <c r="AY73" s="2"/>
      <c r="AZ73" s="2"/>
      <c r="BA73" s="2"/>
      <c r="BB73" s="2"/>
      <c r="BC73" s="2"/>
      <c r="BD73" s="2"/>
      <c r="BE73" s="2"/>
      <c r="BF73" s="2"/>
      <c r="BG73" s="2"/>
      <c r="BH73" s="2"/>
      <c r="BI73" s="2"/>
      <c r="BJ73" s="2"/>
      <c r="BK73" s="2"/>
      <c r="BL73" s="2"/>
      <c r="BM73" s="2"/>
    </row>
    <row r="74" spans="1:65" ht="15.75" customHeight="1">
      <c r="A74" s="2"/>
      <c r="B74" s="6"/>
      <c r="C74" s="2"/>
      <c r="D74" s="2"/>
      <c r="E74" s="2"/>
      <c r="F74" s="2"/>
      <c r="G74" s="2"/>
      <c r="H74" s="2"/>
      <c r="I74" s="2"/>
      <c r="J74" s="2"/>
      <c r="K74" s="2"/>
      <c r="L74" s="2"/>
      <c r="M74" s="6"/>
      <c r="N74" s="2"/>
      <c r="O74" s="2"/>
      <c r="P74" s="2"/>
      <c r="Q74" s="2"/>
      <c r="R74" s="2"/>
      <c r="S74" s="2"/>
      <c r="T74" s="2"/>
      <c r="U74" s="2"/>
      <c r="V74" s="2"/>
      <c r="W74" s="2"/>
      <c r="X74" s="2"/>
      <c r="Y74" s="2"/>
      <c r="Z74" s="2"/>
      <c r="AA74" s="2"/>
      <c r="AB74" s="2"/>
      <c r="AC74" s="2"/>
      <c r="AD74" s="2"/>
      <c r="AE74" s="2"/>
      <c r="AR74" s="2"/>
      <c r="AS74" s="2"/>
      <c r="AT74" s="2"/>
      <c r="AU74" s="2"/>
      <c r="AV74" s="2"/>
      <c r="AW74" s="2"/>
      <c r="AX74" s="2"/>
      <c r="AY74" s="2"/>
      <c r="AZ74" s="2"/>
      <c r="BA74" s="2"/>
      <c r="BB74" s="2"/>
      <c r="BC74" s="2"/>
      <c r="BD74" s="2"/>
      <c r="BE74" s="2"/>
      <c r="BF74" s="2"/>
      <c r="BG74" s="2"/>
      <c r="BH74" s="2"/>
      <c r="BI74" s="2"/>
      <c r="BJ74" s="2"/>
      <c r="BK74" s="2"/>
      <c r="BL74" s="2"/>
      <c r="BM74" s="2"/>
    </row>
    <row r="75" spans="1:65" ht="15.75" customHeight="1">
      <c r="A75" s="2"/>
      <c r="B75" s="6"/>
      <c r="C75" s="2"/>
      <c r="D75" s="2"/>
      <c r="E75" s="2"/>
      <c r="F75" s="2"/>
      <c r="G75" s="2"/>
      <c r="H75" s="2"/>
      <c r="I75" s="2"/>
      <c r="J75" s="2"/>
      <c r="K75" s="2"/>
      <c r="L75" s="2"/>
      <c r="M75" s="6"/>
      <c r="N75" s="2"/>
      <c r="O75" s="2"/>
      <c r="P75" s="2"/>
      <c r="Q75" s="2"/>
      <c r="R75" s="2"/>
      <c r="S75" s="2"/>
      <c r="T75" s="2"/>
      <c r="U75" s="2"/>
      <c r="V75" s="2"/>
      <c r="W75" s="2"/>
      <c r="X75" s="2"/>
      <c r="Y75" s="2"/>
      <c r="Z75" s="2"/>
      <c r="AA75" s="2"/>
      <c r="AB75" s="2"/>
      <c r="AC75" s="2"/>
      <c r="AD75" s="2"/>
      <c r="AE75" s="2"/>
      <c r="AR75" s="2"/>
      <c r="AS75" s="2"/>
      <c r="AT75" s="2"/>
      <c r="AU75" s="2"/>
      <c r="AV75" s="2"/>
      <c r="AW75" s="2"/>
      <c r="AX75" s="2"/>
      <c r="AY75" s="2"/>
      <c r="AZ75" s="2"/>
      <c r="BA75" s="2"/>
      <c r="BB75" s="2"/>
      <c r="BC75" s="2"/>
      <c r="BD75" s="2"/>
      <c r="BE75" s="2"/>
      <c r="BF75" s="2"/>
      <c r="BG75" s="2"/>
      <c r="BH75" s="2"/>
      <c r="BI75" s="2"/>
      <c r="BJ75" s="2"/>
      <c r="BK75" s="2"/>
      <c r="BL75" s="2"/>
      <c r="BM75" s="2"/>
    </row>
    <row r="76" spans="1:65" ht="15.75" customHeight="1">
      <c r="A76" s="18"/>
      <c r="B76" s="19"/>
      <c r="C76" s="18"/>
      <c r="D76" s="34" t="s">
        <v>47</v>
      </c>
      <c r="E76" s="21"/>
      <c r="F76" s="103" t="s">
        <v>48</v>
      </c>
      <c r="G76" s="34" t="s">
        <v>47</v>
      </c>
      <c r="H76" s="21"/>
      <c r="I76" s="21"/>
      <c r="J76" s="104" t="s">
        <v>48</v>
      </c>
      <c r="K76" s="21"/>
      <c r="L76" s="21"/>
      <c r="M76" s="19"/>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row>
    <row r="77" spans="1:65" ht="14.25" customHeight="1">
      <c r="A77" s="18"/>
      <c r="B77" s="35"/>
      <c r="C77" s="36"/>
      <c r="D77" s="36"/>
      <c r="E77" s="36"/>
      <c r="F77" s="36"/>
      <c r="G77" s="36"/>
      <c r="H77" s="36"/>
      <c r="I77" s="36"/>
      <c r="J77" s="36"/>
      <c r="K77" s="36"/>
      <c r="L77" s="36"/>
      <c r="M77" s="19"/>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row>
    <row r="78" spans="1:65"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R78" s="2"/>
      <c r="AS78" s="2"/>
      <c r="AT78" s="2"/>
      <c r="AU78" s="2"/>
      <c r="AV78" s="2"/>
      <c r="AW78" s="2"/>
      <c r="AX78" s="2"/>
      <c r="AY78" s="2"/>
      <c r="AZ78" s="2"/>
      <c r="BA78" s="2"/>
      <c r="BB78" s="2"/>
      <c r="BC78" s="2"/>
      <c r="BD78" s="2"/>
      <c r="BE78" s="2"/>
      <c r="BF78" s="2"/>
      <c r="BG78" s="2"/>
      <c r="BH78" s="2"/>
      <c r="BI78" s="2"/>
      <c r="BJ78" s="2"/>
      <c r="BK78" s="2"/>
      <c r="BL78" s="2"/>
      <c r="BM78" s="2"/>
    </row>
    <row r="79" spans="1:65"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R79" s="2"/>
      <c r="AS79" s="2"/>
      <c r="AT79" s="2"/>
      <c r="AU79" s="2"/>
      <c r="AV79" s="2"/>
      <c r="AW79" s="2"/>
      <c r="AX79" s="2"/>
      <c r="AY79" s="2"/>
      <c r="AZ79" s="2"/>
      <c r="BA79" s="2"/>
      <c r="BB79" s="2"/>
      <c r="BC79" s="2"/>
      <c r="BD79" s="2"/>
      <c r="BE79" s="2"/>
      <c r="BF79" s="2"/>
      <c r="BG79" s="2"/>
      <c r="BH79" s="2"/>
      <c r="BI79" s="2"/>
      <c r="BJ79" s="2"/>
      <c r="BK79" s="2"/>
      <c r="BL79" s="2"/>
      <c r="BM79" s="2"/>
    </row>
    <row r="80" spans="1:65"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R80" s="2"/>
      <c r="AS80" s="2"/>
      <c r="AT80" s="2"/>
      <c r="AU80" s="2"/>
      <c r="AV80" s="2"/>
      <c r="AW80" s="2"/>
      <c r="AX80" s="2"/>
      <c r="AY80" s="2"/>
      <c r="AZ80" s="2"/>
      <c r="BA80" s="2"/>
      <c r="BB80" s="2"/>
      <c r="BC80" s="2"/>
      <c r="BD80" s="2"/>
      <c r="BE80" s="2"/>
      <c r="BF80" s="2"/>
      <c r="BG80" s="2"/>
      <c r="BH80" s="2"/>
      <c r="BI80" s="2"/>
      <c r="BJ80" s="2"/>
      <c r="BK80" s="2"/>
      <c r="BL80" s="2"/>
      <c r="BM80" s="2"/>
    </row>
    <row r="81" spans="1:65" ht="6.75" customHeight="1">
      <c r="A81" s="18"/>
      <c r="B81" s="37"/>
      <c r="C81" s="38"/>
      <c r="D81" s="38"/>
      <c r="E81" s="38"/>
      <c r="F81" s="38"/>
      <c r="G81" s="38"/>
      <c r="H81" s="38"/>
      <c r="I81" s="38"/>
      <c r="J81" s="38"/>
      <c r="K81" s="38"/>
      <c r="L81" s="38"/>
      <c r="M81" s="19"/>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row>
    <row r="82" spans="1:65" ht="24.75" customHeight="1">
      <c r="A82" s="18"/>
      <c r="B82" s="19"/>
      <c r="C82" s="7" t="s">
        <v>116</v>
      </c>
      <c r="D82" s="18"/>
      <c r="E82" s="18"/>
      <c r="F82" s="18"/>
      <c r="G82" s="18"/>
      <c r="H82" s="18"/>
      <c r="I82" s="18"/>
      <c r="J82" s="18"/>
      <c r="K82" s="18"/>
      <c r="L82" s="18"/>
      <c r="M82" s="19"/>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row>
    <row r="83" spans="1:65" ht="6.75" customHeight="1">
      <c r="A83" s="18"/>
      <c r="B83" s="19"/>
      <c r="C83" s="18"/>
      <c r="D83" s="18"/>
      <c r="E83" s="18"/>
      <c r="F83" s="18"/>
      <c r="G83" s="18"/>
      <c r="H83" s="18"/>
      <c r="I83" s="18"/>
      <c r="J83" s="18"/>
      <c r="K83" s="18"/>
      <c r="L83" s="18"/>
      <c r="M83" s="19"/>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row>
    <row r="84" spans="1:65" ht="12" customHeight="1">
      <c r="A84" s="18"/>
      <c r="B84" s="19"/>
      <c r="C84" s="13" t="s">
        <v>15</v>
      </c>
      <c r="D84" s="18"/>
      <c r="E84" s="18"/>
      <c r="F84" s="18"/>
      <c r="G84" s="18"/>
      <c r="H84" s="18"/>
      <c r="I84" s="18"/>
      <c r="J84" s="18"/>
      <c r="K84" s="18"/>
      <c r="L84" s="18"/>
      <c r="M84" s="19"/>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row>
    <row r="85" spans="1:65" ht="26.25" customHeight="1">
      <c r="A85" s="18"/>
      <c r="B85" s="19"/>
      <c r="C85" s="18"/>
      <c r="D85" s="18"/>
      <c r="E85" s="239" t="str">
        <f>E7</f>
        <v>Integrovaný výrobný systém pre výrobu a distribúciu nealkoholických sladových produktov</v>
      </c>
      <c r="F85" s="205"/>
      <c r="G85" s="205"/>
      <c r="H85" s="205"/>
      <c r="I85" s="18"/>
      <c r="J85" s="18"/>
      <c r="K85" s="18"/>
      <c r="L85" s="18"/>
      <c r="M85" s="19"/>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row>
    <row r="86" spans="1:65" ht="12" customHeight="1">
      <c r="A86" s="2"/>
      <c r="B86" s="6"/>
      <c r="C86" s="13" t="s">
        <v>113</v>
      </c>
      <c r="D86" s="2"/>
      <c r="E86" s="2"/>
      <c r="F86" s="2"/>
      <c r="G86" s="2"/>
      <c r="H86" s="2"/>
      <c r="I86" s="2"/>
      <c r="J86" s="2"/>
      <c r="K86" s="2"/>
      <c r="L86" s="2"/>
      <c r="M86" s="6"/>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65" ht="16.5" customHeight="1">
      <c r="A87" s="2"/>
      <c r="B87" s="6"/>
      <c r="C87" s="2"/>
      <c r="D87" s="2"/>
      <c r="E87" s="239" t="s">
        <v>163</v>
      </c>
      <c r="F87" s="205"/>
      <c r="G87" s="205"/>
      <c r="H87" s="205"/>
      <c r="I87" s="2"/>
      <c r="J87" s="2"/>
      <c r="K87" s="2"/>
      <c r="L87" s="2"/>
      <c r="M87" s="6"/>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row>
    <row r="88" spans="1:65" ht="12" customHeight="1">
      <c r="A88" s="2"/>
      <c r="B88" s="6"/>
      <c r="C88" s="13" t="s">
        <v>164</v>
      </c>
      <c r="D88" s="2"/>
      <c r="E88" s="2"/>
      <c r="F88" s="2"/>
      <c r="G88" s="2"/>
      <c r="H88" s="2"/>
      <c r="I88" s="2"/>
      <c r="J88" s="2"/>
      <c r="K88" s="2"/>
      <c r="L88" s="2"/>
      <c r="M88" s="6"/>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row>
    <row r="89" spans="1:65" ht="16.5" customHeight="1">
      <c r="A89" s="18"/>
      <c r="B89" s="19"/>
      <c r="C89" s="18"/>
      <c r="D89" s="18"/>
      <c r="E89" s="240" t="s">
        <v>709</v>
      </c>
      <c r="F89" s="205"/>
      <c r="G89" s="205"/>
      <c r="H89" s="205"/>
      <c r="I89" s="18"/>
      <c r="J89" s="18"/>
      <c r="K89" s="18"/>
      <c r="L89" s="18"/>
      <c r="M89" s="19"/>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row>
    <row r="90" spans="1:65" ht="12" customHeight="1">
      <c r="A90" s="18"/>
      <c r="B90" s="19"/>
      <c r="C90" s="13" t="s">
        <v>710</v>
      </c>
      <c r="D90" s="18"/>
      <c r="E90" s="18"/>
      <c r="F90" s="18"/>
      <c r="G90" s="18"/>
      <c r="H90" s="18"/>
      <c r="I90" s="18"/>
      <c r="J90" s="18"/>
      <c r="K90" s="18"/>
      <c r="L90" s="18"/>
      <c r="M90" s="19"/>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row>
    <row r="91" spans="1:65" ht="16.5" customHeight="1">
      <c r="A91" s="18"/>
      <c r="B91" s="19"/>
      <c r="C91" s="18"/>
      <c r="D91" s="18"/>
      <c r="E91" s="234" t="str">
        <f>E13</f>
        <v>26-B-01-03-02-03 - NN prípojka</v>
      </c>
      <c r="F91" s="205"/>
      <c r="G91" s="205"/>
      <c r="H91" s="205"/>
      <c r="I91" s="18"/>
      <c r="J91" s="18"/>
      <c r="K91" s="18"/>
      <c r="L91" s="18"/>
      <c r="M91" s="19"/>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row>
    <row r="92" spans="1:65" ht="6.75" customHeight="1">
      <c r="A92" s="18"/>
      <c r="B92" s="19"/>
      <c r="C92" s="18"/>
      <c r="D92" s="18"/>
      <c r="E92" s="18"/>
      <c r="F92" s="18"/>
      <c r="G92" s="18"/>
      <c r="H92" s="18"/>
      <c r="I92" s="18"/>
      <c r="J92" s="18"/>
      <c r="K92" s="18"/>
      <c r="L92" s="18"/>
      <c r="M92" s="19"/>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row>
    <row r="93" spans="1:65" ht="12" customHeight="1">
      <c r="A93" s="18"/>
      <c r="B93" s="19"/>
      <c r="C93" s="13" t="s">
        <v>19</v>
      </c>
      <c r="D93" s="18"/>
      <c r="E93" s="18"/>
      <c r="F93" s="11" t="str">
        <f>F16</f>
        <v>Zvolen</v>
      </c>
      <c r="G93" s="18"/>
      <c r="H93" s="18"/>
      <c r="I93" s="13" t="s">
        <v>21</v>
      </c>
      <c r="J93" s="45" t="str">
        <f>IF(J16="","",J16)</f>
        <v/>
      </c>
      <c r="K93" s="18"/>
      <c r="L93" s="18"/>
      <c r="M93" s="19"/>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row>
    <row r="94" spans="1:65" ht="6.75" customHeight="1">
      <c r="A94" s="18"/>
      <c r="B94" s="19"/>
      <c r="C94" s="18"/>
      <c r="D94" s="18"/>
      <c r="E94" s="18"/>
      <c r="F94" s="18"/>
      <c r="G94" s="18"/>
      <c r="H94" s="18"/>
      <c r="I94" s="18"/>
      <c r="J94" s="18"/>
      <c r="K94" s="18"/>
      <c r="L94" s="18"/>
      <c r="M94" s="19"/>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row>
    <row r="95" spans="1:65" ht="15" customHeight="1">
      <c r="A95" s="18"/>
      <c r="B95" s="19"/>
      <c r="C95" s="13" t="s">
        <v>22</v>
      </c>
      <c r="D95" s="18"/>
      <c r="E95" s="18"/>
      <c r="F95" s="11" t="str">
        <f>E19</f>
        <v xml:space="preserve"> </v>
      </c>
      <c r="G95" s="18"/>
      <c r="H95" s="18"/>
      <c r="I95" s="13" t="s">
        <v>28</v>
      </c>
      <c r="J95" s="16" t="str">
        <f>E25</f>
        <v xml:space="preserve"> </v>
      </c>
      <c r="K95" s="18"/>
      <c r="L95" s="18"/>
      <c r="M95" s="19"/>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row>
    <row r="96" spans="1:65" ht="15" customHeight="1">
      <c r="A96" s="18"/>
      <c r="B96" s="19"/>
      <c r="C96" s="13" t="s">
        <v>26</v>
      </c>
      <c r="D96" s="18"/>
      <c r="E96" s="18"/>
      <c r="F96" s="105" t="str">
        <f>IF(E22="","",E22)</f>
        <v>Vyplň údaj</v>
      </c>
      <c r="G96" s="18"/>
      <c r="H96" s="18"/>
      <c r="I96" s="13" t="s">
        <v>29</v>
      </c>
      <c r="J96" s="16" t="str">
        <f>E28</f>
        <v>Ing.Miroslav Plevka</v>
      </c>
      <c r="K96" s="18"/>
      <c r="L96" s="18"/>
      <c r="M96" s="19"/>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row>
    <row r="97" spans="1:65" ht="9.75" customHeight="1">
      <c r="A97" s="18"/>
      <c r="B97" s="19"/>
      <c r="C97" s="18"/>
      <c r="D97" s="18"/>
      <c r="E97" s="18"/>
      <c r="F97" s="18"/>
      <c r="G97" s="18"/>
      <c r="H97" s="18"/>
      <c r="I97" s="18"/>
      <c r="J97" s="18"/>
      <c r="K97" s="18"/>
      <c r="L97" s="18"/>
      <c r="M97" s="19"/>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row>
    <row r="98" spans="1:65" ht="29.25" customHeight="1">
      <c r="A98" s="18"/>
      <c r="B98" s="19"/>
      <c r="C98" s="106" t="s">
        <v>117</v>
      </c>
      <c r="D98" s="97"/>
      <c r="E98" s="97"/>
      <c r="F98" s="97"/>
      <c r="G98" s="97"/>
      <c r="H98" s="97"/>
      <c r="I98" s="107" t="s">
        <v>118</v>
      </c>
      <c r="J98" s="107" t="s">
        <v>119</v>
      </c>
      <c r="K98" s="107" t="s">
        <v>120</v>
      </c>
      <c r="L98" s="97"/>
      <c r="M98" s="19"/>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row>
    <row r="99" spans="1:65" ht="9.75" customHeight="1">
      <c r="A99" s="18"/>
      <c r="B99" s="19"/>
      <c r="C99" s="18"/>
      <c r="D99" s="18"/>
      <c r="E99" s="18"/>
      <c r="F99" s="18"/>
      <c r="G99" s="18"/>
      <c r="H99" s="18"/>
      <c r="I99" s="18"/>
      <c r="J99" s="18"/>
      <c r="K99" s="18"/>
      <c r="L99" s="18"/>
      <c r="M99" s="19"/>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row>
    <row r="100" spans="1:65" ht="22.5" customHeight="1">
      <c r="A100" s="18"/>
      <c r="B100" s="19"/>
      <c r="C100" s="108" t="s">
        <v>121</v>
      </c>
      <c r="D100" s="18"/>
      <c r="E100" s="18"/>
      <c r="F100" s="18"/>
      <c r="G100" s="18"/>
      <c r="H100" s="18"/>
      <c r="I100" s="59">
        <f t="shared" ref="I100:J100" si="1">Q128</f>
        <v>0</v>
      </c>
      <c r="J100" s="59">
        <f t="shared" si="1"/>
        <v>0</v>
      </c>
      <c r="K100" s="59">
        <f t="shared" ref="K100:K102" si="2">K128</f>
        <v>0</v>
      </c>
      <c r="L100" s="18"/>
      <c r="M100" s="19"/>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3" t="s">
        <v>122</v>
      </c>
      <c r="AV100" s="18"/>
      <c r="AW100" s="18"/>
      <c r="AX100" s="18"/>
      <c r="AY100" s="18"/>
      <c r="AZ100" s="18"/>
      <c r="BA100" s="18"/>
      <c r="BB100" s="18"/>
      <c r="BC100" s="18"/>
      <c r="BD100" s="18"/>
      <c r="BE100" s="18"/>
      <c r="BF100" s="18"/>
      <c r="BG100" s="18"/>
      <c r="BH100" s="18"/>
      <c r="BI100" s="18"/>
      <c r="BJ100" s="18"/>
      <c r="BK100" s="18"/>
      <c r="BL100" s="18"/>
      <c r="BM100" s="18"/>
    </row>
    <row r="101" spans="1:65" ht="24.75" customHeight="1">
      <c r="A101" s="109"/>
      <c r="B101" s="110"/>
      <c r="C101" s="109"/>
      <c r="D101" s="111" t="s">
        <v>853</v>
      </c>
      <c r="E101" s="112"/>
      <c r="F101" s="112"/>
      <c r="G101" s="112"/>
      <c r="H101" s="112"/>
      <c r="I101" s="113">
        <f t="shared" ref="I101:J101" si="3">Q129</f>
        <v>0</v>
      </c>
      <c r="J101" s="113">
        <f t="shared" si="3"/>
        <v>0</v>
      </c>
      <c r="K101" s="113">
        <f t="shared" si="2"/>
        <v>0</v>
      </c>
      <c r="L101" s="109"/>
      <c r="M101" s="110"/>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c r="AX101" s="109"/>
      <c r="AY101" s="109"/>
      <c r="AZ101" s="109"/>
      <c r="BA101" s="109"/>
      <c r="BB101" s="109"/>
      <c r="BC101" s="109"/>
      <c r="BD101" s="109"/>
      <c r="BE101" s="109"/>
      <c r="BF101" s="109"/>
      <c r="BG101" s="109"/>
      <c r="BH101" s="109"/>
      <c r="BI101" s="109"/>
      <c r="BJ101" s="109"/>
      <c r="BK101" s="109"/>
      <c r="BL101" s="109"/>
      <c r="BM101" s="109"/>
    </row>
    <row r="102" spans="1:65" ht="19.5" customHeight="1">
      <c r="A102" s="80"/>
      <c r="B102" s="114"/>
      <c r="C102" s="80"/>
      <c r="D102" s="115" t="s">
        <v>854</v>
      </c>
      <c r="E102" s="116"/>
      <c r="F102" s="116"/>
      <c r="G102" s="116"/>
      <c r="H102" s="116"/>
      <c r="I102" s="117">
        <f t="shared" ref="I102:J102" si="4">Q130</f>
        <v>0</v>
      </c>
      <c r="J102" s="117">
        <f t="shared" si="4"/>
        <v>0</v>
      </c>
      <c r="K102" s="117">
        <f t="shared" si="2"/>
        <v>0</v>
      </c>
      <c r="L102" s="80"/>
      <c r="M102" s="114"/>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row>
    <row r="103" spans="1:65" ht="19.5" customHeight="1">
      <c r="A103" s="80"/>
      <c r="B103" s="114"/>
      <c r="C103" s="80"/>
      <c r="D103" s="115" t="s">
        <v>855</v>
      </c>
      <c r="E103" s="116"/>
      <c r="F103" s="116"/>
      <c r="G103" s="116"/>
      <c r="H103" s="116"/>
      <c r="I103" s="117">
        <f t="shared" ref="I103:J103" si="5">Q144</f>
        <v>0</v>
      </c>
      <c r="J103" s="117">
        <f t="shared" si="5"/>
        <v>0</v>
      </c>
      <c r="K103" s="117">
        <f>K144</f>
        <v>0</v>
      </c>
      <c r="L103" s="80"/>
      <c r="M103" s="114"/>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row>
    <row r="104" spans="1:65" ht="24.75" customHeight="1">
      <c r="A104" s="109"/>
      <c r="B104" s="110"/>
      <c r="C104" s="109"/>
      <c r="D104" s="111" t="s">
        <v>856</v>
      </c>
      <c r="E104" s="112"/>
      <c r="F104" s="112"/>
      <c r="G104" s="112"/>
      <c r="H104" s="112"/>
      <c r="I104" s="113">
        <f t="shared" ref="I104:J104" si="6">Q159</f>
        <v>0</v>
      </c>
      <c r="J104" s="113">
        <f t="shared" si="6"/>
        <v>0</v>
      </c>
      <c r="K104" s="113">
        <f>K159</f>
        <v>0</v>
      </c>
      <c r="L104" s="109"/>
      <c r="M104" s="110"/>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09"/>
      <c r="AN104" s="109"/>
      <c r="AO104" s="109"/>
      <c r="AP104" s="109"/>
      <c r="AQ104" s="109"/>
      <c r="AR104" s="109"/>
      <c r="AS104" s="109"/>
      <c r="AT104" s="109"/>
      <c r="AU104" s="109"/>
      <c r="AV104" s="109"/>
      <c r="AW104" s="109"/>
      <c r="AX104" s="109"/>
      <c r="AY104" s="109"/>
      <c r="AZ104" s="109"/>
      <c r="BA104" s="109"/>
      <c r="BB104" s="109"/>
      <c r="BC104" s="109"/>
      <c r="BD104" s="109"/>
      <c r="BE104" s="109"/>
      <c r="BF104" s="109"/>
      <c r="BG104" s="109"/>
      <c r="BH104" s="109"/>
      <c r="BI104" s="109"/>
      <c r="BJ104" s="109"/>
      <c r="BK104" s="109"/>
      <c r="BL104" s="109"/>
      <c r="BM104" s="109"/>
    </row>
    <row r="105" spans="1:65" ht="21.75" customHeight="1">
      <c r="A105" s="18"/>
      <c r="B105" s="19"/>
      <c r="C105" s="18"/>
      <c r="D105" s="18"/>
      <c r="E105" s="18"/>
      <c r="F105" s="18"/>
      <c r="G105" s="18"/>
      <c r="H105" s="18"/>
      <c r="I105" s="18"/>
      <c r="J105" s="18"/>
      <c r="K105" s="18"/>
      <c r="L105" s="18"/>
      <c r="M105" s="19"/>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row>
    <row r="106" spans="1:65" ht="6.75" customHeight="1">
      <c r="A106" s="18"/>
      <c r="B106" s="35"/>
      <c r="C106" s="36"/>
      <c r="D106" s="36"/>
      <c r="E106" s="36"/>
      <c r="F106" s="36"/>
      <c r="G106" s="36"/>
      <c r="H106" s="36"/>
      <c r="I106" s="36"/>
      <c r="J106" s="36"/>
      <c r="K106" s="36"/>
      <c r="L106" s="36"/>
      <c r="M106" s="19"/>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row>
    <row r="107" spans="1:6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R107" s="2"/>
      <c r="AS107" s="2"/>
      <c r="AT107" s="2"/>
      <c r="AU107" s="2"/>
      <c r="AV107" s="2"/>
      <c r="AW107" s="2"/>
      <c r="AX107" s="2"/>
      <c r="AY107" s="2"/>
      <c r="AZ107" s="2"/>
      <c r="BA107" s="2"/>
      <c r="BB107" s="2"/>
      <c r="BC107" s="2"/>
      <c r="BD107" s="2"/>
      <c r="BE107" s="2"/>
      <c r="BF107" s="2"/>
      <c r="BG107" s="2"/>
      <c r="BH107" s="2"/>
      <c r="BI107" s="2"/>
      <c r="BJ107" s="2"/>
      <c r="BK107" s="2"/>
      <c r="BL107" s="2"/>
      <c r="BM107" s="2"/>
    </row>
    <row r="108" spans="1:6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R108" s="2"/>
      <c r="AS108" s="2"/>
      <c r="AT108" s="2"/>
      <c r="AU108" s="2"/>
      <c r="AV108" s="2"/>
      <c r="AW108" s="2"/>
      <c r="AX108" s="2"/>
      <c r="AY108" s="2"/>
      <c r="AZ108" s="2"/>
      <c r="BA108" s="2"/>
      <c r="BB108" s="2"/>
      <c r="BC108" s="2"/>
      <c r="BD108" s="2"/>
      <c r="BE108" s="2"/>
      <c r="BF108" s="2"/>
      <c r="BG108" s="2"/>
      <c r="BH108" s="2"/>
      <c r="BI108" s="2"/>
      <c r="BJ108" s="2"/>
      <c r="BK108" s="2"/>
      <c r="BL108" s="2"/>
      <c r="BM108" s="2"/>
    </row>
    <row r="109" spans="1:65"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R109" s="2"/>
      <c r="AS109" s="2"/>
      <c r="AT109" s="2"/>
      <c r="AU109" s="2"/>
      <c r="AV109" s="2"/>
      <c r="AW109" s="2"/>
      <c r="AX109" s="2"/>
      <c r="AY109" s="2"/>
      <c r="AZ109" s="2"/>
      <c r="BA109" s="2"/>
      <c r="BB109" s="2"/>
      <c r="BC109" s="2"/>
      <c r="BD109" s="2"/>
      <c r="BE109" s="2"/>
      <c r="BF109" s="2"/>
      <c r="BG109" s="2"/>
      <c r="BH109" s="2"/>
      <c r="BI109" s="2"/>
      <c r="BJ109" s="2"/>
      <c r="BK109" s="2"/>
      <c r="BL109" s="2"/>
      <c r="BM109" s="2"/>
    </row>
    <row r="110" spans="1:65" ht="6.75" customHeight="1">
      <c r="A110" s="18"/>
      <c r="B110" s="37"/>
      <c r="C110" s="38"/>
      <c r="D110" s="38"/>
      <c r="E110" s="38"/>
      <c r="F110" s="38"/>
      <c r="G110" s="38"/>
      <c r="H110" s="38"/>
      <c r="I110" s="38"/>
      <c r="J110" s="38"/>
      <c r="K110" s="38"/>
      <c r="L110" s="38"/>
      <c r="M110" s="19"/>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row>
    <row r="111" spans="1:65" ht="24.75" customHeight="1">
      <c r="A111" s="18"/>
      <c r="B111" s="19"/>
      <c r="C111" s="7" t="s">
        <v>124</v>
      </c>
      <c r="D111" s="18"/>
      <c r="E111" s="18"/>
      <c r="F111" s="18"/>
      <c r="G111" s="18"/>
      <c r="H111" s="18"/>
      <c r="I111" s="18"/>
      <c r="J111" s="18"/>
      <c r="K111" s="18"/>
      <c r="L111" s="18"/>
      <c r="M111" s="19"/>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row>
    <row r="112" spans="1:65" ht="6.75" customHeight="1">
      <c r="A112" s="18"/>
      <c r="B112" s="19"/>
      <c r="C112" s="18"/>
      <c r="D112" s="18"/>
      <c r="E112" s="18"/>
      <c r="F112" s="18"/>
      <c r="G112" s="18"/>
      <c r="H112" s="18"/>
      <c r="I112" s="18"/>
      <c r="J112" s="18"/>
      <c r="K112" s="18"/>
      <c r="L112" s="18"/>
      <c r="M112" s="19"/>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row>
    <row r="113" spans="1:65" ht="12" customHeight="1">
      <c r="A113" s="18"/>
      <c r="B113" s="19"/>
      <c r="C113" s="13" t="s">
        <v>15</v>
      </c>
      <c r="D113" s="18"/>
      <c r="E113" s="18"/>
      <c r="F113" s="18"/>
      <c r="G113" s="18"/>
      <c r="H113" s="18"/>
      <c r="I113" s="18"/>
      <c r="J113" s="18"/>
      <c r="K113" s="18"/>
      <c r="L113" s="18"/>
      <c r="M113" s="19"/>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row>
    <row r="114" spans="1:65" ht="26.25" customHeight="1">
      <c r="A114" s="18"/>
      <c r="B114" s="19"/>
      <c r="C114" s="18"/>
      <c r="D114" s="18"/>
      <c r="E114" s="239" t="str">
        <f>E7</f>
        <v>Integrovaný výrobný systém pre výrobu a distribúciu nealkoholických sladových produktov</v>
      </c>
      <c r="F114" s="205"/>
      <c r="G114" s="205"/>
      <c r="H114" s="205"/>
      <c r="I114" s="18"/>
      <c r="J114" s="18"/>
      <c r="K114" s="18"/>
      <c r="L114" s="18"/>
      <c r="M114" s="19"/>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row>
    <row r="115" spans="1:65" ht="12" customHeight="1">
      <c r="A115" s="2"/>
      <c r="B115" s="6"/>
      <c r="C115" s="13" t="s">
        <v>113</v>
      </c>
      <c r="D115" s="2"/>
      <c r="E115" s="2"/>
      <c r="F115" s="2"/>
      <c r="G115" s="2"/>
      <c r="H115" s="2"/>
      <c r="I115" s="2"/>
      <c r="J115" s="2"/>
      <c r="K115" s="2"/>
      <c r="L115" s="2"/>
      <c r="M115" s="6"/>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row>
    <row r="116" spans="1:65" ht="16.5" customHeight="1">
      <c r="A116" s="2"/>
      <c r="B116" s="6"/>
      <c r="C116" s="2"/>
      <c r="D116" s="2"/>
      <c r="E116" s="239" t="s">
        <v>163</v>
      </c>
      <c r="F116" s="205"/>
      <c r="G116" s="205"/>
      <c r="H116" s="205"/>
      <c r="I116" s="2"/>
      <c r="J116" s="2"/>
      <c r="K116" s="2"/>
      <c r="L116" s="2"/>
      <c r="M116" s="6"/>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row>
    <row r="117" spans="1:65" ht="12" customHeight="1">
      <c r="A117" s="2"/>
      <c r="B117" s="6"/>
      <c r="C117" s="13" t="s">
        <v>164</v>
      </c>
      <c r="D117" s="2"/>
      <c r="E117" s="2"/>
      <c r="F117" s="2"/>
      <c r="G117" s="2"/>
      <c r="H117" s="2"/>
      <c r="I117" s="2"/>
      <c r="J117" s="2"/>
      <c r="K117" s="2"/>
      <c r="L117" s="2"/>
      <c r="M117" s="6"/>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row>
    <row r="118" spans="1:65" ht="16.5" customHeight="1">
      <c r="A118" s="18"/>
      <c r="B118" s="19"/>
      <c r="C118" s="18"/>
      <c r="D118" s="18"/>
      <c r="E118" s="240" t="s">
        <v>709</v>
      </c>
      <c r="F118" s="205"/>
      <c r="G118" s="205"/>
      <c r="H118" s="205"/>
      <c r="I118" s="18"/>
      <c r="J118" s="18"/>
      <c r="K118" s="18"/>
      <c r="L118" s="18"/>
      <c r="M118" s="19"/>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row>
    <row r="119" spans="1:65" ht="12" customHeight="1">
      <c r="A119" s="18"/>
      <c r="B119" s="19"/>
      <c r="C119" s="13" t="s">
        <v>710</v>
      </c>
      <c r="D119" s="18"/>
      <c r="E119" s="18"/>
      <c r="F119" s="18"/>
      <c r="G119" s="18"/>
      <c r="H119" s="18"/>
      <c r="I119" s="18"/>
      <c r="J119" s="18"/>
      <c r="K119" s="18"/>
      <c r="L119" s="18"/>
      <c r="M119" s="19"/>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row>
    <row r="120" spans="1:65" ht="16.5" customHeight="1">
      <c r="A120" s="18"/>
      <c r="B120" s="19"/>
      <c r="C120" s="18"/>
      <c r="D120" s="18"/>
      <c r="E120" s="234" t="str">
        <f>E13</f>
        <v>26-B-01-03-02-03 - NN prípojka</v>
      </c>
      <c r="F120" s="205"/>
      <c r="G120" s="205"/>
      <c r="H120" s="205"/>
      <c r="I120" s="18"/>
      <c r="J120" s="18"/>
      <c r="K120" s="18"/>
      <c r="L120" s="18"/>
      <c r="M120" s="19"/>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row>
    <row r="121" spans="1:65" ht="6.75" customHeight="1">
      <c r="A121" s="18"/>
      <c r="B121" s="19"/>
      <c r="C121" s="18"/>
      <c r="D121" s="18"/>
      <c r="E121" s="18"/>
      <c r="F121" s="18"/>
      <c r="G121" s="18"/>
      <c r="H121" s="18"/>
      <c r="I121" s="18"/>
      <c r="J121" s="18"/>
      <c r="K121" s="18"/>
      <c r="L121" s="18"/>
      <c r="M121" s="19"/>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row>
    <row r="122" spans="1:65" ht="12" customHeight="1">
      <c r="A122" s="18"/>
      <c r="B122" s="19"/>
      <c r="C122" s="13" t="s">
        <v>19</v>
      </c>
      <c r="D122" s="18"/>
      <c r="E122" s="18"/>
      <c r="F122" s="11" t="str">
        <f>F16</f>
        <v>Zvolen</v>
      </c>
      <c r="G122" s="18"/>
      <c r="H122" s="18"/>
      <c r="I122" s="13" t="s">
        <v>21</v>
      </c>
      <c r="J122" s="45" t="str">
        <f>IF(J16="","",J16)</f>
        <v/>
      </c>
      <c r="K122" s="18"/>
      <c r="L122" s="18"/>
      <c r="M122" s="19"/>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row>
    <row r="123" spans="1:65" ht="6.75" customHeight="1">
      <c r="A123" s="18"/>
      <c r="B123" s="19"/>
      <c r="C123" s="18"/>
      <c r="D123" s="18"/>
      <c r="E123" s="18"/>
      <c r="F123" s="18"/>
      <c r="G123" s="18"/>
      <c r="H123" s="18"/>
      <c r="I123" s="18"/>
      <c r="J123" s="18"/>
      <c r="K123" s="18"/>
      <c r="L123" s="18"/>
      <c r="M123" s="19"/>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row>
    <row r="124" spans="1:65" ht="15" customHeight="1">
      <c r="A124" s="18"/>
      <c r="B124" s="19"/>
      <c r="C124" s="13" t="s">
        <v>22</v>
      </c>
      <c r="D124" s="18"/>
      <c r="E124" s="18"/>
      <c r="F124" s="11" t="str">
        <f>E19</f>
        <v xml:space="preserve"> </v>
      </c>
      <c r="G124" s="18"/>
      <c r="H124" s="18"/>
      <c r="I124" s="13" t="s">
        <v>28</v>
      </c>
      <c r="J124" s="16" t="str">
        <f>E25</f>
        <v xml:space="preserve"> </v>
      </c>
      <c r="K124" s="18"/>
      <c r="L124" s="18"/>
      <c r="M124" s="19"/>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row>
    <row r="125" spans="1:65" ht="15" customHeight="1">
      <c r="A125" s="18"/>
      <c r="B125" s="19"/>
      <c r="C125" s="13" t="s">
        <v>26</v>
      </c>
      <c r="D125" s="18"/>
      <c r="E125" s="18"/>
      <c r="F125" s="105" t="str">
        <f>IF(E22="","",E22)</f>
        <v>Vyplň údaj</v>
      </c>
      <c r="G125" s="18"/>
      <c r="H125" s="18"/>
      <c r="I125" s="13" t="s">
        <v>29</v>
      </c>
      <c r="J125" s="16" t="str">
        <f>E28</f>
        <v>Ing.Miroslav Plevka</v>
      </c>
      <c r="K125" s="18"/>
      <c r="L125" s="18"/>
      <c r="M125" s="19"/>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row>
    <row r="126" spans="1:65" ht="9.75" customHeight="1">
      <c r="A126" s="18"/>
      <c r="B126" s="19"/>
      <c r="C126" s="18"/>
      <c r="D126" s="18"/>
      <c r="E126" s="18"/>
      <c r="F126" s="18"/>
      <c r="G126" s="18"/>
      <c r="H126" s="18"/>
      <c r="I126" s="18"/>
      <c r="J126" s="18"/>
      <c r="K126" s="18"/>
      <c r="L126" s="18"/>
      <c r="M126" s="19"/>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row>
    <row r="127" spans="1:65" ht="29.25" customHeight="1">
      <c r="A127" s="118"/>
      <c r="B127" s="119"/>
      <c r="C127" s="120" t="s">
        <v>125</v>
      </c>
      <c r="D127" s="121" t="s">
        <v>57</v>
      </c>
      <c r="E127" s="121" t="s">
        <v>53</v>
      </c>
      <c r="F127" s="121" t="s">
        <v>54</v>
      </c>
      <c r="G127" s="121" t="s">
        <v>126</v>
      </c>
      <c r="H127" s="121" t="s">
        <v>127</v>
      </c>
      <c r="I127" s="121" t="s">
        <v>128</v>
      </c>
      <c r="J127" s="121" t="s">
        <v>129</v>
      </c>
      <c r="K127" s="121" t="s">
        <v>120</v>
      </c>
      <c r="L127" s="122" t="s">
        <v>130</v>
      </c>
      <c r="M127" s="119"/>
      <c r="N127" s="51" t="s">
        <v>1</v>
      </c>
      <c r="O127" s="52" t="s">
        <v>36</v>
      </c>
      <c r="P127" s="52" t="s">
        <v>131</v>
      </c>
      <c r="Q127" s="52" t="s">
        <v>132</v>
      </c>
      <c r="R127" s="52" t="s">
        <v>133</v>
      </c>
      <c r="S127" s="52" t="s">
        <v>134</v>
      </c>
      <c r="T127" s="52" t="s">
        <v>135</v>
      </c>
      <c r="U127" s="52" t="s">
        <v>136</v>
      </c>
      <c r="V127" s="52" t="s">
        <v>137</v>
      </c>
      <c r="W127" s="52" t="s">
        <v>138</v>
      </c>
      <c r="X127" s="53" t="s">
        <v>139</v>
      </c>
      <c r="Y127" s="118"/>
      <c r="Z127" s="118"/>
      <c r="AA127" s="118"/>
      <c r="AB127" s="118"/>
      <c r="AC127" s="118"/>
      <c r="AD127" s="118"/>
      <c r="AE127" s="118"/>
      <c r="AF127" s="118"/>
      <c r="AG127" s="118"/>
      <c r="AH127" s="118"/>
      <c r="AI127" s="118"/>
      <c r="AJ127" s="118"/>
      <c r="AK127" s="118"/>
      <c r="AL127" s="118"/>
      <c r="AM127" s="118"/>
      <c r="AN127" s="118"/>
      <c r="AO127" s="118"/>
      <c r="AP127" s="118"/>
      <c r="AQ127" s="118"/>
      <c r="AR127" s="118"/>
      <c r="AS127" s="118"/>
      <c r="AT127" s="118"/>
      <c r="AU127" s="118"/>
      <c r="AV127" s="118"/>
      <c r="AW127" s="118"/>
      <c r="AX127" s="118"/>
      <c r="AY127" s="118"/>
      <c r="AZ127" s="118"/>
      <c r="BA127" s="118"/>
      <c r="BB127" s="118"/>
      <c r="BC127" s="118"/>
      <c r="BD127" s="118"/>
      <c r="BE127" s="118"/>
      <c r="BF127" s="118"/>
      <c r="BG127" s="118"/>
      <c r="BH127" s="118"/>
      <c r="BI127" s="118"/>
      <c r="BJ127" s="118"/>
      <c r="BK127" s="118"/>
      <c r="BL127" s="118"/>
      <c r="BM127" s="118"/>
    </row>
    <row r="128" spans="1:65" ht="22.5" customHeight="1">
      <c r="A128" s="18"/>
      <c r="B128" s="19"/>
      <c r="C128" s="57" t="s">
        <v>121</v>
      </c>
      <c r="D128" s="18"/>
      <c r="E128" s="18"/>
      <c r="F128" s="18"/>
      <c r="G128" s="18"/>
      <c r="H128" s="18"/>
      <c r="I128" s="18"/>
      <c r="J128" s="18"/>
      <c r="K128" s="123">
        <f t="shared" ref="K128:K130" si="7">BK128</f>
        <v>0</v>
      </c>
      <c r="L128" s="18"/>
      <c r="M128" s="19"/>
      <c r="N128" s="54"/>
      <c r="O128" s="46"/>
      <c r="P128" s="46"/>
      <c r="Q128" s="124">
        <f t="shared" ref="Q128:R128" si="8">Q129+Q159</f>
        <v>0</v>
      </c>
      <c r="R128" s="124">
        <f t="shared" si="8"/>
        <v>0</v>
      </c>
      <c r="S128" s="46"/>
      <c r="T128" s="125">
        <f>T129+T159</f>
        <v>0</v>
      </c>
      <c r="U128" s="46"/>
      <c r="V128" s="125">
        <f>V129+V159</f>
        <v>1.773482</v>
      </c>
      <c r="W128" s="46"/>
      <c r="X128" s="126">
        <f>X129+X159</f>
        <v>0</v>
      </c>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3" t="s">
        <v>73</v>
      </c>
      <c r="AU128" s="3" t="s">
        <v>122</v>
      </c>
      <c r="AV128" s="18"/>
      <c r="AW128" s="18"/>
      <c r="AX128" s="18"/>
      <c r="AY128" s="18"/>
      <c r="AZ128" s="18"/>
      <c r="BA128" s="18"/>
      <c r="BB128" s="18"/>
      <c r="BC128" s="18"/>
      <c r="BD128" s="18"/>
      <c r="BE128" s="18"/>
      <c r="BF128" s="18"/>
      <c r="BG128" s="18"/>
      <c r="BH128" s="18"/>
      <c r="BI128" s="18"/>
      <c r="BJ128" s="18"/>
      <c r="BK128" s="127">
        <f>BK129+BK159</f>
        <v>0</v>
      </c>
      <c r="BL128" s="18"/>
      <c r="BM128" s="18"/>
    </row>
    <row r="129" spans="1:65" ht="25.5" customHeight="1">
      <c r="A129" s="128"/>
      <c r="B129" s="129"/>
      <c r="C129" s="128"/>
      <c r="D129" s="130" t="s">
        <v>73</v>
      </c>
      <c r="E129" s="131" t="s">
        <v>143</v>
      </c>
      <c r="F129" s="131" t="s">
        <v>857</v>
      </c>
      <c r="G129" s="128"/>
      <c r="H129" s="128"/>
      <c r="I129" s="128"/>
      <c r="J129" s="128"/>
      <c r="K129" s="132">
        <f t="shared" si="7"/>
        <v>0</v>
      </c>
      <c r="L129" s="128"/>
      <c r="M129" s="129"/>
      <c r="N129" s="133"/>
      <c r="O129" s="128"/>
      <c r="P129" s="128"/>
      <c r="Q129" s="134">
        <f t="shared" ref="Q129:R129" si="9">Q130+Q144</f>
        <v>0</v>
      </c>
      <c r="R129" s="134">
        <f t="shared" si="9"/>
        <v>0</v>
      </c>
      <c r="S129" s="128"/>
      <c r="T129" s="135">
        <f>T130+T144</f>
        <v>0</v>
      </c>
      <c r="U129" s="128"/>
      <c r="V129" s="135">
        <f>V130+V144</f>
        <v>1.773482</v>
      </c>
      <c r="W129" s="128"/>
      <c r="X129" s="136">
        <f>X130+X144</f>
        <v>0</v>
      </c>
      <c r="Y129" s="128"/>
      <c r="Z129" s="128"/>
      <c r="AA129" s="128"/>
      <c r="AB129" s="128"/>
      <c r="AC129" s="128"/>
      <c r="AD129" s="128"/>
      <c r="AE129" s="128"/>
      <c r="AF129" s="128"/>
      <c r="AG129" s="128"/>
      <c r="AH129" s="128"/>
      <c r="AI129" s="128"/>
      <c r="AJ129" s="128"/>
      <c r="AK129" s="128"/>
      <c r="AL129" s="128"/>
      <c r="AM129" s="128"/>
      <c r="AN129" s="128"/>
      <c r="AO129" s="128"/>
      <c r="AP129" s="128"/>
      <c r="AQ129" s="128"/>
      <c r="AR129" s="130" t="s">
        <v>94</v>
      </c>
      <c r="AS129" s="128"/>
      <c r="AT129" s="137" t="s">
        <v>73</v>
      </c>
      <c r="AU129" s="137" t="s">
        <v>74</v>
      </c>
      <c r="AV129" s="128"/>
      <c r="AW129" s="128"/>
      <c r="AX129" s="128"/>
      <c r="AY129" s="130" t="s">
        <v>142</v>
      </c>
      <c r="AZ129" s="128"/>
      <c r="BA129" s="128"/>
      <c r="BB129" s="128"/>
      <c r="BC129" s="128"/>
      <c r="BD129" s="128"/>
      <c r="BE129" s="128"/>
      <c r="BF129" s="128"/>
      <c r="BG129" s="128"/>
      <c r="BH129" s="128"/>
      <c r="BI129" s="128"/>
      <c r="BJ129" s="128"/>
      <c r="BK129" s="138">
        <f>BK130+BK144</f>
        <v>0</v>
      </c>
      <c r="BL129" s="128"/>
      <c r="BM129" s="128"/>
    </row>
    <row r="130" spans="1:65" ht="22.5" customHeight="1">
      <c r="A130" s="128"/>
      <c r="B130" s="129"/>
      <c r="C130" s="128"/>
      <c r="D130" s="130" t="s">
        <v>73</v>
      </c>
      <c r="E130" s="139" t="s">
        <v>858</v>
      </c>
      <c r="F130" s="139" t="s">
        <v>859</v>
      </c>
      <c r="G130" s="128"/>
      <c r="H130" s="128"/>
      <c r="I130" s="128"/>
      <c r="J130" s="128"/>
      <c r="K130" s="140">
        <f t="shared" si="7"/>
        <v>0</v>
      </c>
      <c r="L130" s="128"/>
      <c r="M130" s="129"/>
      <c r="N130" s="133"/>
      <c r="O130" s="128"/>
      <c r="P130" s="128"/>
      <c r="Q130" s="134">
        <f t="shared" ref="Q130:R130" si="10">SUM(Q131:Q143)</f>
        <v>0</v>
      </c>
      <c r="R130" s="134">
        <f t="shared" si="10"/>
        <v>0</v>
      </c>
      <c r="S130" s="128"/>
      <c r="T130" s="135">
        <f>SUM(T131:T143)</f>
        <v>0</v>
      </c>
      <c r="U130" s="128"/>
      <c r="V130" s="135">
        <f>SUM(V131:V143)</f>
        <v>0.11945</v>
      </c>
      <c r="W130" s="128"/>
      <c r="X130" s="136">
        <f>SUM(X131:X143)</f>
        <v>0</v>
      </c>
      <c r="Y130" s="128"/>
      <c r="Z130" s="128"/>
      <c r="AA130" s="128"/>
      <c r="AB130" s="128"/>
      <c r="AC130" s="128"/>
      <c r="AD130" s="128"/>
      <c r="AE130" s="128"/>
      <c r="AF130" s="128"/>
      <c r="AG130" s="128"/>
      <c r="AH130" s="128"/>
      <c r="AI130" s="128"/>
      <c r="AJ130" s="128"/>
      <c r="AK130" s="128"/>
      <c r="AL130" s="128"/>
      <c r="AM130" s="128"/>
      <c r="AN130" s="128"/>
      <c r="AO130" s="128"/>
      <c r="AP130" s="128"/>
      <c r="AQ130" s="128"/>
      <c r="AR130" s="130" t="s">
        <v>94</v>
      </c>
      <c r="AS130" s="128"/>
      <c r="AT130" s="137" t="s">
        <v>73</v>
      </c>
      <c r="AU130" s="137" t="s">
        <v>80</v>
      </c>
      <c r="AV130" s="128"/>
      <c r="AW130" s="128"/>
      <c r="AX130" s="128"/>
      <c r="AY130" s="130" t="s">
        <v>142</v>
      </c>
      <c r="AZ130" s="128"/>
      <c r="BA130" s="128"/>
      <c r="BB130" s="128"/>
      <c r="BC130" s="128"/>
      <c r="BD130" s="128"/>
      <c r="BE130" s="128"/>
      <c r="BF130" s="128"/>
      <c r="BG130" s="128"/>
      <c r="BH130" s="128"/>
      <c r="BI130" s="128"/>
      <c r="BJ130" s="128"/>
      <c r="BK130" s="138">
        <f>SUM(BK131:BK143)</f>
        <v>0</v>
      </c>
      <c r="BL130" s="128"/>
      <c r="BM130" s="128"/>
    </row>
    <row r="131" spans="1:65" ht="24" customHeight="1">
      <c r="A131" s="18"/>
      <c r="B131" s="19"/>
      <c r="C131" s="157" t="s">
        <v>80</v>
      </c>
      <c r="D131" s="157" t="s">
        <v>155</v>
      </c>
      <c r="E131" s="158" t="s">
        <v>860</v>
      </c>
      <c r="F131" s="159" t="s">
        <v>861</v>
      </c>
      <c r="G131" s="160" t="s">
        <v>144</v>
      </c>
      <c r="H131" s="161">
        <v>1</v>
      </c>
      <c r="I131" s="162"/>
      <c r="J131" s="162"/>
      <c r="K131" s="163">
        <f t="shared" ref="K131:K138" si="11">ROUND(P131*H131,2)</f>
        <v>0</v>
      </c>
      <c r="L131" s="159" t="s">
        <v>161</v>
      </c>
      <c r="M131" s="19"/>
      <c r="N131" s="164" t="s">
        <v>1</v>
      </c>
      <c r="O131" s="151" t="s">
        <v>38</v>
      </c>
      <c r="P131" s="152">
        <f t="shared" ref="P131:P138" si="12">I131+J131</f>
        <v>0</v>
      </c>
      <c r="Q131" s="152">
        <f t="shared" ref="Q131:Q138" si="13">ROUND(I131*H131,2)</f>
        <v>0</v>
      </c>
      <c r="R131" s="152">
        <f t="shared" ref="R131:R138" si="14">ROUND(J131*H131,2)</f>
        <v>0</v>
      </c>
      <c r="S131" s="18"/>
      <c r="T131" s="153">
        <f t="shared" ref="T131:T138" si="15">S131*H131</f>
        <v>0</v>
      </c>
      <c r="U131" s="153">
        <v>0</v>
      </c>
      <c r="V131" s="153">
        <f t="shared" ref="V131:V138" si="16">U131*H131</f>
        <v>0</v>
      </c>
      <c r="W131" s="153">
        <v>0</v>
      </c>
      <c r="X131" s="154">
        <f t="shared" ref="X131:X138" si="17">W131*H131</f>
        <v>0</v>
      </c>
      <c r="Y131" s="18"/>
      <c r="Z131" s="18"/>
      <c r="AA131" s="18"/>
      <c r="AB131" s="18"/>
      <c r="AC131" s="18"/>
      <c r="AD131" s="18"/>
      <c r="AE131" s="18"/>
      <c r="AF131" s="18"/>
      <c r="AG131" s="18"/>
      <c r="AH131" s="18"/>
      <c r="AI131" s="18"/>
      <c r="AJ131" s="18"/>
      <c r="AK131" s="18"/>
      <c r="AL131" s="18"/>
      <c r="AM131" s="18"/>
      <c r="AN131" s="18"/>
      <c r="AO131" s="18"/>
      <c r="AP131" s="18"/>
      <c r="AQ131" s="18"/>
      <c r="AR131" s="155" t="s">
        <v>475</v>
      </c>
      <c r="AS131" s="18"/>
      <c r="AT131" s="155" t="s">
        <v>155</v>
      </c>
      <c r="AU131" s="155" t="s">
        <v>87</v>
      </c>
      <c r="AV131" s="18"/>
      <c r="AW131" s="18"/>
      <c r="AX131" s="18"/>
      <c r="AY131" s="3" t="s">
        <v>142</v>
      </c>
      <c r="AZ131" s="18"/>
      <c r="BA131" s="18"/>
      <c r="BB131" s="18"/>
      <c r="BC131" s="18"/>
      <c r="BD131" s="18"/>
      <c r="BE131" s="156">
        <f t="shared" ref="BE131:BE138" si="18">IF(O131="základná",K131,0)</f>
        <v>0</v>
      </c>
      <c r="BF131" s="156">
        <f t="shared" ref="BF131:BF138" si="19">IF(O131="znížená",K131,0)</f>
        <v>0</v>
      </c>
      <c r="BG131" s="156">
        <f t="shared" ref="BG131:BG138" si="20">IF(O131="zákl. prenesená",K131,0)</f>
        <v>0</v>
      </c>
      <c r="BH131" s="156">
        <f t="shared" ref="BH131:BH138" si="21">IF(O131="zníž. prenesená",K131,0)</f>
        <v>0</v>
      </c>
      <c r="BI131" s="156">
        <f t="shared" ref="BI131:BI138" si="22">IF(O131="nulová",K131,0)</f>
        <v>0</v>
      </c>
      <c r="BJ131" s="3" t="s">
        <v>87</v>
      </c>
      <c r="BK131" s="156">
        <f t="shared" ref="BK131:BK138" si="23">ROUND(P131*H131,2)</f>
        <v>0</v>
      </c>
      <c r="BL131" s="3" t="s">
        <v>475</v>
      </c>
      <c r="BM131" s="155" t="s">
        <v>862</v>
      </c>
    </row>
    <row r="132" spans="1:65" ht="24" customHeight="1">
      <c r="A132" s="18"/>
      <c r="B132" s="19"/>
      <c r="C132" s="141" t="s">
        <v>87</v>
      </c>
      <c r="D132" s="141" t="s">
        <v>143</v>
      </c>
      <c r="E132" s="142" t="s">
        <v>863</v>
      </c>
      <c r="F132" s="143" t="s">
        <v>864</v>
      </c>
      <c r="G132" s="144" t="s">
        <v>144</v>
      </c>
      <c r="H132" s="145">
        <v>1</v>
      </c>
      <c r="I132" s="146"/>
      <c r="J132" s="147"/>
      <c r="K132" s="148">
        <f t="shared" si="11"/>
        <v>0</v>
      </c>
      <c r="L132" s="143" t="s">
        <v>161</v>
      </c>
      <c r="M132" s="149"/>
      <c r="N132" s="150" t="s">
        <v>1</v>
      </c>
      <c r="O132" s="151" t="s">
        <v>38</v>
      </c>
      <c r="P132" s="152">
        <f t="shared" si="12"/>
        <v>0</v>
      </c>
      <c r="Q132" s="152">
        <f t="shared" si="13"/>
        <v>0</v>
      </c>
      <c r="R132" s="152">
        <f t="shared" si="14"/>
        <v>0</v>
      </c>
      <c r="S132" s="18"/>
      <c r="T132" s="153">
        <f t="shared" si="15"/>
        <v>0</v>
      </c>
      <c r="U132" s="153">
        <v>2.0000000000000002E-5</v>
      </c>
      <c r="V132" s="153">
        <f t="shared" si="16"/>
        <v>2.0000000000000002E-5</v>
      </c>
      <c r="W132" s="153">
        <v>0</v>
      </c>
      <c r="X132" s="154">
        <f t="shared" si="17"/>
        <v>0</v>
      </c>
      <c r="Y132" s="18"/>
      <c r="Z132" s="18"/>
      <c r="AA132" s="18"/>
      <c r="AB132" s="18"/>
      <c r="AC132" s="18"/>
      <c r="AD132" s="18"/>
      <c r="AE132" s="18"/>
      <c r="AF132" s="18"/>
      <c r="AG132" s="18"/>
      <c r="AH132" s="18"/>
      <c r="AI132" s="18"/>
      <c r="AJ132" s="18"/>
      <c r="AK132" s="18"/>
      <c r="AL132" s="18"/>
      <c r="AM132" s="18"/>
      <c r="AN132" s="18"/>
      <c r="AO132" s="18"/>
      <c r="AP132" s="18"/>
      <c r="AQ132" s="18"/>
      <c r="AR132" s="155" t="s">
        <v>682</v>
      </c>
      <c r="AS132" s="18"/>
      <c r="AT132" s="155" t="s">
        <v>143</v>
      </c>
      <c r="AU132" s="155" t="s">
        <v>87</v>
      </c>
      <c r="AV132" s="18"/>
      <c r="AW132" s="18"/>
      <c r="AX132" s="18"/>
      <c r="AY132" s="3" t="s">
        <v>142</v>
      </c>
      <c r="AZ132" s="18"/>
      <c r="BA132" s="18"/>
      <c r="BB132" s="18"/>
      <c r="BC132" s="18"/>
      <c r="BD132" s="18"/>
      <c r="BE132" s="156">
        <f t="shared" si="18"/>
        <v>0</v>
      </c>
      <c r="BF132" s="156">
        <f t="shared" si="19"/>
        <v>0</v>
      </c>
      <c r="BG132" s="156">
        <f t="shared" si="20"/>
        <v>0</v>
      </c>
      <c r="BH132" s="156">
        <f t="shared" si="21"/>
        <v>0</v>
      </c>
      <c r="BI132" s="156">
        <f t="shared" si="22"/>
        <v>0</v>
      </c>
      <c r="BJ132" s="3" t="s">
        <v>87</v>
      </c>
      <c r="BK132" s="156">
        <f t="shared" si="23"/>
        <v>0</v>
      </c>
      <c r="BL132" s="3" t="s">
        <v>682</v>
      </c>
      <c r="BM132" s="155" t="s">
        <v>865</v>
      </c>
    </row>
    <row r="133" spans="1:65" ht="24" customHeight="1">
      <c r="A133" s="18"/>
      <c r="B133" s="19"/>
      <c r="C133" s="141" t="s">
        <v>94</v>
      </c>
      <c r="D133" s="141" t="s">
        <v>143</v>
      </c>
      <c r="E133" s="142" t="s">
        <v>866</v>
      </c>
      <c r="F133" s="143" t="s">
        <v>867</v>
      </c>
      <c r="G133" s="144" t="s">
        <v>144</v>
      </c>
      <c r="H133" s="145">
        <v>1</v>
      </c>
      <c r="I133" s="146"/>
      <c r="J133" s="147"/>
      <c r="K133" s="148">
        <f t="shared" si="11"/>
        <v>0</v>
      </c>
      <c r="L133" s="143" t="s">
        <v>161</v>
      </c>
      <c r="M133" s="149"/>
      <c r="N133" s="150" t="s">
        <v>1</v>
      </c>
      <c r="O133" s="151" t="s">
        <v>38</v>
      </c>
      <c r="P133" s="152">
        <f t="shared" si="12"/>
        <v>0</v>
      </c>
      <c r="Q133" s="152">
        <f t="shared" si="13"/>
        <v>0</v>
      </c>
      <c r="R133" s="152">
        <f t="shared" si="14"/>
        <v>0</v>
      </c>
      <c r="S133" s="18"/>
      <c r="T133" s="153">
        <f t="shared" si="15"/>
        <v>0</v>
      </c>
      <c r="U133" s="153">
        <v>3.0000000000000001E-5</v>
      </c>
      <c r="V133" s="153">
        <f t="shared" si="16"/>
        <v>3.0000000000000001E-5</v>
      </c>
      <c r="W133" s="153">
        <v>0</v>
      </c>
      <c r="X133" s="154">
        <f t="shared" si="17"/>
        <v>0</v>
      </c>
      <c r="Y133" s="18"/>
      <c r="Z133" s="18"/>
      <c r="AA133" s="18"/>
      <c r="AB133" s="18"/>
      <c r="AC133" s="18"/>
      <c r="AD133" s="18"/>
      <c r="AE133" s="18"/>
      <c r="AF133" s="18"/>
      <c r="AG133" s="18"/>
      <c r="AH133" s="18"/>
      <c r="AI133" s="18"/>
      <c r="AJ133" s="18"/>
      <c r="AK133" s="18"/>
      <c r="AL133" s="18"/>
      <c r="AM133" s="18"/>
      <c r="AN133" s="18"/>
      <c r="AO133" s="18"/>
      <c r="AP133" s="18"/>
      <c r="AQ133" s="18"/>
      <c r="AR133" s="155" t="s">
        <v>682</v>
      </c>
      <c r="AS133" s="18"/>
      <c r="AT133" s="155" t="s">
        <v>143</v>
      </c>
      <c r="AU133" s="155" t="s">
        <v>87</v>
      </c>
      <c r="AV133" s="18"/>
      <c r="AW133" s="18"/>
      <c r="AX133" s="18"/>
      <c r="AY133" s="3" t="s">
        <v>142</v>
      </c>
      <c r="AZ133" s="18"/>
      <c r="BA133" s="18"/>
      <c r="BB133" s="18"/>
      <c r="BC133" s="18"/>
      <c r="BD133" s="18"/>
      <c r="BE133" s="156">
        <f t="shared" si="18"/>
        <v>0</v>
      </c>
      <c r="BF133" s="156">
        <f t="shared" si="19"/>
        <v>0</v>
      </c>
      <c r="BG133" s="156">
        <f t="shared" si="20"/>
        <v>0</v>
      </c>
      <c r="BH133" s="156">
        <f t="shared" si="21"/>
        <v>0</v>
      </c>
      <c r="BI133" s="156">
        <f t="shared" si="22"/>
        <v>0</v>
      </c>
      <c r="BJ133" s="3" t="s">
        <v>87</v>
      </c>
      <c r="BK133" s="156">
        <f t="shared" si="23"/>
        <v>0</v>
      </c>
      <c r="BL133" s="3" t="s">
        <v>682</v>
      </c>
      <c r="BM133" s="155" t="s">
        <v>868</v>
      </c>
    </row>
    <row r="134" spans="1:65" ht="15.75" customHeight="1">
      <c r="A134" s="18"/>
      <c r="B134" s="19"/>
      <c r="C134" s="157" t="s">
        <v>147</v>
      </c>
      <c r="D134" s="157" t="s">
        <v>155</v>
      </c>
      <c r="E134" s="158" t="s">
        <v>869</v>
      </c>
      <c r="F134" s="159" t="s">
        <v>870</v>
      </c>
      <c r="G134" s="160" t="s">
        <v>144</v>
      </c>
      <c r="H134" s="161">
        <v>1</v>
      </c>
      <c r="I134" s="162"/>
      <c r="J134" s="162"/>
      <c r="K134" s="163">
        <f t="shared" si="11"/>
        <v>0</v>
      </c>
      <c r="L134" s="159" t="s">
        <v>161</v>
      </c>
      <c r="M134" s="19"/>
      <c r="N134" s="164" t="s">
        <v>1</v>
      </c>
      <c r="O134" s="151" t="s">
        <v>38</v>
      </c>
      <c r="P134" s="152">
        <f t="shared" si="12"/>
        <v>0</v>
      </c>
      <c r="Q134" s="152">
        <f t="shared" si="13"/>
        <v>0</v>
      </c>
      <c r="R134" s="152">
        <f t="shared" si="14"/>
        <v>0</v>
      </c>
      <c r="S134" s="18"/>
      <c r="T134" s="153">
        <f t="shared" si="15"/>
        <v>0</v>
      </c>
      <c r="U134" s="153">
        <v>0</v>
      </c>
      <c r="V134" s="153">
        <f t="shared" si="16"/>
        <v>0</v>
      </c>
      <c r="W134" s="153">
        <v>0</v>
      </c>
      <c r="X134" s="154">
        <f t="shared" si="17"/>
        <v>0</v>
      </c>
      <c r="Y134" s="18"/>
      <c r="Z134" s="18"/>
      <c r="AA134" s="18"/>
      <c r="AB134" s="18"/>
      <c r="AC134" s="18"/>
      <c r="AD134" s="18"/>
      <c r="AE134" s="18"/>
      <c r="AF134" s="18"/>
      <c r="AG134" s="18"/>
      <c r="AH134" s="18"/>
      <c r="AI134" s="18"/>
      <c r="AJ134" s="18"/>
      <c r="AK134" s="18"/>
      <c r="AL134" s="18"/>
      <c r="AM134" s="18"/>
      <c r="AN134" s="18"/>
      <c r="AO134" s="18"/>
      <c r="AP134" s="18"/>
      <c r="AQ134" s="18"/>
      <c r="AR134" s="155" t="s">
        <v>147</v>
      </c>
      <c r="AS134" s="18"/>
      <c r="AT134" s="155" t="s">
        <v>155</v>
      </c>
      <c r="AU134" s="155" t="s">
        <v>87</v>
      </c>
      <c r="AV134" s="18"/>
      <c r="AW134" s="18"/>
      <c r="AX134" s="18"/>
      <c r="AY134" s="3" t="s">
        <v>142</v>
      </c>
      <c r="AZ134" s="18"/>
      <c r="BA134" s="18"/>
      <c r="BB134" s="18"/>
      <c r="BC134" s="18"/>
      <c r="BD134" s="18"/>
      <c r="BE134" s="156">
        <f t="shared" si="18"/>
        <v>0</v>
      </c>
      <c r="BF134" s="156">
        <f t="shared" si="19"/>
        <v>0</v>
      </c>
      <c r="BG134" s="156">
        <f t="shared" si="20"/>
        <v>0</v>
      </c>
      <c r="BH134" s="156">
        <f t="shared" si="21"/>
        <v>0</v>
      </c>
      <c r="BI134" s="156">
        <f t="shared" si="22"/>
        <v>0</v>
      </c>
      <c r="BJ134" s="3" t="s">
        <v>87</v>
      </c>
      <c r="BK134" s="156">
        <f t="shared" si="23"/>
        <v>0</v>
      </c>
      <c r="BL134" s="3" t="s">
        <v>147</v>
      </c>
      <c r="BM134" s="155" t="s">
        <v>871</v>
      </c>
    </row>
    <row r="135" spans="1:65" ht="44.25" customHeight="1">
      <c r="A135" s="18"/>
      <c r="B135" s="19"/>
      <c r="C135" s="141" t="s">
        <v>148</v>
      </c>
      <c r="D135" s="141" t="s">
        <v>143</v>
      </c>
      <c r="E135" s="142" t="s">
        <v>872</v>
      </c>
      <c r="F135" s="143" t="s">
        <v>873</v>
      </c>
      <c r="G135" s="144" t="s">
        <v>144</v>
      </c>
      <c r="H135" s="145">
        <v>1</v>
      </c>
      <c r="I135" s="146"/>
      <c r="J135" s="147"/>
      <c r="K135" s="148">
        <f t="shared" si="11"/>
        <v>0</v>
      </c>
      <c r="L135" s="143" t="s">
        <v>161</v>
      </c>
      <c r="M135" s="149"/>
      <c r="N135" s="150" t="s">
        <v>1</v>
      </c>
      <c r="O135" s="151" t="s">
        <v>38</v>
      </c>
      <c r="P135" s="152">
        <f t="shared" si="12"/>
        <v>0</v>
      </c>
      <c r="Q135" s="152">
        <f t="shared" si="13"/>
        <v>0</v>
      </c>
      <c r="R135" s="152">
        <f t="shared" si="14"/>
        <v>0</v>
      </c>
      <c r="S135" s="18"/>
      <c r="T135" s="153">
        <f t="shared" si="15"/>
        <v>0</v>
      </c>
      <c r="U135" s="153">
        <v>3.2000000000000001E-2</v>
      </c>
      <c r="V135" s="153">
        <f t="shared" si="16"/>
        <v>3.2000000000000001E-2</v>
      </c>
      <c r="W135" s="153">
        <v>0</v>
      </c>
      <c r="X135" s="154">
        <f t="shared" si="17"/>
        <v>0</v>
      </c>
      <c r="Y135" s="18"/>
      <c r="Z135" s="18"/>
      <c r="AA135" s="18"/>
      <c r="AB135" s="18"/>
      <c r="AC135" s="18"/>
      <c r="AD135" s="18"/>
      <c r="AE135" s="18"/>
      <c r="AF135" s="18"/>
      <c r="AG135" s="18"/>
      <c r="AH135" s="18"/>
      <c r="AI135" s="18"/>
      <c r="AJ135" s="18"/>
      <c r="AK135" s="18"/>
      <c r="AL135" s="18"/>
      <c r="AM135" s="18"/>
      <c r="AN135" s="18"/>
      <c r="AO135" s="18"/>
      <c r="AP135" s="18"/>
      <c r="AQ135" s="18"/>
      <c r="AR135" s="155" t="s">
        <v>682</v>
      </c>
      <c r="AS135" s="18"/>
      <c r="AT135" s="155" t="s">
        <v>143</v>
      </c>
      <c r="AU135" s="155" t="s">
        <v>87</v>
      </c>
      <c r="AV135" s="18"/>
      <c r="AW135" s="18"/>
      <c r="AX135" s="18"/>
      <c r="AY135" s="3" t="s">
        <v>142</v>
      </c>
      <c r="AZ135" s="18"/>
      <c r="BA135" s="18"/>
      <c r="BB135" s="18"/>
      <c r="BC135" s="18"/>
      <c r="BD135" s="18"/>
      <c r="BE135" s="156">
        <f t="shared" si="18"/>
        <v>0</v>
      </c>
      <c r="BF135" s="156">
        <f t="shared" si="19"/>
        <v>0</v>
      </c>
      <c r="BG135" s="156">
        <f t="shared" si="20"/>
        <v>0</v>
      </c>
      <c r="BH135" s="156">
        <f t="shared" si="21"/>
        <v>0</v>
      </c>
      <c r="BI135" s="156">
        <f t="shared" si="22"/>
        <v>0</v>
      </c>
      <c r="BJ135" s="3" t="s">
        <v>87</v>
      </c>
      <c r="BK135" s="156">
        <f t="shared" si="23"/>
        <v>0</v>
      </c>
      <c r="BL135" s="3" t="s">
        <v>682</v>
      </c>
      <c r="BM135" s="155" t="s">
        <v>874</v>
      </c>
    </row>
    <row r="136" spans="1:65" ht="24" customHeight="1">
      <c r="A136" s="18"/>
      <c r="B136" s="19"/>
      <c r="C136" s="157" t="s">
        <v>149</v>
      </c>
      <c r="D136" s="157" t="s">
        <v>155</v>
      </c>
      <c r="E136" s="158" t="s">
        <v>875</v>
      </c>
      <c r="F136" s="159" t="s">
        <v>876</v>
      </c>
      <c r="G136" s="160" t="s">
        <v>206</v>
      </c>
      <c r="H136" s="161">
        <v>44</v>
      </c>
      <c r="I136" s="162"/>
      <c r="J136" s="162"/>
      <c r="K136" s="163">
        <f t="shared" si="11"/>
        <v>0</v>
      </c>
      <c r="L136" s="159" t="s">
        <v>161</v>
      </c>
      <c r="M136" s="19"/>
      <c r="N136" s="164" t="s">
        <v>1</v>
      </c>
      <c r="O136" s="151" t="s">
        <v>38</v>
      </c>
      <c r="P136" s="152">
        <f t="shared" si="12"/>
        <v>0</v>
      </c>
      <c r="Q136" s="152">
        <f t="shared" si="13"/>
        <v>0</v>
      </c>
      <c r="R136" s="152">
        <f t="shared" si="14"/>
        <v>0</v>
      </c>
      <c r="S136" s="18"/>
      <c r="T136" s="153">
        <f t="shared" si="15"/>
        <v>0</v>
      </c>
      <c r="U136" s="153">
        <v>0</v>
      </c>
      <c r="V136" s="153">
        <f t="shared" si="16"/>
        <v>0</v>
      </c>
      <c r="W136" s="153">
        <v>0</v>
      </c>
      <c r="X136" s="154">
        <f t="shared" si="17"/>
        <v>0</v>
      </c>
      <c r="Y136" s="18"/>
      <c r="Z136" s="18"/>
      <c r="AA136" s="18"/>
      <c r="AB136" s="18"/>
      <c r="AC136" s="18"/>
      <c r="AD136" s="18"/>
      <c r="AE136" s="18"/>
      <c r="AF136" s="18"/>
      <c r="AG136" s="18"/>
      <c r="AH136" s="18"/>
      <c r="AI136" s="18"/>
      <c r="AJ136" s="18"/>
      <c r="AK136" s="18"/>
      <c r="AL136" s="18"/>
      <c r="AM136" s="18"/>
      <c r="AN136" s="18"/>
      <c r="AO136" s="18"/>
      <c r="AP136" s="18"/>
      <c r="AQ136" s="18"/>
      <c r="AR136" s="155" t="s">
        <v>475</v>
      </c>
      <c r="AS136" s="18"/>
      <c r="AT136" s="155" t="s">
        <v>155</v>
      </c>
      <c r="AU136" s="155" t="s">
        <v>87</v>
      </c>
      <c r="AV136" s="18"/>
      <c r="AW136" s="18"/>
      <c r="AX136" s="18"/>
      <c r="AY136" s="3" t="s">
        <v>142</v>
      </c>
      <c r="AZ136" s="18"/>
      <c r="BA136" s="18"/>
      <c r="BB136" s="18"/>
      <c r="BC136" s="18"/>
      <c r="BD136" s="18"/>
      <c r="BE136" s="156">
        <f t="shared" si="18"/>
        <v>0</v>
      </c>
      <c r="BF136" s="156">
        <f t="shared" si="19"/>
        <v>0</v>
      </c>
      <c r="BG136" s="156">
        <f t="shared" si="20"/>
        <v>0</v>
      </c>
      <c r="BH136" s="156">
        <f t="shared" si="21"/>
        <v>0</v>
      </c>
      <c r="BI136" s="156">
        <f t="shared" si="22"/>
        <v>0</v>
      </c>
      <c r="BJ136" s="3" t="s">
        <v>87</v>
      </c>
      <c r="BK136" s="156">
        <f t="shared" si="23"/>
        <v>0</v>
      </c>
      <c r="BL136" s="3" t="s">
        <v>475</v>
      </c>
      <c r="BM136" s="155" t="s">
        <v>877</v>
      </c>
    </row>
    <row r="137" spans="1:65" ht="24" customHeight="1">
      <c r="A137" s="18"/>
      <c r="B137" s="19"/>
      <c r="C137" s="141" t="s">
        <v>150</v>
      </c>
      <c r="D137" s="141" t="s">
        <v>143</v>
      </c>
      <c r="E137" s="142" t="s">
        <v>878</v>
      </c>
      <c r="F137" s="143" t="s">
        <v>879</v>
      </c>
      <c r="G137" s="144" t="s">
        <v>598</v>
      </c>
      <c r="H137" s="145">
        <v>41.8</v>
      </c>
      <c r="I137" s="146"/>
      <c r="J137" s="147"/>
      <c r="K137" s="148">
        <f t="shared" si="11"/>
        <v>0</v>
      </c>
      <c r="L137" s="143" t="s">
        <v>161</v>
      </c>
      <c r="M137" s="149"/>
      <c r="N137" s="150" t="s">
        <v>1</v>
      </c>
      <c r="O137" s="151" t="s">
        <v>38</v>
      </c>
      <c r="P137" s="152">
        <f t="shared" si="12"/>
        <v>0</v>
      </c>
      <c r="Q137" s="152">
        <f t="shared" si="13"/>
        <v>0</v>
      </c>
      <c r="R137" s="152">
        <f t="shared" si="14"/>
        <v>0</v>
      </c>
      <c r="S137" s="18"/>
      <c r="T137" s="153">
        <f t="shared" si="15"/>
        <v>0</v>
      </c>
      <c r="U137" s="153">
        <v>1E-3</v>
      </c>
      <c r="V137" s="153">
        <f t="shared" si="16"/>
        <v>4.1799999999999997E-2</v>
      </c>
      <c r="W137" s="153">
        <v>0</v>
      </c>
      <c r="X137" s="154">
        <f t="shared" si="17"/>
        <v>0</v>
      </c>
      <c r="Y137" s="18"/>
      <c r="Z137" s="18"/>
      <c r="AA137" s="18"/>
      <c r="AB137" s="18"/>
      <c r="AC137" s="18"/>
      <c r="AD137" s="18"/>
      <c r="AE137" s="18"/>
      <c r="AF137" s="18"/>
      <c r="AG137" s="18"/>
      <c r="AH137" s="18"/>
      <c r="AI137" s="18"/>
      <c r="AJ137" s="18"/>
      <c r="AK137" s="18"/>
      <c r="AL137" s="18"/>
      <c r="AM137" s="18"/>
      <c r="AN137" s="18"/>
      <c r="AO137" s="18"/>
      <c r="AP137" s="18"/>
      <c r="AQ137" s="18"/>
      <c r="AR137" s="155" t="s">
        <v>682</v>
      </c>
      <c r="AS137" s="18"/>
      <c r="AT137" s="155" t="s">
        <v>143</v>
      </c>
      <c r="AU137" s="155" t="s">
        <v>87</v>
      </c>
      <c r="AV137" s="18"/>
      <c r="AW137" s="18"/>
      <c r="AX137" s="18"/>
      <c r="AY137" s="3" t="s">
        <v>142</v>
      </c>
      <c r="AZ137" s="18"/>
      <c r="BA137" s="18"/>
      <c r="BB137" s="18"/>
      <c r="BC137" s="18"/>
      <c r="BD137" s="18"/>
      <c r="BE137" s="156">
        <f t="shared" si="18"/>
        <v>0</v>
      </c>
      <c r="BF137" s="156">
        <f t="shared" si="19"/>
        <v>0</v>
      </c>
      <c r="BG137" s="156">
        <f t="shared" si="20"/>
        <v>0</v>
      </c>
      <c r="BH137" s="156">
        <f t="shared" si="21"/>
        <v>0</v>
      </c>
      <c r="BI137" s="156">
        <f t="shared" si="22"/>
        <v>0</v>
      </c>
      <c r="BJ137" s="3" t="s">
        <v>87</v>
      </c>
      <c r="BK137" s="156">
        <f t="shared" si="23"/>
        <v>0</v>
      </c>
      <c r="BL137" s="3" t="s">
        <v>682</v>
      </c>
      <c r="BM137" s="155" t="s">
        <v>880</v>
      </c>
    </row>
    <row r="138" spans="1:65" ht="24" customHeight="1">
      <c r="A138" s="18"/>
      <c r="B138" s="19"/>
      <c r="C138" s="157" t="s">
        <v>151</v>
      </c>
      <c r="D138" s="157" t="s">
        <v>155</v>
      </c>
      <c r="E138" s="158" t="s">
        <v>881</v>
      </c>
      <c r="F138" s="159" t="s">
        <v>882</v>
      </c>
      <c r="G138" s="160" t="s">
        <v>206</v>
      </c>
      <c r="H138" s="161">
        <v>40</v>
      </c>
      <c r="I138" s="162"/>
      <c r="J138" s="162"/>
      <c r="K138" s="163">
        <f t="shared" si="11"/>
        <v>0</v>
      </c>
      <c r="L138" s="159" t="s">
        <v>161</v>
      </c>
      <c r="M138" s="19"/>
      <c r="N138" s="164" t="s">
        <v>1</v>
      </c>
      <c r="O138" s="151" t="s">
        <v>38</v>
      </c>
      <c r="P138" s="152">
        <f t="shared" si="12"/>
        <v>0</v>
      </c>
      <c r="Q138" s="152">
        <f t="shared" si="13"/>
        <v>0</v>
      </c>
      <c r="R138" s="152">
        <f t="shared" si="14"/>
        <v>0</v>
      </c>
      <c r="S138" s="18"/>
      <c r="T138" s="153">
        <f t="shared" si="15"/>
        <v>0</v>
      </c>
      <c r="U138" s="153">
        <v>0</v>
      </c>
      <c r="V138" s="153">
        <f t="shared" si="16"/>
        <v>0</v>
      </c>
      <c r="W138" s="153">
        <v>0</v>
      </c>
      <c r="X138" s="154">
        <f t="shared" si="17"/>
        <v>0</v>
      </c>
      <c r="Y138" s="18"/>
      <c r="Z138" s="18"/>
      <c r="AA138" s="18"/>
      <c r="AB138" s="18"/>
      <c r="AC138" s="18"/>
      <c r="AD138" s="18"/>
      <c r="AE138" s="18"/>
      <c r="AF138" s="18"/>
      <c r="AG138" s="18"/>
      <c r="AH138" s="18"/>
      <c r="AI138" s="18"/>
      <c r="AJ138" s="18"/>
      <c r="AK138" s="18"/>
      <c r="AL138" s="18"/>
      <c r="AM138" s="18"/>
      <c r="AN138" s="18"/>
      <c r="AO138" s="18"/>
      <c r="AP138" s="18"/>
      <c r="AQ138" s="18"/>
      <c r="AR138" s="155" t="s">
        <v>475</v>
      </c>
      <c r="AS138" s="18"/>
      <c r="AT138" s="155" t="s">
        <v>155</v>
      </c>
      <c r="AU138" s="155" t="s">
        <v>87</v>
      </c>
      <c r="AV138" s="18"/>
      <c r="AW138" s="18"/>
      <c r="AX138" s="18"/>
      <c r="AY138" s="3" t="s">
        <v>142</v>
      </c>
      <c r="AZ138" s="18"/>
      <c r="BA138" s="18"/>
      <c r="BB138" s="18"/>
      <c r="BC138" s="18"/>
      <c r="BD138" s="18"/>
      <c r="BE138" s="156">
        <f t="shared" si="18"/>
        <v>0</v>
      </c>
      <c r="BF138" s="156">
        <f t="shared" si="19"/>
        <v>0</v>
      </c>
      <c r="BG138" s="156">
        <f t="shared" si="20"/>
        <v>0</v>
      </c>
      <c r="BH138" s="156">
        <f t="shared" si="21"/>
        <v>0</v>
      </c>
      <c r="BI138" s="156">
        <f t="shared" si="22"/>
        <v>0</v>
      </c>
      <c r="BJ138" s="3" t="s">
        <v>87</v>
      </c>
      <c r="BK138" s="156">
        <f t="shared" si="23"/>
        <v>0</v>
      </c>
      <c r="BL138" s="3" t="s">
        <v>475</v>
      </c>
      <c r="BM138" s="155" t="s">
        <v>883</v>
      </c>
    </row>
    <row r="139" spans="1:65" ht="15.75" customHeight="1">
      <c r="A139" s="171"/>
      <c r="B139" s="172"/>
      <c r="C139" s="171"/>
      <c r="D139" s="173" t="s">
        <v>193</v>
      </c>
      <c r="E139" s="174" t="s">
        <v>1</v>
      </c>
      <c r="F139" s="175" t="s">
        <v>373</v>
      </c>
      <c r="G139" s="171"/>
      <c r="H139" s="176">
        <v>40</v>
      </c>
      <c r="I139" s="171"/>
      <c r="J139" s="171"/>
      <c r="K139" s="171"/>
      <c r="L139" s="171"/>
      <c r="M139" s="172"/>
      <c r="N139" s="177"/>
      <c r="O139" s="171"/>
      <c r="P139" s="171"/>
      <c r="Q139" s="171"/>
      <c r="R139" s="171"/>
      <c r="S139" s="171"/>
      <c r="T139" s="171"/>
      <c r="U139" s="171"/>
      <c r="V139" s="171"/>
      <c r="W139" s="171"/>
      <c r="X139" s="178"/>
      <c r="Y139" s="171"/>
      <c r="Z139" s="171"/>
      <c r="AA139" s="171"/>
      <c r="AB139" s="171"/>
      <c r="AC139" s="171"/>
      <c r="AD139" s="171"/>
      <c r="AE139" s="171"/>
      <c r="AF139" s="171"/>
      <c r="AG139" s="171"/>
      <c r="AH139" s="171"/>
      <c r="AI139" s="171"/>
      <c r="AJ139" s="171"/>
      <c r="AK139" s="171"/>
      <c r="AL139" s="171"/>
      <c r="AM139" s="171"/>
      <c r="AN139" s="171"/>
      <c r="AO139" s="171"/>
      <c r="AP139" s="171"/>
      <c r="AQ139" s="171"/>
      <c r="AR139" s="171"/>
      <c r="AS139" s="171"/>
      <c r="AT139" s="174" t="s">
        <v>193</v>
      </c>
      <c r="AU139" s="174" t="s">
        <v>87</v>
      </c>
      <c r="AV139" s="171" t="s">
        <v>87</v>
      </c>
      <c r="AW139" s="171" t="s">
        <v>4</v>
      </c>
      <c r="AX139" s="171" t="s">
        <v>80</v>
      </c>
      <c r="AY139" s="174" t="s">
        <v>142</v>
      </c>
      <c r="AZ139" s="171"/>
      <c r="BA139" s="171"/>
      <c r="BB139" s="171"/>
      <c r="BC139" s="171"/>
      <c r="BD139" s="171"/>
      <c r="BE139" s="171"/>
      <c r="BF139" s="171"/>
      <c r="BG139" s="171"/>
      <c r="BH139" s="171"/>
      <c r="BI139" s="171"/>
      <c r="BJ139" s="171"/>
      <c r="BK139" s="171"/>
      <c r="BL139" s="171"/>
      <c r="BM139" s="171"/>
    </row>
    <row r="140" spans="1:65" ht="24" customHeight="1">
      <c r="A140" s="18"/>
      <c r="B140" s="19"/>
      <c r="C140" s="141" t="s">
        <v>152</v>
      </c>
      <c r="D140" s="141" t="s">
        <v>143</v>
      </c>
      <c r="E140" s="142" t="s">
        <v>884</v>
      </c>
      <c r="F140" s="143" t="s">
        <v>885</v>
      </c>
      <c r="G140" s="144" t="s">
        <v>206</v>
      </c>
      <c r="H140" s="145">
        <v>40</v>
      </c>
      <c r="I140" s="146"/>
      <c r="J140" s="147"/>
      <c r="K140" s="148">
        <f t="shared" ref="K140:K143" si="24">ROUND(P140*H140,2)</f>
        <v>0</v>
      </c>
      <c r="L140" s="143" t="s">
        <v>161</v>
      </c>
      <c r="M140" s="149"/>
      <c r="N140" s="150" t="s">
        <v>1</v>
      </c>
      <c r="O140" s="151" t="s">
        <v>38</v>
      </c>
      <c r="P140" s="152">
        <f t="shared" ref="P140:P143" si="25">I140+J140</f>
        <v>0</v>
      </c>
      <c r="Q140" s="152">
        <f t="shared" ref="Q140:Q143" si="26">ROUND(I140*H140,2)</f>
        <v>0</v>
      </c>
      <c r="R140" s="152">
        <f t="shared" ref="R140:R143" si="27">ROUND(J140*H140,2)</f>
        <v>0</v>
      </c>
      <c r="S140" s="18"/>
      <c r="T140" s="153">
        <f t="shared" ref="T140:T143" si="28">S140*H140</f>
        <v>0</v>
      </c>
      <c r="U140" s="153">
        <v>1.14E-3</v>
      </c>
      <c r="V140" s="153">
        <f t="shared" ref="V140:V143" si="29">U140*H140</f>
        <v>4.5600000000000002E-2</v>
      </c>
      <c r="W140" s="153">
        <v>0</v>
      </c>
      <c r="X140" s="154">
        <f t="shared" ref="X140:X143" si="30">W140*H140</f>
        <v>0</v>
      </c>
      <c r="Y140" s="18"/>
      <c r="Z140" s="18"/>
      <c r="AA140" s="18"/>
      <c r="AB140" s="18"/>
      <c r="AC140" s="18"/>
      <c r="AD140" s="18"/>
      <c r="AE140" s="18"/>
      <c r="AF140" s="18"/>
      <c r="AG140" s="18"/>
      <c r="AH140" s="18"/>
      <c r="AI140" s="18"/>
      <c r="AJ140" s="18"/>
      <c r="AK140" s="18"/>
      <c r="AL140" s="18"/>
      <c r="AM140" s="18"/>
      <c r="AN140" s="18"/>
      <c r="AO140" s="18"/>
      <c r="AP140" s="18"/>
      <c r="AQ140" s="18"/>
      <c r="AR140" s="155" t="s">
        <v>682</v>
      </c>
      <c r="AS140" s="18"/>
      <c r="AT140" s="155" t="s">
        <v>143</v>
      </c>
      <c r="AU140" s="155" t="s">
        <v>87</v>
      </c>
      <c r="AV140" s="18"/>
      <c r="AW140" s="18"/>
      <c r="AX140" s="18"/>
      <c r="AY140" s="3" t="s">
        <v>142</v>
      </c>
      <c r="AZ140" s="18"/>
      <c r="BA140" s="18"/>
      <c r="BB140" s="18"/>
      <c r="BC140" s="18"/>
      <c r="BD140" s="18"/>
      <c r="BE140" s="156">
        <f t="shared" ref="BE140:BE143" si="31">IF(O140="základná",K140,0)</f>
        <v>0</v>
      </c>
      <c r="BF140" s="156">
        <f t="shared" ref="BF140:BF143" si="32">IF(O140="znížená",K140,0)</f>
        <v>0</v>
      </c>
      <c r="BG140" s="156">
        <f t="shared" ref="BG140:BG143" si="33">IF(O140="zákl. prenesená",K140,0)</f>
        <v>0</v>
      </c>
      <c r="BH140" s="156">
        <f t="shared" ref="BH140:BH143" si="34">IF(O140="zníž. prenesená",K140,0)</f>
        <v>0</v>
      </c>
      <c r="BI140" s="156">
        <f t="shared" ref="BI140:BI143" si="35">IF(O140="nulová",K140,0)</f>
        <v>0</v>
      </c>
      <c r="BJ140" s="3" t="s">
        <v>87</v>
      </c>
      <c r="BK140" s="156">
        <f t="shared" ref="BK140:BK143" si="36">ROUND(P140*H140,2)</f>
        <v>0</v>
      </c>
      <c r="BL140" s="3" t="s">
        <v>682</v>
      </c>
      <c r="BM140" s="155" t="s">
        <v>886</v>
      </c>
    </row>
    <row r="141" spans="1:65" ht="16.5" customHeight="1">
      <c r="A141" s="18"/>
      <c r="B141" s="19"/>
      <c r="C141" s="157" t="s">
        <v>153</v>
      </c>
      <c r="D141" s="157" t="s">
        <v>155</v>
      </c>
      <c r="E141" s="158" t="s">
        <v>690</v>
      </c>
      <c r="F141" s="159" t="s">
        <v>691</v>
      </c>
      <c r="G141" s="160" t="s">
        <v>347</v>
      </c>
      <c r="H141" s="186"/>
      <c r="I141" s="162"/>
      <c r="J141" s="162"/>
      <c r="K141" s="163">
        <f t="shared" si="24"/>
        <v>0</v>
      </c>
      <c r="L141" s="159" t="s">
        <v>1</v>
      </c>
      <c r="M141" s="19"/>
      <c r="N141" s="164" t="s">
        <v>1</v>
      </c>
      <c r="O141" s="151" t="s">
        <v>38</v>
      </c>
      <c r="P141" s="152">
        <f t="shared" si="25"/>
        <v>0</v>
      </c>
      <c r="Q141" s="152">
        <f t="shared" si="26"/>
        <v>0</v>
      </c>
      <c r="R141" s="152">
        <f t="shared" si="27"/>
        <v>0</v>
      </c>
      <c r="S141" s="18"/>
      <c r="T141" s="153">
        <f t="shared" si="28"/>
        <v>0</v>
      </c>
      <c r="U141" s="153">
        <v>0</v>
      </c>
      <c r="V141" s="153">
        <f t="shared" si="29"/>
        <v>0</v>
      </c>
      <c r="W141" s="153">
        <v>0</v>
      </c>
      <c r="X141" s="154">
        <f t="shared" si="30"/>
        <v>0</v>
      </c>
      <c r="Y141" s="18"/>
      <c r="Z141" s="18"/>
      <c r="AA141" s="18"/>
      <c r="AB141" s="18"/>
      <c r="AC141" s="18"/>
      <c r="AD141" s="18"/>
      <c r="AE141" s="18"/>
      <c r="AF141" s="18"/>
      <c r="AG141" s="18"/>
      <c r="AH141" s="18"/>
      <c r="AI141" s="18"/>
      <c r="AJ141" s="18"/>
      <c r="AK141" s="18"/>
      <c r="AL141" s="18"/>
      <c r="AM141" s="18"/>
      <c r="AN141" s="18"/>
      <c r="AO141" s="18"/>
      <c r="AP141" s="18"/>
      <c r="AQ141" s="18"/>
      <c r="AR141" s="155" t="s">
        <v>475</v>
      </c>
      <c r="AS141" s="18"/>
      <c r="AT141" s="155" t="s">
        <v>155</v>
      </c>
      <c r="AU141" s="155" t="s">
        <v>87</v>
      </c>
      <c r="AV141" s="18"/>
      <c r="AW141" s="18"/>
      <c r="AX141" s="18"/>
      <c r="AY141" s="3" t="s">
        <v>142</v>
      </c>
      <c r="AZ141" s="18"/>
      <c r="BA141" s="18"/>
      <c r="BB141" s="18"/>
      <c r="BC141" s="18"/>
      <c r="BD141" s="18"/>
      <c r="BE141" s="156">
        <f t="shared" si="31"/>
        <v>0</v>
      </c>
      <c r="BF141" s="156">
        <f t="shared" si="32"/>
        <v>0</v>
      </c>
      <c r="BG141" s="156">
        <f t="shared" si="33"/>
        <v>0</v>
      </c>
      <c r="BH141" s="156">
        <f t="shared" si="34"/>
        <v>0</v>
      </c>
      <c r="BI141" s="156">
        <f t="shared" si="35"/>
        <v>0</v>
      </c>
      <c r="BJ141" s="3" t="s">
        <v>87</v>
      </c>
      <c r="BK141" s="156">
        <f t="shared" si="36"/>
        <v>0</v>
      </c>
      <c r="BL141" s="3" t="s">
        <v>475</v>
      </c>
      <c r="BM141" s="155" t="s">
        <v>887</v>
      </c>
    </row>
    <row r="142" spans="1:65" ht="16.5" customHeight="1">
      <c r="A142" s="18"/>
      <c r="B142" s="19"/>
      <c r="C142" s="157" t="s">
        <v>154</v>
      </c>
      <c r="D142" s="157" t="s">
        <v>155</v>
      </c>
      <c r="E142" s="158" t="s">
        <v>694</v>
      </c>
      <c r="F142" s="159" t="s">
        <v>695</v>
      </c>
      <c r="G142" s="160" t="s">
        <v>347</v>
      </c>
      <c r="H142" s="186"/>
      <c r="I142" s="162"/>
      <c r="J142" s="162"/>
      <c r="K142" s="163">
        <f t="shared" si="24"/>
        <v>0</v>
      </c>
      <c r="L142" s="159" t="s">
        <v>1</v>
      </c>
      <c r="M142" s="19"/>
      <c r="N142" s="164" t="s">
        <v>1</v>
      </c>
      <c r="O142" s="151" t="s">
        <v>38</v>
      </c>
      <c r="P142" s="152">
        <f t="shared" si="25"/>
        <v>0</v>
      </c>
      <c r="Q142" s="152">
        <f t="shared" si="26"/>
        <v>0</v>
      </c>
      <c r="R142" s="152">
        <f t="shared" si="27"/>
        <v>0</v>
      </c>
      <c r="S142" s="18"/>
      <c r="T142" s="153">
        <f t="shared" si="28"/>
        <v>0</v>
      </c>
      <c r="U142" s="153">
        <v>0</v>
      </c>
      <c r="V142" s="153">
        <f t="shared" si="29"/>
        <v>0</v>
      </c>
      <c r="W142" s="153">
        <v>0</v>
      </c>
      <c r="X142" s="154">
        <f t="shared" si="30"/>
        <v>0</v>
      </c>
      <c r="Y142" s="18"/>
      <c r="Z142" s="18"/>
      <c r="AA142" s="18"/>
      <c r="AB142" s="18"/>
      <c r="AC142" s="18"/>
      <c r="AD142" s="18"/>
      <c r="AE142" s="18"/>
      <c r="AF142" s="18"/>
      <c r="AG142" s="18"/>
      <c r="AH142" s="18"/>
      <c r="AI142" s="18"/>
      <c r="AJ142" s="18"/>
      <c r="AK142" s="18"/>
      <c r="AL142" s="18"/>
      <c r="AM142" s="18"/>
      <c r="AN142" s="18"/>
      <c r="AO142" s="18"/>
      <c r="AP142" s="18"/>
      <c r="AQ142" s="18"/>
      <c r="AR142" s="155" t="s">
        <v>682</v>
      </c>
      <c r="AS142" s="18"/>
      <c r="AT142" s="155" t="s">
        <v>155</v>
      </c>
      <c r="AU142" s="155" t="s">
        <v>87</v>
      </c>
      <c r="AV142" s="18"/>
      <c r="AW142" s="18"/>
      <c r="AX142" s="18"/>
      <c r="AY142" s="3" t="s">
        <v>142</v>
      </c>
      <c r="AZ142" s="18"/>
      <c r="BA142" s="18"/>
      <c r="BB142" s="18"/>
      <c r="BC142" s="18"/>
      <c r="BD142" s="18"/>
      <c r="BE142" s="156">
        <f t="shared" si="31"/>
        <v>0</v>
      </c>
      <c r="BF142" s="156">
        <f t="shared" si="32"/>
        <v>0</v>
      </c>
      <c r="BG142" s="156">
        <f t="shared" si="33"/>
        <v>0</v>
      </c>
      <c r="BH142" s="156">
        <f t="shared" si="34"/>
        <v>0</v>
      </c>
      <c r="BI142" s="156">
        <f t="shared" si="35"/>
        <v>0</v>
      </c>
      <c r="BJ142" s="3" t="s">
        <v>87</v>
      </c>
      <c r="BK142" s="156">
        <f t="shared" si="36"/>
        <v>0</v>
      </c>
      <c r="BL142" s="3" t="s">
        <v>682</v>
      </c>
      <c r="BM142" s="155" t="s">
        <v>888</v>
      </c>
    </row>
    <row r="143" spans="1:65" ht="16.5" customHeight="1">
      <c r="A143" s="18"/>
      <c r="B143" s="19"/>
      <c r="C143" s="157" t="s">
        <v>157</v>
      </c>
      <c r="D143" s="157" t="s">
        <v>155</v>
      </c>
      <c r="E143" s="158" t="s">
        <v>698</v>
      </c>
      <c r="F143" s="159" t="s">
        <v>699</v>
      </c>
      <c r="G143" s="160" t="s">
        <v>347</v>
      </c>
      <c r="H143" s="186"/>
      <c r="I143" s="162"/>
      <c r="J143" s="162"/>
      <c r="K143" s="163">
        <f t="shared" si="24"/>
        <v>0</v>
      </c>
      <c r="L143" s="159" t="s">
        <v>1</v>
      </c>
      <c r="M143" s="19"/>
      <c r="N143" s="164" t="s">
        <v>1</v>
      </c>
      <c r="O143" s="151" t="s">
        <v>38</v>
      </c>
      <c r="P143" s="152">
        <f t="shared" si="25"/>
        <v>0</v>
      </c>
      <c r="Q143" s="152">
        <f t="shared" si="26"/>
        <v>0</v>
      </c>
      <c r="R143" s="152">
        <f t="shared" si="27"/>
        <v>0</v>
      </c>
      <c r="S143" s="18"/>
      <c r="T143" s="153">
        <f t="shared" si="28"/>
        <v>0</v>
      </c>
      <c r="U143" s="153">
        <v>0</v>
      </c>
      <c r="V143" s="153">
        <f t="shared" si="29"/>
        <v>0</v>
      </c>
      <c r="W143" s="153">
        <v>0</v>
      </c>
      <c r="X143" s="154">
        <f t="shared" si="30"/>
        <v>0</v>
      </c>
      <c r="Y143" s="18"/>
      <c r="Z143" s="18"/>
      <c r="AA143" s="18"/>
      <c r="AB143" s="18"/>
      <c r="AC143" s="18"/>
      <c r="AD143" s="18"/>
      <c r="AE143" s="18"/>
      <c r="AF143" s="18"/>
      <c r="AG143" s="18"/>
      <c r="AH143" s="18"/>
      <c r="AI143" s="18"/>
      <c r="AJ143" s="18"/>
      <c r="AK143" s="18"/>
      <c r="AL143" s="18"/>
      <c r="AM143" s="18"/>
      <c r="AN143" s="18"/>
      <c r="AO143" s="18"/>
      <c r="AP143" s="18"/>
      <c r="AQ143" s="18"/>
      <c r="AR143" s="155" t="s">
        <v>475</v>
      </c>
      <c r="AS143" s="18"/>
      <c r="AT143" s="155" t="s">
        <v>155</v>
      </c>
      <c r="AU143" s="155" t="s">
        <v>87</v>
      </c>
      <c r="AV143" s="18"/>
      <c r="AW143" s="18"/>
      <c r="AX143" s="18"/>
      <c r="AY143" s="3" t="s">
        <v>142</v>
      </c>
      <c r="AZ143" s="18"/>
      <c r="BA143" s="18"/>
      <c r="BB143" s="18"/>
      <c r="BC143" s="18"/>
      <c r="BD143" s="18"/>
      <c r="BE143" s="156">
        <f t="shared" si="31"/>
        <v>0</v>
      </c>
      <c r="BF143" s="156">
        <f t="shared" si="32"/>
        <v>0</v>
      </c>
      <c r="BG143" s="156">
        <f t="shared" si="33"/>
        <v>0</v>
      </c>
      <c r="BH143" s="156">
        <f t="shared" si="34"/>
        <v>0</v>
      </c>
      <c r="BI143" s="156">
        <f t="shared" si="35"/>
        <v>0</v>
      </c>
      <c r="BJ143" s="3" t="s">
        <v>87</v>
      </c>
      <c r="BK143" s="156">
        <f t="shared" si="36"/>
        <v>0</v>
      </c>
      <c r="BL143" s="3" t="s">
        <v>475</v>
      </c>
      <c r="BM143" s="155" t="s">
        <v>889</v>
      </c>
    </row>
    <row r="144" spans="1:65" ht="22.5" customHeight="1">
      <c r="A144" s="128"/>
      <c r="B144" s="129"/>
      <c r="C144" s="128"/>
      <c r="D144" s="130" t="s">
        <v>73</v>
      </c>
      <c r="E144" s="139" t="s">
        <v>890</v>
      </c>
      <c r="F144" s="139" t="s">
        <v>891</v>
      </c>
      <c r="G144" s="128"/>
      <c r="H144" s="128"/>
      <c r="I144" s="128"/>
      <c r="J144" s="128"/>
      <c r="K144" s="140">
        <f>BK144</f>
        <v>0</v>
      </c>
      <c r="L144" s="128"/>
      <c r="M144" s="129"/>
      <c r="N144" s="133"/>
      <c r="O144" s="128"/>
      <c r="P144" s="128"/>
      <c r="Q144" s="134">
        <f t="shared" ref="Q144:R144" si="37">SUM(Q145:Q158)</f>
        <v>0</v>
      </c>
      <c r="R144" s="134">
        <f t="shared" si="37"/>
        <v>0</v>
      </c>
      <c r="S144" s="128"/>
      <c r="T144" s="135">
        <f>SUM(T145:T158)</f>
        <v>0</v>
      </c>
      <c r="U144" s="128"/>
      <c r="V144" s="135">
        <f>SUM(V145:V158)</f>
        <v>1.6540319999999999</v>
      </c>
      <c r="W144" s="128"/>
      <c r="X144" s="136">
        <f>SUM(X145:X158)</f>
        <v>0</v>
      </c>
      <c r="Y144" s="128"/>
      <c r="Z144" s="128"/>
      <c r="AA144" s="128"/>
      <c r="AB144" s="128"/>
      <c r="AC144" s="128"/>
      <c r="AD144" s="128"/>
      <c r="AE144" s="128"/>
      <c r="AF144" s="128"/>
      <c r="AG144" s="128"/>
      <c r="AH144" s="128"/>
      <c r="AI144" s="128"/>
      <c r="AJ144" s="128"/>
      <c r="AK144" s="128"/>
      <c r="AL144" s="128"/>
      <c r="AM144" s="128"/>
      <c r="AN144" s="128"/>
      <c r="AO144" s="128"/>
      <c r="AP144" s="128"/>
      <c r="AQ144" s="128"/>
      <c r="AR144" s="130" t="s">
        <v>94</v>
      </c>
      <c r="AS144" s="128"/>
      <c r="AT144" s="137" t="s">
        <v>73</v>
      </c>
      <c r="AU144" s="137" t="s">
        <v>80</v>
      </c>
      <c r="AV144" s="128"/>
      <c r="AW144" s="128"/>
      <c r="AX144" s="128"/>
      <c r="AY144" s="130" t="s">
        <v>142</v>
      </c>
      <c r="AZ144" s="128"/>
      <c r="BA144" s="128"/>
      <c r="BB144" s="128"/>
      <c r="BC144" s="128"/>
      <c r="BD144" s="128"/>
      <c r="BE144" s="128"/>
      <c r="BF144" s="128"/>
      <c r="BG144" s="128"/>
      <c r="BH144" s="128"/>
      <c r="BI144" s="128"/>
      <c r="BJ144" s="128"/>
      <c r="BK144" s="138">
        <f>SUM(BK145:BK158)</f>
        <v>0</v>
      </c>
      <c r="BL144" s="128"/>
      <c r="BM144" s="128"/>
    </row>
    <row r="145" spans="1:65" ht="24" customHeight="1">
      <c r="A145" s="18"/>
      <c r="B145" s="19"/>
      <c r="C145" s="157" t="s">
        <v>242</v>
      </c>
      <c r="D145" s="157" t="s">
        <v>155</v>
      </c>
      <c r="E145" s="158" t="s">
        <v>892</v>
      </c>
      <c r="F145" s="159" t="s">
        <v>893</v>
      </c>
      <c r="G145" s="160" t="s">
        <v>206</v>
      </c>
      <c r="H145" s="161">
        <v>40</v>
      </c>
      <c r="I145" s="162"/>
      <c r="J145" s="162"/>
      <c r="K145" s="163">
        <f>ROUND(P145*H145,2)</f>
        <v>0</v>
      </c>
      <c r="L145" s="159" t="s">
        <v>161</v>
      </c>
      <c r="M145" s="19"/>
      <c r="N145" s="164" t="s">
        <v>1</v>
      </c>
      <c r="O145" s="151" t="s">
        <v>38</v>
      </c>
      <c r="P145" s="152">
        <f>I145+J145</f>
        <v>0</v>
      </c>
      <c r="Q145" s="152">
        <f>ROUND(I145*H145,2)</f>
        <v>0</v>
      </c>
      <c r="R145" s="152">
        <f>ROUND(J145*H145,2)</f>
        <v>0</v>
      </c>
      <c r="S145" s="18"/>
      <c r="T145" s="153">
        <f>S145*H145</f>
        <v>0</v>
      </c>
      <c r="U145" s="153">
        <v>0</v>
      </c>
      <c r="V145" s="153">
        <f>U145*H145</f>
        <v>0</v>
      </c>
      <c r="W145" s="153">
        <v>0</v>
      </c>
      <c r="X145" s="154">
        <f>W145*H145</f>
        <v>0</v>
      </c>
      <c r="Y145" s="18"/>
      <c r="Z145" s="18"/>
      <c r="AA145" s="18"/>
      <c r="AB145" s="18"/>
      <c r="AC145" s="18"/>
      <c r="AD145" s="18"/>
      <c r="AE145" s="18"/>
      <c r="AF145" s="18"/>
      <c r="AG145" s="18"/>
      <c r="AH145" s="18"/>
      <c r="AI145" s="18"/>
      <c r="AJ145" s="18"/>
      <c r="AK145" s="18"/>
      <c r="AL145" s="18"/>
      <c r="AM145" s="18"/>
      <c r="AN145" s="18"/>
      <c r="AO145" s="18"/>
      <c r="AP145" s="18"/>
      <c r="AQ145" s="18"/>
      <c r="AR145" s="155" t="s">
        <v>475</v>
      </c>
      <c r="AS145" s="18"/>
      <c r="AT145" s="155" t="s">
        <v>155</v>
      </c>
      <c r="AU145" s="155" t="s">
        <v>87</v>
      </c>
      <c r="AV145" s="18"/>
      <c r="AW145" s="18"/>
      <c r="AX145" s="18"/>
      <c r="AY145" s="3" t="s">
        <v>142</v>
      </c>
      <c r="AZ145" s="18"/>
      <c r="BA145" s="18"/>
      <c r="BB145" s="18"/>
      <c r="BC145" s="18"/>
      <c r="BD145" s="18"/>
      <c r="BE145" s="156">
        <f>IF(O145="základná",K145,0)</f>
        <v>0</v>
      </c>
      <c r="BF145" s="156">
        <f>IF(O145="znížená",K145,0)</f>
        <v>0</v>
      </c>
      <c r="BG145" s="156">
        <f>IF(O145="zákl. prenesená",K145,0)</f>
        <v>0</v>
      </c>
      <c r="BH145" s="156">
        <f>IF(O145="zníž. prenesená",K145,0)</f>
        <v>0</v>
      </c>
      <c r="BI145" s="156">
        <f>IF(O145="nulová",K145,0)</f>
        <v>0</v>
      </c>
      <c r="BJ145" s="3" t="s">
        <v>87</v>
      </c>
      <c r="BK145" s="156">
        <f>ROUND(P145*H145,2)</f>
        <v>0</v>
      </c>
      <c r="BL145" s="3" t="s">
        <v>475</v>
      </c>
      <c r="BM145" s="155" t="s">
        <v>894</v>
      </c>
    </row>
    <row r="146" spans="1:65" ht="15.75" customHeight="1">
      <c r="A146" s="171"/>
      <c r="B146" s="172"/>
      <c r="C146" s="171"/>
      <c r="D146" s="173" t="s">
        <v>193</v>
      </c>
      <c r="E146" s="174" t="s">
        <v>1</v>
      </c>
      <c r="F146" s="175" t="s">
        <v>373</v>
      </c>
      <c r="G146" s="171"/>
      <c r="H146" s="176">
        <v>40</v>
      </c>
      <c r="I146" s="171"/>
      <c r="J146" s="171"/>
      <c r="K146" s="171"/>
      <c r="L146" s="171"/>
      <c r="M146" s="172"/>
      <c r="N146" s="177"/>
      <c r="O146" s="171"/>
      <c r="P146" s="171"/>
      <c r="Q146" s="171"/>
      <c r="R146" s="171"/>
      <c r="S146" s="171"/>
      <c r="T146" s="171"/>
      <c r="U146" s="171"/>
      <c r="V146" s="171"/>
      <c r="W146" s="171"/>
      <c r="X146" s="178"/>
      <c r="Y146" s="171"/>
      <c r="Z146" s="171"/>
      <c r="AA146" s="171"/>
      <c r="AB146" s="171"/>
      <c r="AC146" s="171"/>
      <c r="AD146" s="171"/>
      <c r="AE146" s="171"/>
      <c r="AF146" s="171"/>
      <c r="AG146" s="171"/>
      <c r="AH146" s="171"/>
      <c r="AI146" s="171"/>
      <c r="AJ146" s="171"/>
      <c r="AK146" s="171"/>
      <c r="AL146" s="171"/>
      <c r="AM146" s="171"/>
      <c r="AN146" s="171"/>
      <c r="AO146" s="171"/>
      <c r="AP146" s="171"/>
      <c r="AQ146" s="171"/>
      <c r="AR146" s="171"/>
      <c r="AS146" s="171"/>
      <c r="AT146" s="174" t="s">
        <v>193</v>
      </c>
      <c r="AU146" s="174" t="s">
        <v>87</v>
      </c>
      <c r="AV146" s="171" t="s">
        <v>87</v>
      </c>
      <c r="AW146" s="171" t="s">
        <v>4</v>
      </c>
      <c r="AX146" s="171" t="s">
        <v>80</v>
      </c>
      <c r="AY146" s="174" t="s">
        <v>142</v>
      </c>
      <c r="AZ146" s="171"/>
      <c r="BA146" s="171"/>
      <c r="BB146" s="171"/>
      <c r="BC146" s="171"/>
      <c r="BD146" s="171"/>
      <c r="BE146" s="171"/>
      <c r="BF146" s="171"/>
      <c r="BG146" s="171"/>
      <c r="BH146" s="171"/>
      <c r="BI146" s="171"/>
      <c r="BJ146" s="171"/>
      <c r="BK146" s="171"/>
      <c r="BL146" s="171"/>
      <c r="BM146" s="171"/>
    </row>
    <row r="147" spans="1:65" ht="33" customHeight="1">
      <c r="A147" s="18"/>
      <c r="B147" s="19"/>
      <c r="C147" s="157" t="s">
        <v>246</v>
      </c>
      <c r="D147" s="157" t="s">
        <v>155</v>
      </c>
      <c r="E147" s="158" t="s">
        <v>895</v>
      </c>
      <c r="F147" s="159" t="s">
        <v>896</v>
      </c>
      <c r="G147" s="160" t="s">
        <v>206</v>
      </c>
      <c r="H147" s="161">
        <v>2.8180000000000001</v>
      </c>
      <c r="I147" s="162"/>
      <c r="J147" s="162"/>
      <c r="K147" s="163">
        <f t="shared" ref="K147:K148" si="38">ROUND(P147*H147,2)</f>
        <v>0</v>
      </c>
      <c r="L147" s="159" t="s">
        <v>161</v>
      </c>
      <c r="M147" s="19"/>
      <c r="N147" s="164" t="s">
        <v>1</v>
      </c>
      <c r="O147" s="151" t="s">
        <v>38</v>
      </c>
      <c r="P147" s="152">
        <f t="shared" ref="P147:P148" si="39">I147+J147</f>
        <v>0</v>
      </c>
      <c r="Q147" s="152">
        <f t="shared" ref="Q147:Q148" si="40">ROUND(I147*H147,2)</f>
        <v>0</v>
      </c>
      <c r="R147" s="152">
        <f t="shared" ref="R147:R148" si="41">ROUND(J147*H147,2)</f>
        <v>0</v>
      </c>
      <c r="S147" s="18"/>
      <c r="T147" s="153">
        <f t="shared" ref="T147:T148" si="42">S147*H147</f>
        <v>0</v>
      </c>
      <c r="U147" s="153">
        <v>0</v>
      </c>
      <c r="V147" s="153">
        <f t="shared" ref="V147:V148" si="43">U147*H147</f>
        <v>0</v>
      </c>
      <c r="W147" s="153">
        <v>0</v>
      </c>
      <c r="X147" s="154">
        <f t="shared" ref="X147:X148" si="44">W147*H147</f>
        <v>0</v>
      </c>
      <c r="Y147" s="18"/>
      <c r="Z147" s="18"/>
      <c r="AA147" s="18"/>
      <c r="AB147" s="18"/>
      <c r="AC147" s="18"/>
      <c r="AD147" s="18"/>
      <c r="AE147" s="18"/>
      <c r="AF147" s="18"/>
      <c r="AG147" s="18"/>
      <c r="AH147" s="18"/>
      <c r="AI147" s="18"/>
      <c r="AJ147" s="18"/>
      <c r="AK147" s="18"/>
      <c r="AL147" s="18"/>
      <c r="AM147" s="18"/>
      <c r="AN147" s="18"/>
      <c r="AO147" s="18"/>
      <c r="AP147" s="18"/>
      <c r="AQ147" s="18"/>
      <c r="AR147" s="155" t="s">
        <v>475</v>
      </c>
      <c r="AS147" s="18"/>
      <c r="AT147" s="155" t="s">
        <v>155</v>
      </c>
      <c r="AU147" s="155" t="s">
        <v>87</v>
      </c>
      <c r="AV147" s="18"/>
      <c r="AW147" s="18"/>
      <c r="AX147" s="18"/>
      <c r="AY147" s="3" t="s">
        <v>142</v>
      </c>
      <c r="AZ147" s="18"/>
      <c r="BA147" s="18"/>
      <c r="BB147" s="18"/>
      <c r="BC147" s="18"/>
      <c r="BD147" s="18"/>
      <c r="BE147" s="156">
        <f t="shared" ref="BE147:BE148" si="45">IF(O147="základná",K147,0)</f>
        <v>0</v>
      </c>
      <c r="BF147" s="156">
        <f t="shared" ref="BF147:BF148" si="46">IF(O147="znížená",K147,0)</f>
        <v>0</v>
      </c>
      <c r="BG147" s="156">
        <f t="shared" ref="BG147:BG148" si="47">IF(O147="zákl. prenesená",K147,0)</f>
        <v>0</v>
      </c>
      <c r="BH147" s="156">
        <f t="shared" ref="BH147:BH148" si="48">IF(O147="zníž. prenesená",K147,0)</f>
        <v>0</v>
      </c>
      <c r="BI147" s="156">
        <f t="shared" ref="BI147:BI148" si="49">IF(O147="nulová",K147,0)</f>
        <v>0</v>
      </c>
      <c r="BJ147" s="3" t="s">
        <v>87</v>
      </c>
      <c r="BK147" s="156">
        <f t="shared" ref="BK147:BK148" si="50">ROUND(P147*H147,2)</f>
        <v>0</v>
      </c>
      <c r="BL147" s="3" t="s">
        <v>475</v>
      </c>
      <c r="BM147" s="155" t="s">
        <v>897</v>
      </c>
    </row>
    <row r="148" spans="1:65" ht="24" customHeight="1">
      <c r="A148" s="18"/>
      <c r="B148" s="19"/>
      <c r="C148" s="141" t="s">
        <v>251</v>
      </c>
      <c r="D148" s="141" t="s">
        <v>143</v>
      </c>
      <c r="E148" s="142" t="s">
        <v>898</v>
      </c>
      <c r="F148" s="143" t="s">
        <v>899</v>
      </c>
      <c r="G148" s="144" t="s">
        <v>215</v>
      </c>
      <c r="H148" s="145">
        <v>1.1719999999999999</v>
      </c>
      <c r="I148" s="146"/>
      <c r="J148" s="147"/>
      <c r="K148" s="148">
        <f t="shared" si="38"/>
        <v>0</v>
      </c>
      <c r="L148" s="143" t="s">
        <v>161</v>
      </c>
      <c r="M148" s="149"/>
      <c r="N148" s="150" t="s">
        <v>1</v>
      </c>
      <c r="O148" s="151" t="s">
        <v>38</v>
      </c>
      <c r="P148" s="152">
        <f t="shared" si="39"/>
        <v>0</v>
      </c>
      <c r="Q148" s="152">
        <f t="shared" si="40"/>
        <v>0</v>
      </c>
      <c r="R148" s="152">
        <f t="shared" si="41"/>
        <v>0</v>
      </c>
      <c r="S148" s="18"/>
      <c r="T148" s="153">
        <f t="shared" si="42"/>
        <v>0</v>
      </c>
      <c r="U148" s="153">
        <v>1</v>
      </c>
      <c r="V148" s="153">
        <f t="shared" si="43"/>
        <v>1.1719999999999999</v>
      </c>
      <c r="W148" s="153">
        <v>0</v>
      </c>
      <c r="X148" s="154">
        <f t="shared" si="44"/>
        <v>0</v>
      </c>
      <c r="Y148" s="18"/>
      <c r="Z148" s="18"/>
      <c r="AA148" s="18"/>
      <c r="AB148" s="18"/>
      <c r="AC148" s="18"/>
      <c r="AD148" s="18"/>
      <c r="AE148" s="18"/>
      <c r="AF148" s="18"/>
      <c r="AG148" s="18"/>
      <c r="AH148" s="18"/>
      <c r="AI148" s="18"/>
      <c r="AJ148" s="18"/>
      <c r="AK148" s="18"/>
      <c r="AL148" s="18"/>
      <c r="AM148" s="18"/>
      <c r="AN148" s="18"/>
      <c r="AO148" s="18"/>
      <c r="AP148" s="18"/>
      <c r="AQ148" s="18"/>
      <c r="AR148" s="155" t="s">
        <v>682</v>
      </c>
      <c r="AS148" s="18"/>
      <c r="AT148" s="155" t="s">
        <v>143</v>
      </c>
      <c r="AU148" s="155" t="s">
        <v>87</v>
      </c>
      <c r="AV148" s="18"/>
      <c r="AW148" s="18"/>
      <c r="AX148" s="18"/>
      <c r="AY148" s="3" t="s">
        <v>142</v>
      </c>
      <c r="AZ148" s="18"/>
      <c r="BA148" s="18"/>
      <c r="BB148" s="18"/>
      <c r="BC148" s="18"/>
      <c r="BD148" s="18"/>
      <c r="BE148" s="156">
        <f t="shared" si="45"/>
        <v>0</v>
      </c>
      <c r="BF148" s="156">
        <f t="shared" si="46"/>
        <v>0</v>
      </c>
      <c r="BG148" s="156">
        <f t="shared" si="47"/>
        <v>0</v>
      </c>
      <c r="BH148" s="156">
        <f t="shared" si="48"/>
        <v>0</v>
      </c>
      <c r="BI148" s="156">
        <f t="shared" si="49"/>
        <v>0</v>
      </c>
      <c r="BJ148" s="3" t="s">
        <v>87</v>
      </c>
      <c r="BK148" s="156">
        <f t="shared" si="50"/>
        <v>0</v>
      </c>
      <c r="BL148" s="3" t="s">
        <v>682</v>
      </c>
      <c r="BM148" s="155" t="s">
        <v>900</v>
      </c>
    </row>
    <row r="149" spans="1:65" ht="15.75" customHeight="1">
      <c r="A149" s="171"/>
      <c r="B149" s="172"/>
      <c r="C149" s="171"/>
      <c r="D149" s="173" t="s">
        <v>193</v>
      </c>
      <c r="E149" s="174" t="s">
        <v>1</v>
      </c>
      <c r="F149" s="175" t="s">
        <v>901</v>
      </c>
      <c r="G149" s="171"/>
      <c r="H149" s="176">
        <v>11.27</v>
      </c>
      <c r="I149" s="171"/>
      <c r="J149" s="171"/>
      <c r="K149" s="171"/>
      <c r="L149" s="171"/>
      <c r="M149" s="172"/>
      <c r="N149" s="177"/>
      <c r="O149" s="171"/>
      <c r="P149" s="171"/>
      <c r="Q149" s="171"/>
      <c r="R149" s="171"/>
      <c r="S149" s="171"/>
      <c r="T149" s="171"/>
      <c r="U149" s="171"/>
      <c r="V149" s="171"/>
      <c r="W149" s="171"/>
      <c r="X149" s="178"/>
      <c r="Y149" s="171"/>
      <c r="Z149" s="171"/>
      <c r="AA149" s="171"/>
      <c r="AB149" s="171"/>
      <c r="AC149" s="171"/>
      <c r="AD149" s="171"/>
      <c r="AE149" s="171"/>
      <c r="AF149" s="171"/>
      <c r="AG149" s="171"/>
      <c r="AH149" s="171"/>
      <c r="AI149" s="171"/>
      <c r="AJ149" s="171"/>
      <c r="AK149" s="171"/>
      <c r="AL149" s="171"/>
      <c r="AM149" s="171"/>
      <c r="AN149" s="171"/>
      <c r="AO149" s="171"/>
      <c r="AP149" s="171"/>
      <c r="AQ149" s="171"/>
      <c r="AR149" s="171"/>
      <c r="AS149" s="171"/>
      <c r="AT149" s="174" t="s">
        <v>193</v>
      </c>
      <c r="AU149" s="174" t="s">
        <v>87</v>
      </c>
      <c r="AV149" s="171" t="s">
        <v>87</v>
      </c>
      <c r="AW149" s="171" t="s">
        <v>4</v>
      </c>
      <c r="AX149" s="171" t="s">
        <v>80</v>
      </c>
      <c r="AY149" s="174" t="s">
        <v>142</v>
      </c>
      <c r="AZ149" s="171"/>
      <c r="BA149" s="171"/>
      <c r="BB149" s="171"/>
      <c r="BC149" s="171"/>
      <c r="BD149" s="171"/>
      <c r="BE149" s="171"/>
      <c r="BF149" s="171"/>
      <c r="BG149" s="171"/>
      <c r="BH149" s="171"/>
      <c r="BI149" s="171"/>
      <c r="BJ149" s="171"/>
      <c r="BK149" s="171"/>
      <c r="BL149" s="171"/>
      <c r="BM149" s="171"/>
    </row>
    <row r="150" spans="1:65" ht="15.75" customHeight="1">
      <c r="A150" s="171"/>
      <c r="B150" s="172"/>
      <c r="C150" s="171"/>
      <c r="D150" s="173" t="s">
        <v>193</v>
      </c>
      <c r="E150" s="171"/>
      <c r="F150" s="175" t="s">
        <v>902</v>
      </c>
      <c r="G150" s="171"/>
      <c r="H150" s="176">
        <v>1.1719999999999999</v>
      </c>
      <c r="I150" s="171"/>
      <c r="J150" s="171"/>
      <c r="K150" s="171"/>
      <c r="L150" s="171"/>
      <c r="M150" s="172"/>
      <c r="N150" s="177"/>
      <c r="O150" s="171"/>
      <c r="P150" s="171"/>
      <c r="Q150" s="171"/>
      <c r="R150" s="171"/>
      <c r="S150" s="171"/>
      <c r="T150" s="171"/>
      <c r="U150" s="171"/>
      <c r="V150" s="171"/>
      <c r="W150" s="171"/>
      <c r="X150" s="178"/>
      <c r="Y150" s="171"/>
      <c r="Z150" s="171"/>
      <c r="AA150" s="171"/>
      <c r="AB150" s="171"/>
      <c r="AC150" s="171"/>
      <c r="AD150" s="171"/>
      <c r="AE150" s="171"/>
      <c r="AF150" s="171"/>
      <c r="AG150" s="171"/>
      <c r="AH150" s="171"/>
      <c r="AI150" s="171"/>
      <c r="AJ150" s="171"/>
      <c r="AK150" s="171"/>
      <c r="AL150" s="171"/>
      <c r="AM150" s="171"/>
      <c r="AN150" s="171"/>
      <c r="AO150" s="171"/>
      <c r="AP150" s="171"/>
      <c r="AQ150" s="171"/>
      <c r="AR150" s="171"/>
      <c r="AS150" s="171"/>
      <c r="AT150" s="174" t="s">
        <v>193</v>
      </c>
      <c r="AU150" s="174" t="s">
        <v>87</v>
      </c>
      <c r="AV150" s="171" t="s">
        <v>87</v>
      </c>
      <c r="AW150" s="171" t="s">
        <v>3</v>
      </c>
      <c r="AX150" s="171" t="s">
        <v>80</v>
      </c>
      <c r="AY150" s="174" t="s">
        <v>142</v>
      </c>
      <c r="AZ150" s="171"/>
      <c r="BA150" s="171"/>
      <c r="BB150" s="171"/>
      <c r="BC150" s="171"/>
      <c r="BD150" s="171"/>
      <c r="BE150" s="171"/>
      <c r="BF150" s="171"/>
      <c r="BG150" s="171"/>
      <c r="BH150" s="171"/>
      <c r="BI150" s="171"/>
      <c r="BJ150" s="171"/>
      <c r="BK150" s="171"/>
      <c r="BL150" s="171"/>
      <c r="BM150" s="171"/>
    </row>
    <row r="151" spans="1:65" ht="24" customHeight="1">
      <c r="A151" s="18"/>
      <c r="B151" s="19"/>
      <c r="C151" s="157" t="s">
        <v>146</v>
      </c>
      <c r="D151" s="157" t="s">
        <v>155</v>
      </c>
      <c r="E151" s="158" t="s">
        <v>903</v>
      </c>
      <c r="F151" s="159" t="s">
        <v>904</v>
      </c>
      <c r="G151" s="160" t="s">
        <v>206</v>
      </c>
      <c r="H151" s="161">
        <v>40</v>
      </c>
      <c r="I151" s="162"/>
      <c r="J151" s="162"/>
      <c r="K151" s="163">
        <f>ROUND(P151*H151,2)</f>
        <v>0</v>
      </c>
      <c r="L151" s="159" t="s">
        <v>161</v>
      </c>
      <c r="M151" s="19"/>
      <c r="N151" s="164" t="s">
        <v>1</v>
      </c>
      <c r="O151" s="151" t="s">
        <v>38</v>
      </c>
      <c r="P151" s="152">
        <f>I151+J151</f>
        <v>0</v>
      </c>
      <c r="Q151" s="152">
        <f>ROUND(I151*H151,2)</f>
        <v>0</v>
      </c>
      <c r="R151" s="152">
        <f>ROUND(J151*H151,2)</f>
        <v>0</v>
      </c>
      <c r="S151" s="18"/>
      <c r="T151" s="153">
        <f>S151*H151</f>
        <v>0</v>
      </c>
      <c r="U151" s="153">
        <v>0</v>
      </c>
      <c r="V151" s="153">
        <f>U151*H151</f>
        <v>0</v>
      </c>
      <c r="W151" s="153">
        <v>0</v>
      </c>
      <c r="X151" s="154">
        <f>W151*H151</f>
        <v>0</v>
      </c>
      <c r="Y151" s="18"/>
      <c r="Z151" s="18"/>
      <c r="AA151" s="18"/>
      <c r="AB151" s="18"/>
      <c r="AC151" s="18"/>
      <c r="AD151" s="18"/>
      <c r="AE151" s="18"/>
      <c r="AF151" s="18"/>
      <c r="AG151" s="18"/>
      <c r="AH151" s="18"/>
      <c r="AI151" s="18"/>
      <c r="AJ151" s="18"/>
      <c r="AK151" s="18"/>
      <c r="AL151" s="18"/>
      <c r="AM151" s="18"/>
      <c r="AN151" s="18"/>
      <c r="AO151" s="18"/>
      <c r="AP151" s="18"/>
      <c r="AQ151" s="18"/>
      <c r="AR151" s="155" t="s">
        <v>475</v>
      </c>
      <c r="AS151" s="18"/>
      <c r="AT151" s="155" t="s">
        <v>155</v>
      </c>
      <c r="AU151" s="155" t="s">
        <v>87</v>
      </c>
      <c r="AV151" s="18"/>
      <c r="AW151" s="18"/>
      <c r="AX151" s="18"/>
      <c r="AY151" s="3" t="s">
        <v>142</v>
      </c>
      <c r="AZ151" s="18"/>
      <c r="BA151" s="18"/>
      <c r="BB151" s="18"/>
      <c r="BC151" s="18"/>
      <c r="BD151" s="18"/>
      <c r="BE151" s="156">
        <f>IF(O151="základná",K151,0)</f>
        <v>0</v>
      </c>
      <c r="BF151" s="156">
        <f>IF(O151="znížená",K151,0)</f>
        <v>0</v>
      </c>
      <c r="BG151" s="156">
        <f>IF(O151="zákl. prenesená",K151,0)</f>
        <v>0</v>
      </c>
      <c r="BH151" s="156">
        <f>IF(O151="zníž. prenesená",K151,0)</f>
        <v>0</v>
      </c>
      <c r="BI151" s="156">
        <f>IF(O151="nulová",K151,0)</f>
        <v>0</v>
      </c>
      <c r="BJ151" s="3" t="s">
        <v>87</v>
      </c>
      <c r="BK151" s="156">
        <f>ROUND(P151*H151,2)</f>
        <v>0</v>
      </c>
      <c r="BL151" s="3" t="s">
        <v>475</v>
      </c>
      <c r="BM151" s="155" t="s">
        <v>905</v>
      </c>
    </row>
    <row r="152" spans="1:65" ht="15.75" customHeight="1">
      <c r="A152" s="171"/>
      <c r="B152" s="172"/>
      <c r="C152" s="171"/>
      <c r="D152" s="173" t="s">
        <v>193</v>
      </c>
      <c r="E152" s="174" t="s">
        <v>1</v>
      </c>
      <c r="F152" s="175" t="s">
        <v>373</v>
      </c>
      <c r="G152" s="171"/>
      <c r="H152" s="176">
        <v>40</v>
      </c>
      <c r="I152" s="171"/>
      <c r="J152" s="171"/>
      <c r="K152" s="171"/>
      <c r="L152" s="171"/>
      <c r="M152" s="172"/>
      <c r="N152" s="177"/>
      <c r="O152" s="171"/>
      <c r="P152" s="171"/>
      <c r="Q152" s="171"/>
      <c r="R152" s="171"/>
      <c r="S152" s="171"/>
      <c r="T152" s="171"/>
      <c r="U152" s="171"/>
      <c r="V152" s="171"/>
      <c r="W152" s="171"/>
      <c r="X152" s="178"/>
      <c r="Y152" s="171"/>
      <c r="Z152" s="171"/>
      <c r="AA152" s="171"/>
      <c r="AB152" s="171"/>
      <c r="AC152" s="171"/>
      <c r="AD152" s="171"/>
      <c r="AE152" s="171"/>
      <c r="AF152" s="171"/>
      <c r="AG152" s="171"/>
      <c r="AH152" s="171"/>
      <c r="AI152" s="171"/>
      <c r="AJ152" s="171"/>
      <c r="AK152" s="171"/>
      <c r="AL152" s="171"/>
      <c r="AM152" s="171"/>
      <c r="AN152" s="171"/>
      <c r="AO152" s="171"/>
      <c r="AP152" s="171"/>
      <c r="AQ152" s="171"/>
      <c r="AR152" s="171"/>
      <c r="AS152" s="171"/>
      <c r="AT152" s="174" t="s">
        <v>193</v>
      </c>
      <c r="AU152" s="174" t="s">
        <v>87</v>
      </c>
      <c r="AV152" s="171" t="s">
        <v>87</v>
      </c>
      <c r="AW152" s="171" t="s">
        <v>4</v>
      </c>
      <c r="AX152" s="171" t="s">
        <v>80</v>
      </c>
      <c r="AY152" s="174" t="s">
        <v>142</v>
      </c>
      <c r="AZ152" s="171"/>
      <c r="BA152" s="171"/>
      <c r="BB152" s="171"/>
      <c r="BC152" s="171"/>
      <c r="BD152" s="171"/>
      <c r="BE152" s="171"/>
      <c r="BF152" s="171"/>
      <c r="BG152" s="171"/>
      <c r="BH152" s="171"/>
      <c r="BI152" s="171"/>
      <c r="BJ152" s="171"/>
      <c r="BK152" s="171"/>
      <c r="BL152" s="171"/>
      <c r="BM152" s="171"/>
    </row>
    <row r="153" spans="1:65" ht="24" customHeight="1">
      <c r="A153" s="18"/>
      <c r="B153" s="19"/>
      <c r="C153" s="141" t="s">
        <v>259</v>
      </c>
      <c r="D153" s="141" t="s">
        <v>143</v>
      </c>
      <c r="E153" s="142" t="s">
        <v>906</v>
      </c>
      <c r="F153" s="143" t="s">
        <v>907</v>
      </c>
      <c r="G153" s="144" t="s">
        <v>206</v>
      </c>
      <c r="H153" s="145">
        <v>40</v>
      </c>
      <c r="I153" s="146"/>
      <c r="J153" s="147"/>
      <c r="K153" s="148">
        <f t="shared" ref="K153:K154" si="51">ROUND(P153*H153,2)</f>
        <v>0</v>
      </c>
      <c r="L153" s="143" t="s">
        <v>161</v>
      </c>
      <c r="M153" s="149"/>
      <c r="N153" s="150" t="s">
        <v>1</v>
      </c>
      <c r="O153" s="151" t="s">
        <v>38</v>
      </c>
      <c r="P153" s="152">
        <f t="shared" ref="P153:P154" si="52">I153+J153</f>
        <v>0</v>
      </c>
      <c r="Q153" s="152">
        <f t="shared" ref="Q153:Q154" si="53">ROUND(I153*H153,2)</f>
        <v>0</v>
      </c>
      <c r="R153" s="152">
        <f t="shared" ref="R153:R154" si="54">ROUND(J153*H153,2)</f>
        <v>0</v>
      </c>
      <c r="S153" s="18"/>
      <c r="T153" s="153">
        <f t="shared" ref="T153:T154" si="55">S153*H153</f>
        <v>0</v>
      </c>
      <c r="U153" s="153">
        <v>2.1000000000000001E-4</v>
      </c>
      <c r="V153" s="153">
        <f t="shared" ref="V153:V154" si="56">U153*H153</f>
        <v>8.4000000000000012E-3</v>
      </c>
      <c r="W153" s="153">
        <v>0</v>
      </c>
      <c r="X153" s="154">
        <f t="shared" ref="X153:X154" si="57">W153*H153</f>
        <v>0</v>
      </c>
      <c r="Y153" s="18"/>
      <c r="Z153" s="18"/>
      <c r="AA153" s="18"/>
      <c r="AB153" s="18"/>
      <c r="AC153" s="18"/>
      <c r="AD153" s="18"/>
      <c r="AE153" s="18"/>
      <c r="AF153" s="18"/>
      <c r="AG153" s="18"/>
      <c r="AH153" s="18"/>
      <c r="AI153" s="18"/>
      <c r="AJ153" s="18"/>
      <c r="AK153" s="18"/>
      <c r="AL153" s="18"/>
      <c r="AM153" s="18"/>
      <c r="AN153" s="18"/>
      <c r="AO153" s="18"/>
      <c r="AP153" s="18"/>
      <c r="AQ153" s="18"/>
      <c r="AR153" s="155" t="s">
        <v>682</v>
      </c>
      <c r="AS153" s="18"/>
      <c r="AT153" s="155" t="s">
        <v>143</v>
      </c>
      <c r="AU153" s="155" t="s">
        <v>87</v>
      </c>
      <c r="AV153" s="18"/>
      <c r="AW153" s="18"/>
      <c r="AX153" s="18"/>
      <c r="AY153" s="3" t="s">
        <v>142</v>
      </c>
      <c r="AZ153" s="18"/>
      <c r="BA153" s="18"/>
      <c r="BB153" s="18"/>
      <c r="BC153" s="18"/>
      <c r="BD153" s="18"/>
      <c r="BE153" s="156">
        <f t="shared" ref="BE153:BE154" si="58">IF(O153="základná",K153,0)</f>
        <v>0</v>
      </c>
      <c r="BF153" s="156">
        <f t="shared" ref="BF153:BF154" si="59">IF(O153="znížená",K153,0)</f>
        <v>0</v>
      </c>
      <c r="BG153" s="156">
        <f t="shared" ref="BG153:BG154" si="60">IF(O153="zákl. prenesená",K153,0)</f>
        <v>0</v>
      </c>
      <c r="BH153" s="156">
        <f t="shared" ref="BH153:BH154" si="61">IF(O153="zníž. prenesená",K153,0)</f>
        <v>0</v>
      </c>
      <c r="BI153" s="156">
        <f t="shared" ref="BI153:BI154" si="62">IF(O153="nulová",K153,0)</f>
        <v>0</v>
      </c>
      <c r="BJ153" s="3" t="s">
        <v>87</v>
      </c>
      <c r="BK153" s="156">
        <f t="shared" ref="BK153:BK154" si="63">ROUND(P153*H153,2)</f>
        <v>0</v>
      </c>
      <c r="BL153" s="3" t="s">
        <v>682</v>
      </c>
      <c r="BM153" s="155" t="s">
        <v>908</v>
      </c>
    </row>
    <row r="154" spans="1:65" ht="33" customHeight="1">
      <c r="A154" s="18"/>
      <c r="B154" s="19"/>
      <c r="C154" s="157" t="s">
        <v>264</v>
      </c>
      <c r="D154" s="157" t="s">
        <v>155</v>
      </c>
      <c r="E154" s="158" t="s">
        <v>909</v>
      </c>
      <c r="F154" s="159" t="s">
        <v>910</v>
      </c>
      <c r="G154" s="160" t="s">
        <v>206</v>
      </c>
      <c r="H154" s="161">
        <v>40</v>
      </c>
      <c r="I154" s="162"/>
      <c r="J154" s="162"/>
      <c r="K154" s="163">
        <f t="shared" si="51"/>
        <v>0</v>
      </c>
      <c r="L154" s="159" t="s">
        <v>161</v>
      </c>
      <c r="M154" s="19"/>
      <c r="N154" s="164" t="s">
        <v>1</v>
      </c>
      <c r="O154" s="151" t="s">
        <v>38</v>
      </c>
      <c r="P154" s="152">
        <f t="shared" si="52"/>
        <v>0</v>
      </c>
      <c r="Q154" s="152">
        <f t="shared" si="53"/>
        <v>0</v>
      </c>
      <c r="R154" s="152">
        <f t="shared" si="54"/>
        <v>0</v>
      </c>
      <c r="S154" s="18"/>
      <c r="T154" s="153">
        <f t="shared" si="55"/>
        <v>0</v>
      </c>
      <c r="U154" s="153">
        <v>0</v>
      </c>
      <c r="V154" s="153">
        <f t="shared" si="56"/>
        <v>0</v>
      </c>
      <c r="W154" s="153">
        <v>0</v>
      </c>
      <c r="X154" s="154">
        <f t="shared" si="57"/>
        <v>0</v>
      </c>
      <c r="Y154" s="18"/>
      <c r="Z154" s="18"/>
      <c r="AA154" s="18"/>
      <c r="AB154" s="18"/>
      <c r="AC154" s="18"/>
      <c r="AD154" s="18"/>
      <c r="AE154" s="18"/>
      <c r="AF154" s="18"/>
      <c r="AG154" s="18"/>
      <c r="AH154" s="18"/>
      <c r="AI154" s="18"/>
      <c r="AJ154" s="18"/>
      <c r="AK154" s="18"/>
      <c r="AL154" s="18"/>
      <c r="AM154" s="18"/>
      <c r="AN154" s="18"/>
      <c r="AO154" s="18"/>
      <c r="AP154" s="18"/>
      <c r="AQ154" s="18"/>
      <c r="AR154" s="155" t="s">
        <v>475</v>
      </c>
      <c r="AS154" s="18"/>
      <c r="AT154" s="155" t="s">
        <v>155</v>
      </c>
      <c r="AU154" s="155" t="s">
        <v>87</v>
      </c>
      <c r="AV154" s="18"/>
      <c r="AW154" s="18"/>
      <c r="AX154" s="18"/>
      <c r="AY154" s="3" t="s">
        <v>142</v>
      </c>
      <c r="AZ154" s="18"/>
      <c r="BA154" s="18"/>
      <c r="BB154" s="18"/>
      <c r="BC154" s="18"/>
      <c r="BD154" s="18"/>
      <c r="BE154" s="156">
        <f t="shared" si="58"/>
        <v>0</v>
      </c>
      <c r="BF154" s="156">
        <f t="shared" si="59"/>
        <v>0</v>
      </c>
      <c r="BG154" s="156">
        <f t="shared" si="60"/>
        <v>0</v>
      </c>
      <c r="BH154" s="156">
        <f t="shared" si="61"/>
        <v>0</v>
      </c>
      <c r="BI154" s="156">
        <f t="shared" si="62"/>
        <v>0</v>
      </c>
      <c r="BJ154" s="3" t="s">
        <v>87</v>
      </c>
      <c r="BK154" s="156">
        <f t="shared" si="63"/>
        <v>0</v>
      </c>
      <c r="BL154" s="3" t="s">
        <v>475</v>
      </c>
      <c r="BM154" s="155" t="s">
        <v>911</v>
      </c>
    </row>
    <row r="155" spans="1:65" ht="15.75" customHeight="1">
      <c r="A155" s="171"/>
      <c r="B155" s="172"/>
      <c r="C155" s="171"/>
      <c r="D155" s="173" t="s">
        <v>193</v>
      </c>
      <c r="E155" s="174" t="s">
        <v>1</v>
      </c>
      <c r="F155" s="175" t="s">
        <v>373</v>
      </c>
      <c r="G155" s="171"/>
      <c r="H155" s="176">
        <v>40</v>
      </c>
      <c r="I155" s="171"/>
      <c r="J155" s="171"/>
      <c r="K155" s="171"/>
      <c r="L155" s="171"/>
      <c r="M155" s="172"/>
      <c r="N155" s="177"/>
      <c r="O155" s="171"/>
      <c r="P155" s="171"/>
      <c r="Q155" s="171"/>
      <c r="R155" s="171"/>
      <c r="S155" s="171"/>
      <c r="T155" s="171"/>
      <c r="U155" s="171"/>
      <c r="V155" s="171"/>
      <c r="W155" s="171"/>
      <c r="X155" s="178"/>
      <c r="Y155" s="171"/>
      <c r="Z155" s="171"/>
      <c r="AA155" s="171"/>
      <c r="AB155" s="171"/>
      <c r="AC155" s="171"/>
      <c r="AD155" s="171"/>
      <c r="AE155" s="171"/>
      <c r="AF155" s="171"/>
      <c r="AG155" s="171"/>
      <c r="AH155" s="171"/>
      <c r="AI155" s="171"/>
      <c r="AJ155" s="171"/>
      <c r="AK155" s="171"/>
      <c r="AL155" s="171"/>
      <c r="AM155" s="171"/>
      <c r="AN155" s="171"/>
      <c r="AO155" s="171"/>
      <c r="AP155" s="171"/>
      <c r="AQ155" s="171"/>
      <c r="AR155" s="171"/>
      <c r="AS155" s="171"/>
      <c r="AT155" s="174" t="s">
        <v>193</v>
      </c>
      <c r="AU155" s="174" t="s">
        <v>87</v>
      </c>
      <c r="AV155" s="171" t="s">
        <v>87</v>
      </c>
      <c r="AW155" s="171" t="s">
        <v>4</v>
      </c>
      <c r="AX155" s="171" t="s">
        <v>80</v>
      </c>
      <c r="AY155" s="174" t="s">
        <v>142</v>
      </c>
      <c r="AZ155" s="171"/>
      <c r="BA155" s="171"/>
      <c r="BB155" s="171"/>
      <c r="BC155" s="171"/>
      <c r="BD155" s="171"/>
      <c r="BE155" s="171"/>
      <c r="BF155" s="171"/>
      <c r="BG155" s="171"/>
      <c r="BH155" s="171"/>
      <c r="BI155" s="171"/>
      <c r="BJ155" s="171"/>
      <c r="BK155" s="171"/>
      <c r="BL155" s="171"/>
      <c r="BM155" s="171"/>
    </row>
    <row r="156" spans="1:65" ht="16.5" customHeight="1">
      <c r="A156" s="18"/>
      <c r="B156" s="19"/>
      <c r="C156" s="157" t="s">
        <v>269</v>
      </c>
      <c r="D156" s="157" t="s">
        <v>155</v>
      </c>
      <c r="E156" s="158" t="s">
        <v>912</v>
      </c>
      <c r="F156" s="159" t="s">
        <v>913</v>
      </c>
      <c r="G156" s="160" t="s">
        <v>144</v>
      </c>
      <c r="H156" s="161">
        <v>1</v>
      </c>
      <c r="I156" s="162"/>
      <c r="J156" s="162"/>
      <c r="K156" s="163">
        <f t="shared" ref="K156:K158" si="64">ROUND(P156*H156,2)</f>
        <v>0</v>
      </c>
      <c r="L156" s="159" t="s">
        <v>1</v>
      </c>
      <c r="M156" s="19"/>
      <c r="N156" s="164" t="s">
        <v>1</v>
      </c>
      <c r="O156" s="151" t="s">
        <v>38</v>
      </c>
      <c r="P156" s="152">
        <f t="shared" ref="P156:P158" si="65">I156+J156</f>
        <v>0</v>
      </c>
      <c r="Q156" s="152">
        <f t="shared" ref="Q156:Q158" si="66">ROUND(I156*H156,2)</f>
        <v>0</v>
      </c>
      <c r="R156" s="152">
        <f t="shared" ref="R156:R158" si="67">ROUND(J156*H156,2)</f>
        <v>0</v>
      </c>
      <c r="S156" s="18"/>
      <c r="T156" s="153">
        <f t="shared" ref="T156:T158" si="68">S156*H156</f>
        <v>0</v>
      </c>
      <c r="U156" s="153">
        <v>0.473632</v>
      </c>
      <c r="V156" s="153">
        <f t="shared" ref="V156:V158" si="69">U156*H156</f>
        <v>0.473632</v>
      </c>
      <c r="W156" s="153">
        <v>0</v>
      </c>
      <c r="X156" s="154">
        <f t="shared" ref="X156:X158" si="70">W156*H156</f>
        <v>0</v>
      </c>
      <c r="Y156" s="18"/>
      <c r="Z156" s="18"/>
      <c r="AA156" s="18"/>
      <c r="AB156" s="18"/>
      <c r="AC156" s="18"/>
      <c r="AD156" s="18"/>
      <c r="AE156" s="18"/>
      <c r="AF156" s="18"/>
      <c r="AG156" s="18"/>
      <c r="AH156" s="18"/>
      <c r="AI156" s="18"/>
      <c r="AJ156" s="18"/>
      <c r="AK156" s="18"/>
      <c r="AL156" s="18"/>
      <c r="AM156" s="18"/>
      <c r="AN156" s="18"/>
      <c r="AO156" s="18"/>
      <c r="AP156" s="18"/>
      <c r="AQ156" s="18"/>
      <c r="AR156" s="155" t="s">
        <v>475</v>
      </c>
      <c r="AS156" s="18"/>
      <c r="AT156" s="155" t="s">
        <v>155</v>
      </c>
      <c r="AU156" s="155" t="s">
        <v>87</v>
      </c>
      <c r="AV156" s="18"/>
      <c r="AW156" s="18"/>
      <c r="AX156" s="18"/>
      <c r="AY156" s="3" t="s">
        <v>142</v>
      </c>
      <c r="AZ156" s="18"/>
      <c r="BA156" s="18"/>
      <c r="BB156" s="18"/>
      <c r="BC156" s="18"/>
      <c r="BD156" s="18"/>
      <c r="BE156" s="156">
        <f t="shared" ref="BE156:BE158" si="71">IF(O156="základná",K156,0)</f>
        <v>0</v>
      </c>
      <c r="BF156" s="156">
        <f t="shared" ref="BF156:BF158" si="72">IF(O156="znížená",K156,0)</f>
        <v>0</v>
      </c>
      <c r="BG156" s="156">
        <f t="shared" ref="BG156:BG158" si="73">IF(O156="zákl. prenesená",K156,0)</f>
        <v>0</v>
      </c>
      <c r="BH156" s="156">
        <f t="shared" ref="BH156:BH158" si="74">IF(O156="zníž. prenesená",K156,0)</f>
        <v>0</v>
      </c>
      <c r="BI156" s="156">
        <f t="shared" ref="BI156:BI158" si="75">IF(O156="nulová",K156,0)</f>
        <v>0</v>
      </c>
      <c r="BJ156" s="3" t="s">
        <v>87</v>
      </c>
      <c r="BK156" s="156">
        <f t="shared" ref="BK156:BK158" si="76">ROUND(P156*H156,2)</f>
        <v>0</v>
      </c>
      <c r="BL156" s="3" t="s">
        <v>475</v>
      </c>
      <c r="BM156" s="155" t="s">
        <v>914</v>
      </c>
    </row>
    <row r="157" spans="1:65" ht="44.25" customHeight="1">
      <c r="A157" s="18"/>
      <c r="B157" s="19"/>
      <c r="C157" s="157" t="s">
        <v>274</v>
      </c>
      <c r="D157" s="157" t="s">
        <v>155</v>
      </c>
      <c r="E157" s="158" t="s">
        <v>915</v>
      </c>
      <c r="F157" s="159" t="s">
        <v>916</v>
      </c>
      <c r="G157" s="160" t="s">
        <v>347</v>
      </c>
      <c r="H157" s="186"/>
      <c r="I157" s="162"/>
      <c r="J157" s="162"/>
      <c r="K157" s="163">
        <f t="shared" si="64"/>
        <v>0</v>
      </c>
      <c r="L157" s="159" t="s">
        <v>161</v>
      </c>
      <c r="M157" s="19"/>
      <c r="N157" s="164" t="s">
        <v>1</v>
      </c>
      <c r="O157" s="151" t="s">
        <v>38</v>
      </c>
      <c r="P157" s="152">
        <f t="shared" si="65"/>
        <v>0</v>
      </c>
      <c r="Q157" s="152">
        <f t="shared" si="66"/>
        <v>0</v>
      </c>
      <c r="R157" s="152">
        <f t="shared" si="67"/>
        <v>0</v>
      </c>
      <c r="S157" s="18"/>
      <c r="T157" s="153">
        <f t="shared" si="68"/>
        <v>0</v>
      </c>
      <c r="U157" s="153">
        <v>0</v>
      </c>
      <c r="V157" s="153">
        <f t="shared" si="69"/>
        <v>0</v>
      </c>
      <c r="W157" s="153">
        <v>0</v>
      </c>
      <c r="X157" s="154">
        <f t="shared" si="70"/>
        <v>0</v>
      </c>
      <c r="Y157" s="18"/>
      <c r="Z157" s="18"/>
      <c r="AA157" s="18"/>
      <c r="AB157" s="18"/>
      <c r="AC157" s="18"/>
      <c r="AD157" s="18"/>
      <c r="AE157" s="18"/>
      <c r="AF157" s="18"/>
      <c r="AG157" s="18"/>
      <c r="AH157" s="18"/>
      <c r="AI157" s="18"/>
      <c r="AJ157" s="18"/>
      <c r="AK157" s="18"/>
      <c r="AL157" s="18"/>
      <c r="AM157" s="18"/>
      <c r="AN157" s="18"/>
      <c r="AO157" s="18"/>
      <c r="AP157" s="18"/>
      <c r="AQ157" s="18"/>
      <c r="AR157" s="155" t="s">
        <v>475</v>
      </c>
      <c r="AS157" s="18"/>
      <c r="AT157" s="155" t="s">
        <v>155</v>
      </c>
      <c r="AU157" s="155" t="s">
        <v>87</v>
      </c>
      <c r="AV157" s="18"/>
      <c r="AW157" s="18"/>
      <c r="AX157" s="18"/>
      <c r="AY157" s="3" t="s">
        <v>142</v>
      </c>
      <c r="AZ157" s="18"/>
      <c r="BA157" s="18"/>
      <c r="BB157" s="18"/>
      <c r="BC157" s="18"/>
      <c r="BD157" s="18"/>
      <c r="BE157" s="156">
        <f t="shared" si="71"/>
        <v>0</v>
      </c>
      <c r="BF157" s="156">
        <f t="shared" si="72"/>
        <v>0</v>
      </c>
      <c r="BG157" s="156">
        <f t="shared" si="73"/>
        <v>0</v>
      </c>
      <c r="BH157" s="156">
        <f t="shared" si="74"/>
        <v>0</v>
      </c>
      <c r="BI157" s="156">
        <f t="shared" si="75"/>
        <v>0</v>
      </c>
      <c r="BJ157" s="3" t="s">
        <v>87</v>
      </c>
      <c r="BK157" s="156">
        <f t="shared" si="76"/>
        <v>0</v>
      </c>
      <c r="BL157" s="3" t="s">
        <v>475</v>
      </c>
      <c r="BM157" s="155" t="s">
        <v>917</v>
      </c>
    </row>
    <row r="158" spans="1:65" ht="16.5" customHeight="1">
      <c r="A158" s="18"/>
      <c r="B158" s="19"/>
      <c r="C158" s="157" t="s">
        <v>279</v>
      </c>
      <c r="D158" s="157" t="s">
        <v>155</v>
      </c>
      <c r="E158" s="158" t="s">
        <v>698</v>
      </c>
      <c r="F158" s="159" t="s">
        <v>699</v>
      </c>
      <c r="G158" s="160" t="s">
        <v>347</v>
      </c>
      <c r="H158" s="186"/>
      <c r="I158" s="162"/>
      <c r="J158" s="162"/>
      <c r="K158" s="163">
        <f t="shared" si="64"/>
        <v>0</v>
      </c>
      <c r="L158" s="159" t="s">
        <v>1</v>
      </c>
      <c r="M158" s="19"/>
      <c r="N158" s="164" t="s">
        <v>1</v>
      </c>
      <c r="O158" s="151" t="s">
        <v>38</v>
      </c>
      <c r="P158" s="152">
        <f t="shared" si="65"/>
        <v>0</v>
      </c>
      <c r="Q158" s="152">
        <f t="shared" si="66"/>
        <v>0</v>
      </c>
      <c r="R158" s="152">
        <f t="shared" si="67"/>
        <v>0</v>
      </c>
      <c r="S158" s="18"/>
      <c r="T158" s="153">
        <f t="shared" si="68"/>
        <v>0</v>
      </c>
      <c r="U158" s="153">
        <v>0</v>
      </c>
      <c r="V158" s="153">
        <f t="shared" si="69"/>
        <v>0</v>
      </c>
      <c r="W158" s="153">
        <v>0</v>
      </c>
      <c r="X158" s="154">
        <f t="shared" si="70"/>
        <v>0</v>
      </c>
      <c r="Y158" s="18"/>
      <c r="Z158" s="18"/>
      <c r="AA158" s="18"/>
      <c r="AB158" s="18"/>
      <c r="AC158" s="18"/>
      <c r="AD158" s="18"/>
      <c r="AE158" s="18"/>
      <c r="AF158" s="18"/>
      <c r="AG158" s="18"/>
      <c r="AH158" s="18"/>
      <c r="AI158" s="18"/>
      <c r="AJ158" s="18"/>
      <c r="AK158" s="18"/>
      <c r="AL158" s="18"/>
      <c r="AM158" s="18"/>
      <c r="AN158" s="18"/>
      <c r="AO158" s="18"/>
      <c r="AP158" s="18"/>
      <c r="AQ158" s="18"/>
      <c r="AR158" s="155" t="s">
        <v>475</v>
      </c>
      <c r="AS158" s="18"/>
      <c r="AT158" s="155" t="s">
        <v>155</v>
      </c>
      <c r="AU158" s="155" t="s">
        <v>87</v>
      </c>
      <c r="AV158" s="18"/>
      <c r="AW158" s="18"/>
      <c r="AX158" s="18"/>
      <c r="AY158" s="3" t="s">
        <v>142</v>
      </c>
      <c r="AZ158" s="18"/>
      <c r="BA158" s="18"/>
      <c r="BB158" s="18"/>
      <c r="BC158" s="18"/>
      <c r="BD158" s="18"/>
      <c r="BE158" s="156">
        <f t="shared" si="71"/>
        <v>0</v>
      </c>
      <c r="BF158" s="156">
        <f t="shared" si="72"/>
        <v>0</v>
      </c>
      <c r="BG158" s="156">
        <f t="shared" si="73"/>
        <v>0</v>
      </c>
      <c r="BH158" s="156">
        <f t="shared" si="74"/>
        <v>0</v>
      </c>
      <c r="BI158" s="156">
        <f t="shared" si="75"/>
        <v>0</v>
      </c>
      <c r="BJ158" s="3" t="s">
        <v>87</v>
      </c>
      <c r="BK158" s="156">
        <f t="shared" si="76"/>
        <v>0</v>
      </c>
      <c r="BL158" s="3" t="s">
        <v>475</v>
      </c>
      <c r="BM158" s="155" t="s">
        <v>918</v>
      </c>
    </row>
    <row r="159" spans="1:65" ht="25.5" customHeight="1">
      <c r="A159" s="128"/>
      <c r="B159" s="129"/>
      <c r="C159" s="128"/>
      <c r="D159" s="130" t="s">
        <v>73</v>
      </c>
      <c r="E159" s="131" t="s">
        <v>919</v>
      </c>
      <c r="F159" s="131" t="s">
        <v>920</v>
      </c>
      <c r="G159" s="128"/>
      <c r="H159" s="128"/>
      <c r="I159" s="128"/>
      <c r="J159" s="128"/>
      <c r="K159" s="132">
        <f>BK159</f>
        <v>0</v>
      </c>
      <c r="L159" s="128"/>
      <c r="M159" s="129"/>
      <c r="N159" s="133"/>
      <c r="O159" s="128"/>
      <c r="P159" s="128"/>
      <c r="Q159" s="134">
        <f t="shared" ref="Q159:R159" si="77">Q160</f>
        <v>0</v>
      </c>
      <c r="R159" s="134">
        <f t="shared" si="77"/>
        <v>0</v>
      </c>
      <c r="S159" s="128"/>
      <c r="T159" s="135">
        <f>T160</f>
        <v>0</v>
      </c>
      <c r="U159" s="128"/>
      <c r="V159" s="135">
        <f>V160</f>
        <v>0</v>
      </c>
      <c r="W159" s="128"/>
      <c r="X159" s="136">
        <f>X160</f>
        <v>0</v>
      </c>
      <c r="Y159" s="128"/>
      <c r="Z159" s="128"/>
      <c r="AA159" s="128"/>
      <c r="AB159" s="128"/>
      <c r="AC159" s="128"/>
      <c r="AD159" s="128"/>
      <c r="AE159" s="128"/>
      <c r="AF159" s="128"/>
      <c r="AG159" s="128"/>
      <c r="AH159" s="128"/>
      <c r="AI159" s="128"/>
      <c r="AJ159" s="128"/>
      <c r="AK159" s="128"/>
      <c r="AL159" s="128"/>
      <c r="AM159" s="128"/>
      <c r="AN159" s="128"/>
      <c r="AO159" s="128"/>
      <c r="AP159" s="128"/>
      <c r="AQ159" s="128"/>
      <c r="AR159" s="130" t="s">
        <v>147</v>
      </c>
      <c r="AS159" s="128"/>
      <c r="AT159" s="137" t="s">
        <v>73</v>
      </c>
      <c r="AU159" s="137" t="s">
        <v>74</v>
      </c>
      <c r="AV159" s="128"/>
      <c r="AW159" s="128"/>
      <c r="AX159" s="128"/>
      <c r="AY159" s="130" t="s">
        <v>142</v>
      </c>
      <c r="AZ159" s="128"/>
      <c r="BA159" s="128"/>
      <c r="BB159" s="128"/>
      <c r="BC159" s="128"/>
      <c r="BD159" s="128"/>
      <c r="BE159" s="128"/>
      <c r="BF159" s="128"/>
      <c r="BG159" s="128"/>
      <c r="BH159" s="128"/>
      <c r="BI159" s="128"/>
      <c r="BJ159" s="128"/>
      <c r="BK159" s="138">
        <f>BK160</f>
        <v>0</v>
      </c>
      <c r="BL159" s="128"/>
      <c r="BM159" s="128"/>
    </row>
    <row r="160" spans="1:65" ht="37.5" customHeight="1">
      <c r="A160" s="18"/>
      <c r="B160" s="19"/>
      <c r="C160" s="157" t="s">
        <v>284</v>
      </c>
      <c r="D160" s="157" t="s">
        <v>155</v>
      </c>
      <c r="E160" s="158" t="s">
        <v>921</v>
      </c>
      <c r="F160" s="159" t="s">
        <v>922</v>
      </c>
      <c r="G160" s="160" t="s">
        <v>302</v>
      </c>
      <c r="H160" s="161">
        <v>10</v>
      </c>
      <c r="I160" s="162"/>
      <c r="J160" s="162"/>
      <c r="K160" s="163">
        <f>ROUND(P160*H160,2)</f>
        <v>0</v>
      </c>
      <c r="L160" s="159" t="s">
        <v>161</v>
      </c>
      <c r="M160" s="19"/>
      <c r="N160" s="165" t="s">
        <v>1</v>
      </c>
      <c r="O160" s="166" t="s">
        <v>38</v>
      </c>
      <c r="P160" s="167">
        <f>I160+J160</f>
        <v>0</v>
      </c>
      <c r="Q160" s="167">
        <f>ROUND(I160*H160,2)</f>
        <v>0</v>
      </c>
      <c r="R160" s="167">
        <f>ROUND(J160*H160,2)</f>
        <v>0</v>
      </c>
      <c r="S160" s="168"/>
      <c r="T160" s="169">
        <f>S160*H160</f>
        <v>0</v>
      </c>
      <c r="U160" s="169">
        <v>0</v>
      </c>
      <c r="V160" s="169">
        <f>U160*H160</f>
        <v>0</v>
      </c>
      <c r="W160" s="169">
        <v>0</v>
      </c>
      <c r="X160" s="170">
        <f>W160*H160</f>
        <v>0</v>
      </c>
      <c r="Y160" s="18"/>
      <c r="Z160" s="18"/>
      <c r="AA160" s="18"/>
      <c r="AB160" s="18"/>
      <c r="AC160" s="18"/>
      <c r="AD160" s="18"/>
      <c r="AE160" s="18"/>
      <c r="AF160" s="18"/>
      <c r="AG160" s="18"/>
      <c r="AH160" s="18"/>
      <c r="AI160" s="18"/>
      <c r="AJ160" s="18"/>
      <c r="AK160" s="18"/>
      <c r="AL160" s="18"/>
      <c r="AM160" s="18"/>
      <c r="AN160" s="18"/>
      <c r="AO160" s="18"/>
      <c r="AP160" s="18"/>
      <c r="AQ160" s="18"/>
      <c r="AR160" s="155" t="s">
        <v>923</v>
      </c>
      <c r="AS160" s="18"/>
      <c r="AT160" s="155" t="s">
        <v>155</v>
      </c>
      <c r="AU160" s="155" t="s">
        <v>80</v>
      </c>
      <c r="AV160" s="18"/>
      <c r="AW160" s="18"/>
      <c r="AX160" s="18"/>
      <c r="AY160" s="3" t="s">
        <v>142</v>
      </c>
      <c r="AZ160" s="18"/>
      <c r="BA160" s="18"/>
      <c r="BB160" s="18"/>
      <c r="BC160" s="18"/>
      <c r="BD160" s="18"/>
      <c r="BE160" s="156">
        <f>IF(O160="základná",K160,0)</f>
        <v>0</v>
      </c>
      <c r="BF160" s="156">
        <f>IF(O160="znížená",K160,0)</f>
        <v>0</v>
      </c>
      <c r="BG160" s="156">
        <f>IF(O160="zákl. prenesená",K160,0)</f>
        <v>0</v>
      </c>
      <c r="BH160" s="156">
        <f>IF(O160="zníž. prenesená",K160,0)</f>
        <v>0</v>
      </c>
      <c r="BI160" s="156">
        <f>IF(O160="nulová",K160,0)</f>
        <v>0</v>
      </c>
      <c r="BJ160" s="3" t="s">
        <v>87</v>
      </c>
      <c r="BK160" s="156">
        <f>ROUND(P160*H160,2)</f>
        <v>0</v>
      </c>
      <c r="BL160" s="3" t="s">
        <v>923</v>
      </c>
      <c r="BM160" s="155" t="s">
        <v>924</v>
      </c>
    </row>
    <row r="161" spans="1:65" ht="6.75" customHeight="1">
      <c r="A161" s="18"/>
      <c r="B161" s="35"/>
      <c r="C161" s="36"/>
      <c r="D161" s="36"/>
      <c r="E161" s="36"/>
      <c r="F161" s="36"/>
      <c r="G161" s="36"/>
      <c r="H161" s="36"/>
      <c r="I161" s="36"/>
      <c r="J161" s="36"/>
      <c r="K161" s="36"/>
      <c r="L161" s="36"/>
      <c r="M161" s="19"/>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row>
  </sheetData>
  <autoFilter ref="C127:L160" xr:uid="{00000000-0009-0000-0000-000006000000}"/>
  <mergeCells count="15">
    <mergeCell ref="M2:Z2"/>
    <mergeCell ref="E120:H120"/>
    <mergeCell ref="E7:H7"/>
    <mergeCell ref="E11:H11"/>
    <mergeCell ref="E9:H9"/>
    <mergeCell ref="E13:H13"/>
    <mergeCell ref="E22:H22"/>
    <mergeCell ref="E31:H31"/>
    <mergeCell ref="E85:H85"/>
    <mergeCell ref="E89:H89"/>
    <mergeCell ref="E87:H87"/>
    <mergeCell ref="E91:H91"/>
    <mergeCell ref="E114:H114"/>
    <mergeCell ref="E118:H118"/>
    <mergeCell ref="E116:H116"/>
  </mergeCells>
  <pageMargins left="0.39374999999999999" right="0.39374999999999999" top="0.39374999999999999" bottom="0.39374999999999999" header="0" footer="0"/>
  <pageSetup paperSize="9" orientation="portrait"/>
  <headerFooter>
    <oddFooter>&amp;CStrana &amp;P z</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M128"/>
  <sheetViews>
    <sheetView showGridLines="0" workbookViewId="0">
      <selection activeCell="J14" sqref="J14"/>
    </sheetView>
  </sheetViews>
  <sheetFormatPr baseColWidth="10" defaultColWidth="16.75" defaultRowHeight="15" customHeight="1"/>
  <cols>
    <col min="1" max="1" width="8.25" customWidth="1"/>
    <col min="2" max="2" width="1.25" customWidth="1"/>
    <col min="3" max="4" width="4.25" customWidth="1"/>
    <col min="5" max="5" width="17.25" customWidth="1"/>
    <col min="6" max="6" width="50.75" customWidth="1"/>
    <col min="7" max="7" width="7.5" customWidth="1"/>
    <col min="8" max="8" width="14" customWidth="1"/>
    <col min="9" max="9" width="15.75" customWidth="1"/>
    <col min="10" max="11" width="22.25" customWidth="1"/>
    <col min="12" max="12" width="15.5" customWidth="1"/>
    <col min="13" max="13" width="9.25" customWidth="1"/>
    <col min="14" max="14" width="10.75" hidden="1" customWidth="1"/>
    <col min="15" max="15" width="9.25" hidden="1" customWidth="1"/>
    <col min="16" max="24" width="14.25" hidden="1" customWidth="1"/>
    <col min="25" max="25" width="12.25" hidden="1" customWidth="1"/>
    <col min="26" max="26" width="16.25" customWidth="1"/>
    <col min="27" max="27" width="12.25" customWidth="1"/>
    <col min="28" max="28" width="15" customWidth="1"/>
    <col min="29" max="29" width="11" customWidth="1"/>
    <col min="30" max="30" width="15" customWidth="1"/>
    <col min="31" max="31" width="16.25" customWidth="1"/>
    <col min="44" max="65" width="9.25" hidden="1" customWidth="1"/>
  </cols>
  <sheetData>
    <row r="1" spans="1:65" ht="1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R1" s="2"/>
      <c r="AS1" s="2"/>
      <c r="AT1" s="2"/>
      <c r="AU1" s="2"/>
      <c r="AV1" s="2"/>
      <c r="AW1" s="2"/>
      <c r="AX1" s="2"/>
      <c r="AY1" s="2"/>
      <c r="AZ1" s="2"/>
      <c r="BA1" s="2"/>
      <c r="BB1" s="2"/>
      <c r="BC1" s="2"/>
      <c r="BD1" s="2"/>
      <c r="BE1" s="2"/>
      <c r="BF1" s="2"/>
      <c r="BG1" s="2"/>
      <c r="BH1" s="2"/>
      <c r="BI1" s="2"/>
      <c r="BJ1" s="2"/>
      <c r="BK1" s="2"/>
      <c r="BL1" s="2"/>
      <c r="BM1" s="2"/>
    </row>
    <row r="2" spans="1:65" ht="36.75" customHeight="1">
      <c r="A2" s="2"/>
      <c r="B2" s="2"/>
      <c r="C2" s="2"/>
      <c r="D2" s="2"/>
      <c r="E2" s="2"/>
      <c r="F2" s="2"/>
      <c r="G2" s="2"/>
      <c r="H2" s="2"/>
      <c r="I2" s="2"/>
      <c r="J2" s="2"/>
      <c r="K2" s="2"/>
      <c r="L2" s="2"/>
      <c r="M2" s="204" t="s">
        <v>6</v>
      </c>
      <c r="N2" s="205"/>
      <c r="O2" s="205"/>
      <c r="P2" s="205"/>
      <c r="Q2" s="205"/>
      <c r="R2" s="205"/>
      <c r="S2" s="205"/>
      <c r="T2" s="205"/>
      <c r="U2" s="205"/>
      <c r="V2" s="205"/>
      <c r="W2" s="205"/>
      <c r="X2" s="205"/>
      <c r="Y2" s="205"/>
      <c r="Z2" s="205"/>
      <c r="AA2" s="2"/>
      <c r="AB2" s="2"/>
      <c r="AC2" s="2"/>
      <c r="AD2" s="2"/>
      <c r="AE2" s="2"/>
      <c r="AF2" s="2"/>
      <c r="AG2" s="2"/>
      <c r="AH2" s="2"/>
      <c r="AI2" s="2"/>
      <c r="AJ2" s="2"/>
      <c r="AK2" s="2"/>
      <c r="AL2" s="2"/>
      <c r="AM2" s="2"/>
      <c r="AN2" s="2"/>
      <c r="AO2" s="2"/>
      <c r="AP2" s="2"/>
      <c r="AQ2" s="2"/>
      <c r="AR2" s="2"/>
      <c r="AS2" s="2"/>
      <c r="AT2" s="3" t="s">
        <v>105</v>
      </c>
      <c r="AU2" s="2"/>
      <c r="AV2" s="2"/>
      <c r="AW2" s="2"/>
      <c r="AX2" s="2"/>
      <c r="AY2" s="2"/>
      <c r="AZ2" s="2"/>
      <c r="BA2" s="2"/>
      <c r="BB2" s="2"/>
      <c r="BC2" s="2"/>
      <c r="BD2" s="2"/>
      <c r="BE2" s="2"/>
      <c r="BF2" s="2"/>
      <c r="BG2" s="2"/>
      <c r="BH2" s="2"/>
      <c r="BI2" s="2"/>
      <c r="BJ2" s="2"/>
      <c r="BK2" s="2"/>
      <c r="BL2" s="2"/>
      <c r="BM2" s="2"/>
    </row>
    <row r="3" spans="1:65" ht="6.75" customHeight="1">
      <c r="A3" s="2"/>
      <c r="B3" s="4"/>
      <c r="C3" s="5"/>
      <c r="D3" s="5"/>
      <c r="E3" s="5"/>
      <c r="F3" s="5"/>
      <c r="G3" s="5"/>
      <c r="H3" s="5"/>
      <c r="I3" s="5"/>
      <c r="J3" s="5"/>
      <c r="K3" s="5"/>
      <c r="L3" s="5"/>
      <c r="M3" s="6"/>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t="s">
        <v>74</v>
      </c>
      <c r="AU3" s="2"/>
      <c r="AV3" s="2"/>
      <c r="AW3" s="2"/>
      <c r="AX3" s="2"/>
      <c r="AY3" s="2"/>
      <c r="AZ3" s="2"/>
      <c r="BA3" s="2"/>
      <c r="BB3" s="2"/>
      <c r="BC3" s="2"/>
      <c r="BD3" s="2"/>
      <c r="BE3" s="2"/>
      <c r="BF3" s="2"/>
      <c r="BG3" s="2"/>
      <c r="BH3" s="2"/>
      <c r="BI3" s="2"/>
      <c r="BJ3" s="2"/>
      <c r="BK3" s="2"/>
      <c r="BL3" s="2"/>
      <c r="BM3" s="2"/>
    </row>
    <row r="4" spans="1:65" ht="24.75" customHeight="1">
      <c r="A4" s="2"/>
      <c r="B4" s="6"/>
      <c r="C4" s="2"/>
      <c r="D4" s="7" t="s">
        <v>112</v>
      </c>
      <c r="E4" s="2"/>
      <c r="F4" s="2"/>
      <c r="G4" s="2"/>
      <c r="H4" s="2"/>
      <c r="I4" s="2"/>
      <c r="J4" s="2"/>
      <c r="K4" s="2"/>
      <c r="L4" s="2"/>
      <c r="M4" s="6"/>
      <c r="N4" s="88" t="s">
        <v>10</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t="s">
        <v>3</v>
      </c>
      <c r="AU4" s="2"/>
      <c r="AV4" s="2"/>
      <c r="AW4" s="2"/>
      <c r="AX4" s="2"/>
      <c r="AY4" s="2"/>
      <c r="AZ4" s="2"/>
      <c r="BA4" s="2"/>
      <c r="BB4" s="2"/>
      <c r="BC4" s="2"/>
      <c r="BD4" s="2"/>
      <c r="BE4" s="2"/>
      <c r="BF4" s="2"/>
      <c r="BG4" s="2"/>
      <c r="BH4" s="2"/>
      <c r="BI4" s="2"/>
      <c r="BJ4" s="2"/>
      <c r="BK4" s="2"/>
      <c r="BL4" s="2"/>
      <c r="BM4" s="2"/>
    </row>
    <row r="5" spans="1:65" ht="6.75" customHeight="1">
      <c r="A5" s="2"/>
      <c r="B5" s="6"/>
      <c r="C5" s="2"/>
      <c r="D5" s="2"/>
      <c r="E5" s="2"/>
      <c r="F5" s="2"/>
      <c r="G5" s="2"/>
      <c r="H5" s="2"/>
      <c r="I5" s="2"/>
      <c r="J5" s="2"/>
      <c r="K5" s="2"/>
      <c r="L5" s="2"/>
      <c r="M5" s="6"/>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ht="12" customHeight="1">
      <c r="A6" s="2"/>
      <c r="B6" s="6"/>
      <c r="C6" s="2"/>
      <c r="D6" s="13" t="s">
        <v>15</v>
      </c>
      <c r="E6" s="2"/>
      <c r="F6" s="2"/>
      <c r="G6" s="2"/>
      <c r="H6" s="2"/>
      <c r="I6" s="2"/>
      <c r="J6" s="2"/>
      <c r="K6" s="2"/>
      <c r="L6" s="2"/>
      <c r="M6" s="6"/>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ht="26.25" customHeight="1">
      <c r="A7" s="2"/>
      <c r="B7" s="6"/>
      <c r="C7" s="2"/>
      <c r="D7" s="2"/>
      <c r="E7" s="239" t="str">
        <f>'Rekapitulácia stavby'!K6</f>
        <v>Integrovaný výrobný systém pre výrobu a distribúciu nealkoholických sladových produktov</v>
      </c>
      <c r="F7" s="205"/>
      <c r="G7" s="205"/>
      <c r="H7" s="205"/>
      <c r="I7" s="2"/>
      <c r="J7" s="2"/>
      <c r="K7" s="2"/>
      <c r="L7" s="2"/>
      <c r="M7" s="6"/>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ht="12" customHeight="1">
      <c r="A8" s="2"/>
      <c r="B8" s="6"/>
      <c r="C8" s="2"/>
      <c r="D8" s="13" t="s">
        <v>113</v>
      </c>
      <c r="E8" s="2"/>
      <c r="F8" s="2"/>
      <c r="G8" s="2"/>
      <c r="H8" s="2"/>
      <c r="I8" s="2"/>
      <c r="J8" s="2"/>
      <c r="K8" s="2"/>
      <c r="L8" s="2"/>
      <c r="M8" s="6"/>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row>
    <row r="9" spans="1:65" ht="16.5" customHeight="1">
      <c r="A9" s="18"/>
      <c r="B9" s="19"/>
      <c r="C9" s="18"/>
      <c r="D9" s="18"/>
      <c r="E9" s="239" t="s">
        <v>163</v>
      </c>
      <c r="F9" s="205"/>
      <c r="G9" s="205"/>
      <c r="H9" s="205"/>
      <c r="I9" s="18"/>
      <c r="J9" s="18"/>
      <c r="K9" s="18"/>
      <c r="L9" s="18"/>
      <c r="M9" s="19"/>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row>
    <row r="10" spans="1:65" ht="12" customHeight="1">
      <c r="A10" s="18"/>
      <c r="B10" s="19"/>
      <c r="C10" s="18"/>
      <c r="D10" s="13" t="s">
        <v>164</v>
      </c>
      <c r="E10" s="18"/>
      <c r="F10" s="18"/>
      <c r="G10" s="18"/>
      <c r="H10" s="18"/>
      <c r="I10" s="18"/>
      <c r="J10" s="18"/>
      <c r="K10" s="18"/>
      <c r="L10" s="18"/>
      <c r="M10" s="19"/>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row>
    <row r="11" spans="1:65" ht="30" customHeight="1">
      <c r="A11" s="18"/>
      <c r="B11" s="19"/>
      <c r="C11" s="18"/>
      <c r="D11" s="18"/>
      <c r="E11" s="234" t="s">
        <v>929</v>
      </c>
      <c r="F11" s="205"/>
      <c r="G11" s="205"/>
      <c r="H11" s="205"/>
      <c r="I11" s="18"/>
      <c r="J11" s="18"/>
      <c r="K11" s="18"/>
      <c r="L11" s="18"/>
      <c r="M11" s="19"/>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row>
    <row r="12" spans="1:65" ht="11">
      <c r="A12" s="18"/>
      <c r="B12" s="19"/>
      <c r="C12" s="18"/>
      <c r="D12" s="18"/>
      <c r="E12" s="18"/>
      <c r="F12" s="18"/>
      <c r="G12" s="18"/>
      <c r="H12" s="18"/>
      <c r="I12" s="18"/>
      <c r="J12" s="18"/>
      <c r="K12" s="18"/>
      <c r="L12" s="18"/>
      <c r="M12" s="19"/>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row>
    <row r="13" spans="1:65" ht="12" customHeight="1">
      <c r="A13" s="18"/>
      <c r="B13" s="19"/>
      <c r="C13" s="18"/>
      <c r="D13" s="13" t="s">
        <v>17</v>
      </c>
      <c r="E13" s="18"/>
      <c r="F13" s="11" t="s">
        <v>1</v>
      </c>
      <c r="G13" s="18"/>
      <c r="H13" s="18"/>
      <c r="I13" s="13" t="s">
        <v>18</v>
      </c>
      <c r="J13" s="11" t="s">
        <v>1</v>
      </c>
      <c r="K13" s="18"/>
      <c r="L13" s="18"/>
      <c r="M13" s="19"/>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row>
    <row r="14" spans="1:65" ht="12" customHeight="1">
      <c r="A14" s="18"/>
      <c r="B14" s="19"/>
      <c r="C14" s="18"/>
      <c r="D14" s="13" t="s">
        <v>19</v>
      </c>
      <c r="E14" s="18"/>
      <c r="F14" s="11" t="s">
        <v>20</v>
      </c>
      <c r="G14" s="18"/>
      <c r="H14" s="18"/>
      <c r="I14" s="13" t="s">
        <v>21</v>
      </c>
      <c r="J14" s="45"/>
      <c r="K14" s="18"/>
      <c r="L14" s="18"/>
      <c r="M14" s="19"/>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65" ht="10.5" customHeight="1">
      <c r="A15" s="18"/>
      <c r="B15" s="19"/>
      <c r="C15" s="18"/>
      <c r="D15" s="18"/>
      <c r="E15" s="18"/>
      <c r="F15" s="18"/>
      <c r="G15" s="18"/>
      <c r="H15" s="18"/>
      <c r="I15" s="18"/>
      <c r="J15" s="18"/>
      <c r="K15" s="18"/>
      <c r="L15" s="18"/>
      <c r="M15" s="19"/>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65" ht="12" customHeight="1">
      <c r="A16" s="18"/>
      <c r="B16" s="19"/>
      <c r="C16" s="18"/>
      <c r="D16" s="13" t="s">
        <v>22</v>
      </c>
      <c r="E16" s="18"/>
      <c r="F16" s="18"/>
      <c r="G16" s="18"/>
      <c r="H16" s="18"/>
      <c r="I16" s="13" t="s">
        <v>23</v>
      </c>
      <c r="J16" s="11" t="str">
        <f>IF('Rekapitulácia stavby'!AN10="","",'Rekapitulácia stavby'!AN10)</f>
        <v/>
      </c>
      <c r="K16" s="18"/>
      <c r="L16" s="18"/>
      <c r="M16" s="19"/>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65" ht="18" customHeight="1">
      <c r="A17" s="18"/>
      <c r="B17" s="19"/>
      <c r="C17" s="18"/>
      <c r="D17" s="18"/>
      <c r="E17" s="11" t="str">
        <f>IF('Rekapitulácia stavby'!E11="","",'Rekapitulácia stavby'!E11)</f>
        <v xml:space="preserve"> </v>
      </c>
      <c r="F17" s="18"/>
      <c r="G17" s="18"/>
      <c r="H17" s="18"/>
      <c r="I17" s="13" t="s">
        <v>25</v>
      </c>
      <c r="J17" s="11" t="str">
        <f>IF('Rekapitulácia stavby'!AN11="","",'Rekapitulácia stavby'!AN11)</f>
        <v/>
      </c>
      <c r="K17" s="18"/>
      <c r="L17" s="18"/>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row>
    <row r="18" spans="1:65" ht="6.75" customHeight="1">
      <c r="A18" s="18"/>
      <c r="B18" s="19"/>
      <c r="C18" s="18"/>
      <c r="D18" s="18"/>
      <c r="E18" s="18"/>
      <c r="F18" s="18"/>
      <c r="G18" s="18"/>
      <c r="H18" s="18"/>
      <c r="I18" s="18"/>
      <c r="J18" s="18"/>
      <c r="K18" s="18"/>
      <c r="L18" s="18"/>
      <c r="M18" s="19"/>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row>
    <row r="19" spans="1:65" ht="12" customHeight="1">
      <c r="A19" s="18"/>
      <c r="B19" s="19"/>
      <c r="C19" s="18"/>
      <c r="D19" s="13" t="s">
        <v>26</v>
      </c>
      <c r="E19" s="18"/>
      <c r="F19" s="18"/>
      <c r="G19" s="18"/>
      <c r="H19" s="18"/>
      <c r="I19" s="13" t="s">
        <v>23</v>
      </c>
      <c r="J19" s="15" t="str">
        <f>'Rekapitulácia stavby'!AN13</f>
        <v>Vyplň údaj</v>
      </c>
      <c r="K19" s="18"/>
      <c r="L19" s="18"/>
      <c r="M19" s="19"/>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row>
    <row r="20" spans="1:65" ht="18" customHeight="1">
      <c r="A20" s="18"/>
      <c r="B20" s="19"/>
      <c r="C20" s="18"/>
      <c r="D20" s="18"/>
      <c r="E20" s="231" t="str">
        <f>'Rekapitulácia stavby'!E14</f>
        <v>Vyplň údaj</v>
      </c>
      <c r="F20" s="205"/>
      <c r="G20" s="205"/>
      <c r="H20" s="205"/>
      <c r="I20" s="13" t="s">
        <v>25</v>
      </c>
      <c r="J20" s="15" t="str">
        <f>'Rekapitulácia stavby'!AN14</f>
        <v>Vyplň údaj</v>
      </c>
      <c r="K20" s="18"/>
      <c r="L20" s="18"/>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row>
    <row r="21" spans="1:65" ht="6.75" customHeight="1">
      <c r="A21" s="18"/>
      <c r="B21" s="19"/>
      <c r="C21" s="18"/>
      <c r="D21" s="18"/>
      <c r="E21" s="18"/>
      <c r="F21" s="18"/>
      <c r="G21" s="18"/>
      <c r="H21" s="18"/>
      <c r="I21" s="18"/>
      <c r="J21" s="18"/>
      <c r="K21" s="18"/>
      <c r="L21" s="18"/>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row>
    <row r="22" spans="1:65" ht="12" customHeight="1">
      <c r="A22" s="18"/>
      <c r="B22" s="19"/>
      <c r="C22" s="18"/>
      <c r="D22" s="13" t="s">
        <v>28</v>
      </c>
      <c r="E22" s="18"/>
      <c r="F22" s="18"/>
      <c r="G22" s="18"/>
      <c r="H22" s="18"/>
      <c r="I22" s="13" t="s">
        <v>23</v>
      </c>
      <c r="J22" s="11" t="str">
        <f>IF('Rekapitulácia stavby'!AN16="","",'Rekapitulácia stavby'!AN16)</f>
        <v/>
      </c>
      <c r="K22" s="18"/>
      <c r="L22" s="18"/>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row>
    <row r="23" spans="1:65" ht="18" customHeight="1">
      <c r="A23" s="18"/>
      <c r="B23" s="19"/>
      <c r="C23" s="18"/>
      <c r="D23" s="18"/>
      <c r="E23" s="11" t="str">
        <f>IF('Rekapitulácia stavby'!E17="","",'Rekapitulácia stavby'!E17)</f>
        <v xml:space="preserve"> </v>
      </c>
      <c r="F23" s="18"/>
      <c r="G23" s="18"/>
      <c r="H23" s="18"/>
      <c r="I23" s="13" t="s">
        <v>25</v>
      </c>
      <c r="J23" s="11" t="str">
        <f>IF('Rekapitulácia stavby'!AN17="","",'Rekapitulácia stavby'!AN17)</f>
        <v/>
      </c>
      <c r="K23" s="18"/>
      <c r="L23" s="18"/>
      <c r="M23" s="19"/>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row>
    <row r="24" spans="1:65" ht="6.75" customHeight="1">
      <c r="A24" s="18"/>
      <c r="B24" s="19"/>
      <c r="C24" s="18"/>
      <c r="D24" s="18"/>
      <c r="E24" s="18"/>
      <c r="F24" s="18"/>
      <c r="G24" s="18"/>
      <c r="H24" s="18"/>
      <c r="I24" s="18"/>
      <c r="J24" s="18"/>
      <c r="K24" s="18"/>
      <c r="L24" s="18"/>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row>
    <row r="25" spans="1:65" ht="12" customHeight="1">
      <c r="A25" s="18"/>
      <c r="B25" s="19"/>
      <c r="C25" s="18"/>
      <c r="D25" s="13" t="s">
        <v>29</v>
      </c>
      <c r="E25" s="18"/>
      <c r="F25" s="18"/>
      <c r="G25" s="18"/>
      <c r="H25" s="18"/>
      <c r="I25" s="13" t="s">
        <v>23</v>
      </c>
      <c r="J25" s="11" t="s">
        <v>1</v>
      </c>
      <c r="K25" s="18"/>
      <c r="L25" s="18"/>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row>
    <row r="26" spans="1:65" ht="18" customHeight="1">
      <c r="A26" s="18"/>
      <c r="B26" s="19"/>
      <c r="C26" s="18"/>
      <c r="D26" s="18"/>
      <c r="E26" s="11" t="s">
        <v>30</v>
      </c>
      <c r="F26" s="18"/>
      <c r="G26" s="18"/>
      <c r="H26" s="18"/>
      <c r="I26" s="13" t="s">
        <v>25</v>
      </c>
      <c r="J26" s="11" t="s">
        <v>1</v>
      </c>
      <c r="K26" s="18"/>
      <c r="L26" s="18"/>
      <c r="M26" s="19"/>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row>
    <row r="27" spans="1:65" ht="6.75" customHeight="1">
      <c r="A27" s="18"/>
      <c r="B27" s="19"/>
      <c r="C27" s="18"/>
      <c r="D27" s="18"/>
      <c r="E27" s="18"/>
      <c r="F27" s="18"/>
      <c r="G27" s="18"/>
      <c r="H27" s="18"/>
      <c r="I27" s="18"/>
      <c r="J27" s="18"/>
      <c r="K27" s="18"/>
      <c r="L27" s="18"/>
      <c r="M27" s="19"/>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row>
    <row r="28" spans="1:65" ht="12" customHeight="1">
      <c r="A28" s="18"/>
      <c r="B28" s="19"/>
      <c r="C28" s="18"/>
      <c r="D28" s="13" t="s">
        <v>31</v>
      </c>
      <c r="E28" s="18"/>
      <c r="F28" s="18"/>
      <c r="G28" s="18"/>
      <c r="H28" s="18"/>
      <c r="I28" s="18"/>
      <c r="J28" s="18"/>
      <c r="K28" s="18"/>
      <c r="L28" s="18"/>
      <c r="M28" s="19"/>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row>
    <row r="29" spans="1:65" ht="16.5" customHeight="1">
      <c r="A29" s="89"/>
      <c r="B29" s="90"/>
      <c r="C29" s="89"/>
      <c r="D29" s="89"/>
      <c r="E29" s="210" t="s">
        <v>1</v>
      </c>
      <c r="F29" s="205"/>
      <c r="G29" s="205"/>
      <c r="H29" s="205"/>
      <c r="I29" s="89"/>
      <c r="J29" s="89"/>
      <c r="K29" s="89"/>
      <c r="L29" s="89"/>
      <c r="M29" s="90"/>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row>
    <row r="30" spans="1:65" ht="6.75" customHeight="1">
      <c r="A30" s="18"/>
      <c r="B30" s="19"/>
      <c r="C30" s="18"/>
      <c r="D30" s="18"/>
      <c r="E30" s="18"/>
      <c r="F30" s="18"/>
      <c r="G30" s="18"/>
      <c r="H30" s="18"/>
      <c r="I30" s="18"/>
      <c r="J30" s="18"/>
      <c r="K30" s="18"/>
      <c r="L30" s="18"/>
      <c r="M30" s="19"/>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row>
    <row r="31" spans="1:65" ht="6.75" customHeight="1">
      <c r="A31" s="18"/>
      <c r="B31" s="19"/>
      <c r="C31" s="18"/>
      <c r="D31" s="46"/>
      <c r="E31" s="46"/>
      <c r="F31" s="46"/>
      <c r="G31" s="46"/>
      <c r="H31" s="46"/>
      <c r="I31" s="46"/>
      <c r="J31" s="46"/>
      <c r="K31" s="46"/>
      <c r="L31" s="46"/>
      <c r="M31" s="19"/>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row>
    <row r="32" spans="1:65" ht="15.75" customHeight="1">
      <c r="A32" s="18"/>
      <c r="B32" s="19"/>
      <c r="C32" s="18"/>
      <c r="D32" s="18"/>
      <c r="E32" s="13" t="s">
        <v>114</v>
      </c>
      <c r="F32" s="18"/>
      <c r="G32" s="18"/>
      <c r="H32" s="18"/>
      <c r="I32" s="18"/>
      <c r="J32" s="18"/>
      <c r="K32" s="83">
        <f>I98</f>
        <v>0</v>
      </c>
      <c r="L32" s="18"/>
      <c r="M32" s="19"/>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row>
    <row r="33" spans="1:65" ht="15.75" customHeight="1">
      <c r="A33" s="18"/>
      <c r="B33" s="19"/>
      <c r="C33" s="18"/>
      <c r="D33" s="18"/>
      <c r="E33" s="13" t="s">
        <v>115</v>
      </c>
      <c r="F33" s="18"/>
      <c r="G33" s="18"/>
      <c r="H33" s="18"/>
      <c r="I33" s="18"/>
      <c r="J33" s="18"/>
      <c r="K33" s="83">
        <f>J98</f>
        <v>0</v>
      </c>
      <c r="L33" s="18"/>
      <c r="M33" s="19"/>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row>
    <row r="34" spans="1:65" ht="24.75" customHeight="1">
      <c r="A34" s="18"/>
      <c r="B34" s="19"/>
      <c r="C34" s="18"/>
      <c r="D34" s="91" t="s">
        <v>32</v>
      </c>
      <c r="E34" s="18"/>
      <c r="F34" s="18"/>
      <c r="G34" s="18"/>
      <c r="H34" s="18"/>
      <c r="I34" s="18"/>
      <c r="J34" s="18"/>
      <c r="K34" s="59">
        <f>ROUND(K122, 2)</f>
        <v>0</v>
      </c>
      <c r="L34" s="18"/>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row>
    <row r="35" spans="1:65" ht="6.75" customHeight="1">
      <c r="A35" s="18"/>
      <c r="B35" s="19"/>
      <c r="C35" s="18"/>
      <c r="D35" s="46"/>
      <c r="E35" s="46"/>
      <c r="F35" s="46"/>
      <c r="G35" s="46"/>
      <c r="H35" s="46"/>
      <c r="I35" s="46"/>
      <c r="J35" s="46"/>
      <c r="K35" s="46"/>
      <c r="L35" s="46"/>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row>
    <row r="36" spans="1:65" ht="14.25" customHeight="1">
      <c r="A36" s="18"/>
      <c r="B36" s="19"/>
      <c r="C36" s="18"/>
      <c r="D36" s="18"/>
      <c r="E36" s="18"/>
      <c r="F36" s="22" t="s">
        <v>34</v>
      </c>
      <c r="G36" s="18"/>
      <c r="H36" s="18"/>
      <c r="I36" s="22" t="s">
        <v>33</v>
      </c>
      <c r="J36" s="18"/>
      <c r="K36" s="22" t="s">
        <v>35</v>
      </c>
      <c r="L36" s="18"/>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row>
    <row r="37" spans="1:65" ht="14.25" customHeight="1">
      <c r="A37" s="18"/>
      <c r="B37" s="19"/>
      <c r="C37" s="18"/>
      <c r="D37" s="92" t="s">
        <v>36</v>
      </c>
      <c r="E37" s="25" t="s">
        <v>37</v>
      </c>
      <c r="F37" s="93">
        <f>ROUND((SUM(BE122:BE127)),  2)</f>
        <v>0</v>
      </c>
      <c r="G37" s="94"/>
      <c r="H37" s="94"/>
      <c r="I37" s="95">
        <v>0.23</v>
      </c>
      <c r="J37" s="94"/>
      <c r="K37" s="93">
        <f>ROUND(((SUM(BE122:BE127))*I37),  2)</f>
        <v>0</v>
      </c>
      <c r="L37" s="18"/>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row>
    <row r="38" spans="1:65" ht="14.25" customHeight="1">
      <c r="A38" s="18"/>
      <c r="B38" s="19"/>
      <c r="C38" s="18"/>
      <c r="D38" s="18"/>
      <c r="E38" s="25" t="s">
        <v>38</v>
      </c>
      <c r="F38" s="83">
        <f>ROUND((SUM(BF122:BF127)),  2)</f>
        <v>0</v>
      </c>
      <c r="G38" s="18"/>
      <c r="H38" s="18"/>
      <c r="I38" s="96">
        <v>0.23</v>
      </c>
      <c r="J38" s="18"/>
      <c r="K38" s="83">
        <f>ROUND(((SUM(BF122:BF127))*I38),  2)</f>
        <v>0</v>
      </c>
      <c r="L38" s="18"/>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row>
    <row r="39" spans="1:65" ht="14.25" hidden="1" customHeight="1">
      <c r="A39" s="18"/>
      <c r="B39" s="19"/>
      <c r="C39" s="18"/>
      <c r="D39" s="18"/>
      <c r="E39" s="13" t="s">
        <v>39</v>
      </c>
      <c r="F39" s="83">
        <f>ROUND((SUM(BG122:BG127)),  2)</f>
        <v>0</v>
      </c>
      <c r="G39" s="18"/>
      <c r="H39" s="18"/>
      <c r="I39" s="96">
        <v>0.23</v>
      </c>
      <c r="J39" s="18"/>
      <c r="K39" s="83">
        <f t="shared" ref="K39:K41" si="0">0</f>
        <v>0</v>
      </c>
      <c r="L39" s="18"/>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row>
    <row r="40" spans="1:65" ht="14.25" hidden="1" customHeight="1">
      <c r="A40" s="18"/>
      <c r="B40" s="19"/>
      <c r="C40" s="18"/>
      <c r="D40" s="18"/>
      <c r="E40" s="13" t="s">
        <v>40</v>
      </c>
      <c r="F40" s="83">
        <f>ROUND((SUM(BH122:BH127)),  2)</f>
        <v>0</v>
      </c>
      <c r="G40" s="18"/>
      <c r="H40" s="18"/>
      <c r="I40" s="96">
        <v>0.23</v>
      </c>
      <c r="J40" s="18"/>
      <c r="K40" s="83">
        <f t="shared" si="0"/>
        <v>0</v>
      </c>
      <c r="L40" s="18"/>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row>
    <row r="41" spans="1:65" ht="14.25" hidden="1" customHeight="1">
      <c r="A41" s="18"/>
      <c r="B41" s="19"/>
      <c r="C41" s="18"/>
      <c r="D41" s="18"/>
      <c r="E41" s="25" t="s">
        <v>41</v>
      </c>
      <c r="F41" s="93">
        <f>ROUND((SUM(BI122:BI127)),  2)</f>
        <v>0</v>
      </c>
      <c r="G41" s="94"/>
      <c r="H41" s="94"/>
      <c r="I41" s="95">
        <v>0</v>
      </c>
      <c r="J41" s="94"/>
      <c r="K41" s="93">
        <f t="shared" si="0"/>
        <v>0</v>
      </c>
      <c r="L41" s="18"/>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row>
    <row r="42" spans="1:65" ht="6.75" customHeight="1">
      <c r="A42" s="18"/>
      <c r="B42" s="19"/>
      <c r="C42" s="18"/>
      <c r="D42" s="18"/>
      <c r="E42" s="18"/>
      <c r="F42" s="18"/>
      <c r="G42" s="18"/>
      <c r="H42" s="18"/>
      <c r="I42" s="18"/>
      <c r="J42" s="18"/>
      <c r="K42" s="18"/>
      <c r="L42" s="18"/>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row>
    <row r="43" spans="1:65" ht="24.75" customHeight="1">
      <c r="A43" s="18"/>
      <c r="B43" s="19"/>
      <c r="C43" s="97"/>
      <c r="D43" s="98" t="s">
        <v>42</v>
      </c>
      <c r="E43" s="49"/>
      <c r="F43" s="49"/>
      <c r="G43" s="99" t="s">
        <v>43</v>
      </c>
      <c r="H43" s="100" t="s">
        <v>44</v>
      </c>
      <c r="I43" s="49"/>
      <c r="J43" s="49"/>
      <c r="K43" s="101">
        <f>SUM(K34:K41)</f>
        <v>0</v>
      </c>
      <c r="L43" s="102"/>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row>
    <row r="44" spans="1:65" ht="14.25" customHeight="1">
      <c r="A44" s="18"/>
      <c r="B44" s="19"/>
      <c r="C44" s="18"/>
      <c r="D44" s="18"/>
      <c r="E44" s="18"/>
      <c r="F44" s="18"/>
      <c r="G44" s="18"/>
      <c r="H44" s="18"/>
      <c r="I44" s="18"/>
      <c r="J44" s="18"/>
      <c r="K44" s="18"/>
      <c r="L44" s="18"/>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row>
    <row r="45" spans="1:65" ht="14.25" customHeight="1">
      <c r="A45" s="2"/>
      <c r="B45" s="6"/>
      <c r="C45" s="2"/>
      <c r="D45" s="2"/>
      <c r="E45" s="2"/>
      <c r="F45" s="2"/>
      <c r="G45" s="2"/>
      <c r="H45" s="2"/>
      <c r="I45" s="2"/>
      <c r="J45" s="2"/>
      <c r="K45" s="2"/>
      <c r="L45" s="2"/>
      <c r="M45" s="6"/>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65" ht="14.25" customHeight="1">
      <c r="A46" s="2"/>
      <c r="B46" s="6"/>
      <c r="C46" s="2"/>
      <c r="D46" s="2"/>
      <c r="E46" s="2"/>
      <c r="F46" s="2"/>
      <c r="G46" s="2"/>
      <c r="H46" s="2"/>
      <c r="I46" s="2"/>
      <c r="J46" s="2"/>
      <c r="K46" s="2"/>
      <c r="L46" s="2"/>
      <c r="M46" s="6"/>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65" ht="14.25" customHeight="1">
      <c r="A47" s="2"/>
      <c r="B47" s="6"/>
      <c r="C47" s="2"/>
      <c r="D47" s="2"/>
      <c r="E47" s="2"/>
      <c r="F47" s="2"/>
      <c r="G47" s="2"/>
      <c r="H47" s="2"/>
      <c r="I47" s="2"/>
      <c r="J47" s="2"/>
      <c r="K47" s="2"/>
      <c r="L47" s="2"/>
      <c r="M47" s="6"/>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65" ht="14.25" customHeight="1">
      <c r="A48" s="2"/>
      <c r="B48" s="6"/>
      <c r="C48" s="2"/>
      <c r="D48" s="2"/>
      <c r="E48" s="2"/>
      <c r="F48" s="2"/>
      <c r="G48" s="2"/>
      <c r="H48" s="2"/>
      <c r="I48" s="2"/>
      <c r="J48" s="2"/>
      <c r="K48" s="2"/>
      <c r="L48" s="2"/>
      <c r="M48" s="6"/>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ht="14.25" customHeight="1">
      <c r="A49" s="2"/>
      <c r="B49" s="6"/>
      <c r="C49" s="2"/>
      <c r="D49" s="2"/>
      <c r="E49" s="2"/>
      <c r="F49" s="2"/>
      <c r="G49" s="2"/>
      <c r="H49" s="2"/>
      <c r="I49" s="2"/>
      <c r="J49" s="2"/>
      <c r="K49" s="2"/>
      <c r="L49" s="2"/>
      <c r="M49" s="6"/>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row>
    <row r="50" spans="1:65" ht="14.25" customHeight="1">
      <c r="A50" s="18"/>
      <c r="B50" s="19"/>
      <c r="C50" s="18"/>
      <c r="D50" s="32" t="s">
        <v>45</v>
      </c>
      <c r="E50" s="33"/>
      <c r="F50" s="33"/>
      <c r="G50" s="32" t="s">
        <v>46</v>
      </c>
      <c r="H50" s="33"/>
      <c r="I50" s="33"/>
      <c r="J50" s="33"/>
      <c r="K50" s="33"/>
      <c r="L50" s="33"/>
      <c r="M50" s="19"/>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row>
    <row r="51" spans="1:65" ht="15.75" customHeight="1">
      <c r="A51" s="2"/>
      <c r="B51" s="6"/>
      <c r="C51" s="2"/>
      <c r="D51" s="2"/>
      <c r="E51" s="2"/>
      <c r="F51" s="2"/>
      <c r="G51" s="2"/>
      <c r="H51" s="2"/>
      <c r="I51" s="2"/>
      <c r="J51" s="2"/>
      <c r="K51" s="2"/>
      <c r="L51" s="2"/>
      <c r="M51" s="6"/>
      <c r="N51" s="2"/>
      <c r="O51" s="2"/>
      <c r="P51" s="2"/>
      <c r="Q51" s="2"/>
      <c r="R51" s="2"/>
      <c r="S51" s="2"/>
      <c r="T51" s="2"/>
      <c r="U51" s="2"/>
      <c r="V51" s="2"/>
      <c r="W51" s="2"/>
      <c r="X51" s="2"/>
      <c r="Y51" s="2"/>
      <c r="Z51" s="2"/>
      <c r="AA51" s="2"/>
      <c r="AB51" s="2"/>
      <c r="AC51" s="2"/>
      <c r="AD51" s="2"/>
      <c r="AE51" s="2"/>
      <c r="AR51" s="2"/>
      <c r="AS51" s="2"/>
      <c r="AT51" s="2"/>
      <c r="AU51" s="2"/>
      <c r="AV51" s="2"/>
      <c r="AW51" s="2"/>
      <c r="AX51" s="2"/>
      <c r="AY51" s="2"/>
      <c r="AZ51" s="2"/>
      <c r="BA51" s="2"/>
      <c r="BB51" s="2"/>
      <c r="BC51" s="2"/>
      <c r="BD51" s="2"/>
      <c r="BE51" s="2"/>
      <c r="BF51" s="2"/>
      <c r="BG51" s="2"/>
      <c r="BH51" s="2"/>
      <c r="BI51" s="2"/>
      <c r="BJ51" s="2"/>
      <c r="BK51" s="2"/>
      <c r="BL51" s="2"/>
      <c r="BM51" s="2"/>
    </row>
    <row r="52" spans="1:65" ht="15.75" customHeight="1">
      <c r="A52" s="2"/>
      <c r="B52" s="6"/>
      <c r="C52" s="2"/>
      <c r="D52" s="2"/>
      <c r="E52" s="2"/>
      <c r="F52" s="2"/>
      <c r="G52" s="2"/>
      <c r="H52" s="2"/>
      <c r="I52" s="2"/>
      <c r="J52" s="2"/>
      <c r="K52" s="2"/>
      <c r="L52" s="2"/>
      <c r="M52" s="6"/>
      <c r="N52" s="2"/>
      <c r="O52" s="2"/>
      <c r="P52" s="2"/>
      <c r="Q52" s="2"/>
      <c r="R52" s="2"/>
      <c r="S52" s="2"/>
      <c r="T52" s="2"/>
      <c r="U52" s="2"/>
      <c r="V52" s="2"/>
      <c r="W52" s="2"/>
      <c r="X52" s="2"/>
      <c r="Y52" s="2"/>
      <c r="Z52" s="2"/>
      <c r="AA52" s="2"/>
      <c r="AB52" s="2"/>
      <c r="AC52" s="2"/>
      <c r="AD52" s="2"/>
      <c r="AE52" s="2"/>
      <c r="AR52" s="2"/>
      <c r="AS52" s="2"/>
      <c r="AT52" s="2"/>
      <c r="AU52" s="2"/>
      <c r="AV52" s="2"/>
      <c r="AW52" s="2"/>
      <c r="AX52" s="2"/>
      <c r="AY52" s="2"/>
      <c r="AZ52" s="2"/>
      <c r="BA52" s="2"/>
      <c r="BB52" s="2"/>
      <c r="BC52" s="2"/>
      <c r="BD52" s="2"/>
      <c r="BE52" s="2"/>
      <c r="BF52" s="2"/>
      <c r="BG52" s="2"/>
      <c r="BH52" s="2"/>
      <c r="BI52" s="2"/>
      <c r="BJ52" s="2"/>
      <c r="BK52" s="2"/>
      <c r="BL52" s="2"/>
      <c r="BM52" s="2"/>
    </row>
    <row r="53" spans="1:65" ht="15.75" customHeight="1">
      <c r="A53" s="2"/>
      <c r="B53" s="6"/>
      <c r="C53" s="2"/>
      <c r="D53" s="2"/>
      <c r="E53" s="2"/>
      <c r="F53" s="2"/>
      <c r="G53" s="2"/>
      <c r="H53" s="2"/>
      <c r="I53" s="2"/>
      <c r="J53" s="2"/>
      <c r="K53" s="2"/>
      <c r="L53" s="2"/>
      <c r="M53" s="6"/>
      <c r="N53" s="2"/>
      <c r="O53" s="2"/>
      <c r="P53" s="2"/>
      <c r="Q53" s="2"/>
      <c r="R53" s="2"/>
      <c r="S53" s="2"/>
      <c r="T53" s="2"/>
      <c r="U53" s="2"/>
      <c r="V53" s="2"/>
      <c r="W53" s="2"/>
      <c r="X53" s="2"/>
      <c r="Y53" s="2"/>
      <c r="Z53" s="2"/>
      <c r="AA53" s="2"/>
      <c r="AB53" s="2"/>
      <c r="AC53" s="2"/>
      <c r="AD53" s="2"/>
      <c r="AE53" s="2"/>
      <c r="AR53" s="2"/>
      <c r="AS53" s="2"/>
      <c r="AT53" s="2"/>
      <c r="AU53" s="2"/>
      <c r="AV53" s="2"/>
      <c r="AW53" s="2"/>
      <c r="AX53" s="2"/>
      <c r="AY53" s="2"/>
      <c r="AZ53" s="2"/>
      <c r="BA53" s="2"/>
      <c r="BB53" s="2"/>
      <c r="BC53" s="2"/>
      <c r="BD53" s="2"/>
      <c r="BE53" s="2"/>
      <c r="BF53" s="2"/>
      <c r="BG53" s="2"/>
      <c r="BH53" s="2"/>
      <c r="BI53" s="2"/>
      <c r="BJ53" s="2"/>
      <c r="BK53" s="2"/>
      <c r="BL53" s="2"/>
      <c r="BM53" s="2"/>
    </row>
    <row r="54" spans="1:65" ht="15.75" customHeight="1">
      <c r="A54" s="2"/>
      <c r="B54" s="6"/>
      <c r="C54" s="2"/>
      <c r="D54" s="2"/>
      <c r="E54" s="2"/>
      <c r="F54" s="2"/>
      <c r="G54" s="2"/>
      <c r="H54" s="2"/>
      <c r="I54" s="2"/>
      <c r="J54" s="2"/>
      <c r="K54" s="2"/>
      <c r="L54" s="2"/>
      <c r="M54" s="6"/>
      <c r="N54" s="2"/>
      <c r="O54" s="2"/>
      <c r="P54" s="2"/>
      <c r="Q54" s="2"/>
      <c r="R54" s="2"/>
      <c r="S54" s="2"/>
      <c r="T54" s="2"/>
      <c r="U54" s="2"/>
      <c r="V54" s="2"/>
      <c r="W54" s="2"/>
      <c r="X54" s="2"/>
      <c r="Y54" s="2"/>
      <c r="Z54" s="2"/>
      <c r="AA54" s="2"/>
      <c r="AB54" s="2"/>
      <c r="AC54" s="2"/>
      <c r="AD54" s="2"/>
      <c r="AE54" s="2"/>
      <c r="AR54" s="2"/>
      <c r="AS54" s="2"/>
      <c r="AT54" s="2"/>
      <c r="AU54" s="2"/>
      <c r="AV54" s="2"/>
      <c r="AW54" s="2"/>
      <c r="AX54" s="2"/>
      <c r="AY54" s="2"/>
      <c r="AZ54" s="2"/>
      <c r="BA54" s="2"/>
      <c r="BB54" s="2"/>
      <c r="BC54" s="2"/>
      <c r="BD54" s="2"/>
      <c r="BE54" s="2"/>
      <c r="BF54" s="2"/>
      <c r="BG54" s="2"/>
      <c r="BH54" s="2"/>
      <c r="BI54" s="2"/>
      <c r="BJ54" s="2"/>
      <c r="BK54" s="2"/>
      <c r="BL54" s="2"/>
      <c r="BM54" s="2"/>
    </row>
    <row r="55" spans="1:65" ht="15.75" customHeight="1">
      <c r="A55" s="2"/>
      <c r="B55" s="6"/>
      <c r="C55" s="2"/>
      <c r="D55" s="2"/>
      <c r="E55" s="2"/>
      <c r="F55" s="2"/>
      <c r="G55" s="2"/>
      <c r="H55" s="2"/>
      <c r="I55" s="2"/>
      <c r="J55" s="2"/>
      <c r="K55" s="2"/>
      <c r="L55" s="2"/>
      <c r="M55" s="6"/>
      <c r="N55" s="2"/>
      <c r="O55" s="2"/>
      <c r="P55" s="2"/>
      <c r="Q55" s="2"/>
      <c r="R55" s="2"/>
      <c r="S55" s="2"/>
      <c r="T55" s="2"/>
      <c r="U55" s="2"/>
      <c r="V55" s="2"/>
      <c r="W55" s="2"/>
      <c r="X55" s="2"/>
      <c r="Y55" s="2"/>
      <c r="Z55" s="2"/>
      <c r="AA55" s="2"/>
      <c r="AB55" s="2"/>
      <c r="AC55" s="2"/>
      <c r="AD55" s="2"/>
      <c r="AE55" s="2"/>
      <c r="AR55" s="2"/>
      <c r="AS55" s="2"/>
      <c r="AT55" s="2"/>
      <c r="AU55" s="2"/>
      <c r="AV55" s="2"/>
      <c r="AW55" s="2"/>
      <c r="AX55" s="2"/>
      <c r="AY55" s="2"/>
      <c r="AZ55" s="2"/>
      <c r="BA55" s="2"/>
      <c r="BB55" s="2"/>
      <c r="BC55" s="2"/>
      <c r="BD55" s="2"/>
      <c r="BE55" s="2"/>
      <c r="BF55" s="2"/>
      <c r="BG55" s="2"/>
      <c r="BH55" s="2"/>
      <c r="BI55" s="2"/>
      <c r="BJ55" s="2"/>
      <c r="BK55" s="2"/>
      <c r="BL55" s="2"/>
      <c r="BM55" s="2"/>
    </row>
    <row r="56" spans="1:65" ht="15.75" customHeight="1">
      <c r="A56" s="2"/>
      <c r="B56" s="6"/>
      <c r="C56" s="2"/>
      <c r="D56" s="2"/>
      <c r="E56" s="2"/>
      <c r="F56" s="2"/>
      <c r="G56" s="2"/>
      <c r="H56" s="2"/>
      <c r="I56" s="2"/>
      <c r="J56" s="2"/>
      <c r="K56" s="2"/>
      <c r="L56" s="2"/>
      <c r="M56" s="6"/>
      <c r="N56" s="2"/>
      <c r="O56" s="2"/>
      <c r="P56" s="2"/>
      <c r="Q56" s="2"/>
      <c r="R56" s="2"/>
      <c r="S56" s="2"/>
      <c r="T56" s="2"/>
      <c r="U56" s="2"/>
      <c r="V56" s="2"/>
      <c r="W56" s="2"/>
      <c r="X56" s="2"/>
      <c r="Y56" s="2"/>
      <c r="Z56" s="2"/>
      <c r="AA56" s="2"/>
      <c r="AB56" s="2"/>
      <c r="AC56" s="2"/>
      <c r="AD56" s="2"/>
      <c r="AE56" s="2"/>
      <c r="AR56" s="2"/>
      <c r="AS56" s="2"/>
      <c r="AT56" s="2"/>
      <c r="AU56" s="2"/>
      <c r="AV56" s="2"/>
      <c r="AW56" s="2"/>
      <c r="AX56" s="2"/>
      <c r="AY56" s="2"/>
      <c r="AZ56" s="2"/>
      <c r="BA56" s="2"/>
      <c r="BB56" s="2"/>
      <c r="BC56" s="2"/>
      <c r="BD56" s="2"/>
      <c r="BE56" s="2"/>
      <c r="BF56" s="2"/>
      <c r="BG56" s="2"/>
      <c r="BH56" s="2"/>
      <c r="BI56" s="2"/>
      <c r="BJ56" s="2"/>
      <c r="BK56" s="2"/>
      <c r="BL56" s="2"/>
      <c r="BM56" s="2"/>
    </row>
    <row r="57" spans="1:65" ht="15.75" customHeight="1">
      <c r="A57" s="2"/>
      <c r="B57" s="6"/>
      <c r="C57" s="2"/>
      <c r="D57" s="2"/>
      <c r="E57" s="2"/>
      <c r="F57" s="2"/>
      <c r="G57" s="2"/>
      <c r="H57" s="2"/>
      <c r="I57" s="2"/>
      <c r="J57" s="2"/>
      <c r="K57" s="2"/>
      <c r="L57" s="2"/>
      <c r="M57" s="6"/>
      <c r="N57" s="2"/>
      <c r="O57" s="2"/>
      <c r="P57" s="2"/>
      <c r="Q57" s="2"/>
      <c r="R57" s="2"/>
      <c r="S57" s="2"/>
      <c r="T57" s="2"/>
      <c r="U57" s="2"/>
      <c r="V57" s="2"/>
      <c r="W57" s="2"/>
      <c r="X57" s="2"/>
      <c r="Y57" s="2"/>
      <c r="Z57" s="2"/>
      <c r="AA57" s="2"/>
      <c r="AB57" s="2"/>
      <c r="AC57" s="2"/>
      <c r="AD57" s="2"/>
      <c r="AE57" s="2"/>
      <c r="AR57" s="2"/>
      <c r="AS57" s="2"/>
      <c r="AT57" s="2"/>
      <c r="AU57" s="2"/>
      <c r="AV57" s="2"/>
      <c r="AW57" s="2"/>
      <c r="AX57" s="2"/>
      <c r="AY57" s="2"/>
      <c r="AZ57" s="2"/>
      <c r="BA57" s="2"/>
      <c r="BB57" s="2"/>
      <c r="BC57" s="2"/>
      <c r="BD57" s="2"/>
      <c r="BE57" s="2"/>
      <c r="BF57" s="2"/>
      <c r="BG57" s="2"/>
      <c r="BH57" s="2"/>
      <c r="BI57" s="2"/>
      <c r="BJ57" s="2"/>
      <c r="BK57" s="2"/>
      <c r="BL57" s="2"/>
      <c r="BM57" s="2"/>
    </row>
    <row r="58" spans="1:65" ht="15.75" customHeight="1">
      <c r="A58" s="2"/>
      <c r="B58" s="6"/>
      <c r="C58" s="2"/>
      <c r="D58" s="2"/>
      <c r="E58" s="2"/>
      <c r="F58" s="2"/>
      <c r="G58" s="2"/>
      <c r="H58" s="2"/>
      <c r="I58" s="2"/>
      <c r="J58" s="2"/>
      <c r="K58" s="2"/>
      <c r="L58" s="2"/>
      <c r="M58" s="6"/>
      <c r="N58" s="2"/>
      <c r="O58" s="2"/>
      <c r="P58" s="2"/>
      <c r="Q58" s="2"/>
      <c r="R58" s="2"/>
      <c r="S58" s="2"/>
      <c r="T58" s="2"/>
      <c r="U58" s="2"/>
      <c r="V58" s="2"/>
      <c r="W58" s="2"/>
      <c r="X58" s="2"/>
      <c r="Y58" s="2"/>
      <c r="Z58" s="2"/>
      <c r="AA58" s="2"/>
      <c r="AB58" s="2"/>
      <c r="AC58" s="2"/>
      <c r="AD58" s="2"/>
      <c r="AE58" s="2"/>
      <c r="AR58" s="2"/>
      <c r="AS58" s="2"/>
      <c r="AT58" s="2"/>
      <c r="AU58" s="2"/>
      <c r="AV58" s="2"/>
      <c r="AW58" s="2"/>
      <c r="AX58" s="2"/>
      <c r="AY58" s="2"/>
      <c r="AZ58" s="2"/>
      <c r="BA58" s="2"/>
      <c r="BB58" s="2"/>
      <c r="BC58" s="2"/>
      <c r="BD58" s="2"/>
      <c r="BE58" s="2"/>
      <c r="BF58" s="2"/>
      <c r="BG58" s="2"/>
      <c r="BH58" s="2"/>
      <c r="BI58" s="2"/>
      <c r="BJ58" s="2"/>
      <c r="BK58" s="2"/>
      <c r="BL58" s="2"/>
      <c r="BM58" s="2"/>
    </row>
    <row r="59" spans="1:65" ht="15.75" customHeight="1">
      <c r="A59" s="2"/>
      <c r="B59" s="6"/>
      <c r="C59" s="2"/>
      <c r="D59" s="2"/>
      <c r="E59" s="2"/>
      <c r="F59" s="2"/>
      <c r="G59" s="2"/>
      <c r="H59" s="2"/>
      <c r="I59" s="2"/>
      <c r="J59" s="2"/>
      <c r="K59" s="2"/>
      <c r="L59" s="2"/>
      <c r="M59" s="6"/>
      <c r="N59" s="2"/>
      <c r="O59" s="2"/>
      <c r="P59" s="2"/>
      <c r="Q59" s="2"/>
      <c r="R59" s="2"/>
      <c r="S59" s="2"/>
      <c r="T59" s="2"/>
      <c r="U59" s="2"/>
      <c r="V59" s="2"/>
      <c r="W59" s="2"/>
      <c r="X59" s="2"/>
      <c r="Y59" s="2"/>
      <c r="Z59" s="2"/>
      <c r="AA59" s="2"/>
      <c r="AB59" s="2"/>
      <c r="AC59" s="2"/>
      <c r="AD59" s="2"/>
      <c r="AE59" s="2"/>
      <c r="AR59" s="2"/>
      <c r="AS59" s="2"/>
      <c r="AT59" s="2"/>
      <c r="AU59" s="2"/>
      <c r="AV59" s="2"/>
      <c r="AW59" s="2"/>
      <c r="AX59" s="2"/>
      <c r="AY59" s="2"/>
      <c r="AZ59" s="2"/>
      <c r="BA59" s="2"/>
      <c r="BB59" s="2"/>
      <c r="BC59" s="2"/>
      <c r="BD59" s="2"/>
      <c r="BE59" s="2"/>
      <c r="BF59" s="2"/>
      <c r="BG59" s="2"/>
      <c r="BH59" s="2"/>
      <c r="BI59" s="2"/>
      <c r="BJ59" s="2"/>
      <c r="BK59" s="2"/>
      <c r="BL59" s="2"/>
      <c r="BM59" s="2"/>
    </row>
    <row r="60" spans="1:65" ht="15.75" customHeight="1">
      <c r="A60" s="2"/>
      <c r="B60" s="6"/>
      <c r="C60" s="2"/>
      <c r="D60" s="2"/>
      <c r="E60" s="2"/>
      <c r="F60" s="2"/>
      <c r="G60" s="2"/>
      <c r="H60" s="2"/>
      <c r="I60" s="2"/>
      <c r="J60" s="2"/>
      <c r="K60" s="2"/>
      <c r="L60" s="2"/>
      <c r="M60" s="6"/>
      <c r="N60" s="2"/>
      <c r="O60" s="2"/>
      <c r="P60" s="2"/>
      <c r="Q60" s="2"/>
      <c r="R60" s="2"/>
      <c r="S60" s="2"/>
      <c r="T60" s="2"/>
      <c r="U60" s="2"/>
      <c r="V60" s="2"/>
      <c r="W60" s="2"/>
      <c r="X60" s="2"/>
      <c r="Y60" s="2"/>
      <c r="Z60" s="2"/>
      <c r="AA60" s="2"/>
      <c r="AB60" s="2"/>
      <c r="AC60" s="2"/>
      <c r="AD60" s="2"/>
      <c r="AE60" s="2"/>
      <c r="AR60" s="2"/>
      <c r="AS60" s="2"/>
      <c r="AT60" s="2"/>
      <c r="AU60" s="2"/>
      <c r="AV60" s="2"/>
      <c r="AW60" s="2"/>
      <c r="AX60" s="2"/>
      <c r="AY60" s="2"/>
      <c r="AZ60" s="2"/>
      <c r="BA60" s="2"/>
      <c r="BB60" s="2"/>
      <c r="BC60" s="2"/>
      <c r="BD60" s="2"/>
      <c r="BE60" s="2"/>
      <c r="BF60" s="2"/>
      <c r="BG60" s="2"/>
      <c r="BH60" s="2"/>
      <c r="BI60" s="2"/>
      <c r="BJ60" s="2"/>
      <c r="BK60" s="2"/>
      <c r="BL60" s="2"/>
      <c r="BM60" s="2"/>
    </row>
    <row r="61" spans="1:65" ht="15.75" customHeight="1">
      <c r="A61" s="18"/>
      <c r="B61" s="19"/>
      <c r="C61" s="18"/>
      <c r="D61" s="34" t="s">
        <v>47</v>
      </c>
      <c r="E61" s="21"/>
      <c r="F61" s="103" t="s">
        <v>48</v>
      </c>
      <c r="G61" s="34" t="s">
        <v>47</v>
      </c>
      <c r="H61" s="21"/>
      <c r="I61" s="21"/>
      <c r="J61" s="104" t="s">
        <v>48</v>
      </c>
      <c r="K61" s="21"/>
      <c r="L61" s="21"/>
      <c r="M61" s="19"/>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row>
    <row r="62" spans="1:65" ht="15.75" customHeight="1">
      <c r="A62" s="2"/>
      <c r="B62" s="6"/>
      <c r="C62" s="2"/>
      <c r="D62" s="2"/>
      <c r="E62" s="2"/>
      <c r="F62" s="2"/>
      <c r="G62" s="2"/>
      <c r="H62" s="2"/>
      <c r="I62" s="2"/>
      <c r="J62" s="2"/>
      <c r="K62" s="2"/>
      <c r="L62" s="2"/>
      <c r="M62" s="6"/>
      <c r="N62" s="2"/>
      <c r="O62" s="2"/>
      <c r="P62" s="2"/>
      <c r="Q62" s="2"/>
      <c r="R62" s="2"/>
      <c r="S62" s="2"/>
      <c r="T62" s="2"/>
      <c r="U62" s="2"/>
      <c r="V62" s="2"/>
      <c r="W62" s="2"/>
      <c r="X62" s="2"/>
      <c r="Y62" s="2"/>
      <c r="Z62" s="2"/>
      <c r="AA62" s="2"/>
      <c r="AB62" s="2"/>
      <c r="AC62" s="2"/>
      <c r="AD62" s="2"/>
      <c r="AE62" s="2"/>
      <c r="AR62" s="2"/>
      <c r="AS62" s="2"/>
      <c r="AT62" s="2"/>
      <c r="AU62" s="2"/>
      <c r="AV62" s="2"/>
      <c r="AW62" s="2"/>
      <c r="AX62" s="2"/>
      <c r="AY62" s="2"/>
      <c r="AZ62" s="2"/>
      <c r="BA62" s="2"/>
      <c r="BB62" s="2"/>
      <c r="BC62" s="2"/>
      <c r="BD62" s="2"/>
      <c r="BE62" s="2"/>
      <c r="BF62" s="2"/>
      <c r="BG62" s="2"/>
      <c r="BH62" s="2"/>
      <c r="BI62" s="2"/>
      <c r="BJ62" s="2"/>
      <c r="BK62" s="2"/>
      <c r="BL62" s="2"/>
      <c r="BM62" s="2"/>
    </row>
    <row r="63" spans="1:65" ht="15.75" customHeight="1">
      <c r="A63" s="2"/>
      <c r="B63" s="6"/>
      <c r="C63" s="2"/>
      <c r="D63" s="2"/>
      <c r="E63" s="2"/>
      <c r="F63" s="2"/>
      <c r="G63" s="2"/>
      <c r="H63" s="2"/>
      <c r="I63" s="2"/>
      <c r="J63" s="2"/>
      <c r="K63" s="2"/>
      <c r="L63" s="2"/>
      <c r="M63" s="6"/>
      <c r="N63" s="2"/>
      <c r="O63" s="2"/>
      <c r="P63" s="2"/>
      <c r="Q63" s="2"/>
      <c r="R63" s="2"/>
      <c r="S63" s="2"/>
      <c r="T63" s="2"/>
      <c r="U63" s="2"/>
      <c r="V63" s="2"/>
      <c r="W63" s="2"/>
      <c r="X63" s="2"/>
      <c r="Y63" s="2"/>
      <c r="Z63" s="2"/>
      <c r="AA63" s="2"/>
      <c r="AB63" s="2"/>
      <c r="AC63" s="2"/>
      <c r="AD63" s="2"/>
      <c r="AE63" s="2"/>
      <c r="AR63" s="2"/>
      <c r="AS63" s="2"/>
      <c r="AT63" s="2"/>
      <c r="AU63" s="2"/>
      <c r="AV63" s="2"/>
      <c r="AW63" s="2"/>
      <c r="AX63" s="2"/>
      <c r="AY63" s="2"/>
      <c r="AZ63" s="2"/>
      <c r="BA63" s="2"/>
      <c r="BB63" s="2"/>
      <c r="BC63" s="2"/>
      <c r="BD63" s="2"/>
      <c r="BE63" s="2"/>
      <c r="BF63" s="2"/>
      <c r="BG63" s="2"/>
      <c r="BH63" s="2"/>
      <c r="BI63" s="2"/>
      <c r="BJ63" s="2"/>
      <c r="BK63" s="2"/>
      <c r="BL63" s="2"/>
      <c r="BM63" s="2"/>
    </row>
    <row r="64" spans="1:65" ht="15.75" customHeight="1">
      <c r="A64" s="2"/>
      <c r="B64" s="6"/>
      <c r="C64" s="2"/>
      <c r="D64" s="2"/>
      <c r="E64" s="2"/>
      <c r="F64" s="2"/>
      <c r="G64" s="2"/>
      <c r="H64" s="2"/>
      <c r="I64" s="2"/>
      <c r="J64" s="2"/>
      <c r="K64" s="2"/>
      <c r="L64" s="2"/>
      <c r="M64" s="6"/>
      <c r="N64" s="2"/>
      <c r="O64" s="2"/>
      <c r="P64" s="2"/>
      <c r="Q64" s="2"/>
      <c r="R64" s="2"/>
      <c r="S64" s="2"/>
      <c r="T64" s="2"/>
      <c r="U64" s="2"/>
      <c r="V64" s="2"/>
      <c r="W64" s="2"/>
      <c r="X64" s="2"/>
      <c r="Y64" s="2"/>
      <c r="Z64" s="2"/>
      <c r="AA64" s="2"/>
      <c r="AB64" s="2"/>
      <c r="AC64" s="2"/>
      <c r="AD64" s="2"/>
      <c r="AE64" s="2"/>
      <c r="AR64" s="2"/>
      <c r="AS64" s="2"/>
      <c r="AT64" s="2"/>
      <c r="AU64" s="2"/>
      <c r="AV64" s="2"/>
      <c r="AW64" s="2"/>
      <c r="AX64" s="2"/>
      <c r="AY64" s="2"/>
      <c r="AZ64" s="2"/>
      <c r="BA64" s="2"/>
      <c r="BB64" s="2"/>
      <c r="BC64" s="2"/>
      <c r="BD64" s="2"/>
      <c r="BE64" s="2"/>
      <c r="BF64" s="2"/>
      <c r="BG64" s="2"/>
      <c r="BH64" s="2"/>
      <c r="BI64" s="2"/>
      <c r="BJ64" s="2"/>
      <c r="BK64" s="2"/>
      <c r="BL64" s="2"/>
      <c r="BM64" s="2"/>
    </row>
    <row r="65" spans="1:65" ht="15.75" customHeight="1">
      <c r="A65" s="18"/>
      <c r="B65" s="19"/>
      <c r="C65" s="18"/>
      <c r="D65" s="32" t="s">
        <v>49</v>
      </c>
      <c r="E65" s="33"/>
      <c r="F65" s="33"/>
      <c r="G65" s="32" t="s">
        <v>50</v>
      </c>
      <c r="H65" s="33"/>
      <c r="I65" s="33"/>
      <c r="J65" s="33"/>
      <c r="K65" s="33"/>
      <c r="L65" s="33"/>
      <c r="M65" s="19"/>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row>
    <row r="66" spans="1:65" ht="15.75" customHeight="1">
      <c r="A66" s="2"/>
      <c r="B66" s="6"/>
      <c r="C66" s="2"/>
      <c r="D66" s="2"/>
      <c r="E66" s="2"/>
      <c r="F66" s="2"/>
      <c r="G66" s="2"/>
      <c r="H66" s="2"/>
      <c r="I66" s="2"/>
      <c r="J66" s="2"/>
      <c r="K66" s="2"/>
      <c r="L66" s="2"/>
      <c r="M66" s="6"/>
      <c r="N66" s="2"/>
      <c r="O66" s="2"/>
      <c r="P66" s="2"/>
      <c r="Q66" s="2"/>
      <c r="R66" s="2"/>
      <c r="S66" s="2"/>
      <c r="T66" s="2"/>
      <c r="U66" s="2"/>
      <c r="V66" s="2"/>
      <c r="W66" s="2"/>
      <c r="X66" s="2"/>
      <c r="Y66" s="2"/>
      <c r="Z66" s="2"/>
      <c r="AA66" s="2"/>
      <c r="AB66" s="2"/>
      <c r="AC66" s="2"/>
      <c r="AD66" s="2"/>
      <c r="AE66" s="2"/>
      <c r="AR66" s="2"/>
      <c r="AS66" s="2"/>
      <c r="AT66" s="2"/>
      <c r="AU66" s="2"/>
      <c r="AV66" s="2"/>
      <c r="AW66" s="2"/>
      <c r="AX66" s="2"/>
      <c r="AY66" s="2"/>
      <c r="AZ66" s="2"/>
      <c r="BA66" s="2"/>
      <c r="BB66" s="2"/>
      <c r="BC66" s="2"/>
      <c r="BD66" s="2"/>
      <c r="BE66" s="2"/>
      <c r="BF66" s="2"/>
      <c r="BG66" s="2"/>
      <c r="BH66" s="2"/>
      <c r="BI66" s="2"/>
      <c r="BJ66" s="2"/>
      <c r="BK66" s="2"/>
      <c r="BL66" s="2"/>
      <c r="BM66" s="2"/>
    </row>
    <row r="67" spans="1:65" ht="15.75" customHeight="1">
      <c r="A67" s="2"/>
      <c r="B67" s="6"/>
      <c r="C67" s="2"/>
      <c r="D67" s="2"/>
      <c r="E67" s="2"/>
      <c r="F67" s="2"/>
      <c r="G67" s="2"/>
      <c r="H67" s="2"/>
      <c r="I67" s="2"/>
      <c r="J67" s="2"/>
      <c r="K67" s="2"/>
      <c r="L67" s="2"/>
      <c r="M67" s="6"/>
      <c r="N67" s="2"/>
      <c r="O67" s="2"/>
      <c r="P67" s="2"/>
      <c r="Q67" s="2"/>
      <c r="R67" s="2"/>
      <c r="S67" s="2"/>
      <c r="T67" s="2"/>
      <c r="U67" s="2"/>
      <c r="V67" s="2"/>
      <c r="W67" s="2"/>
      <c r="X67" s="2"/>
      <c r="Y67" s="2"/>
      <c r="Z67" s="2"/>
      <c r="AA67" s="2"/>
      <c r="AB67" s="2"/>
      <c r="AC67" s="2"/>
      <c r="AD67" s="2"/>
      <c r="AE67" s="2"/>
      <c r="AR67" s="2"/>
      <c r="AS67" s="2"/>
      <c r="AT67" s="2"/>
      <c r="AU67" s="2"/>
      <c r="AV67" s="2"/>
      <c r="AW67" s="2"/>
      <c r="AX67" s="2"/>
      <c r="AY67" s="2"/>
      <c r="AZ67" s="2"/>
      <c r="BA67" s="2"/>
      <c r="BB67" s="2"/>
      <c r="BC67" s="2"/>
      <c r="BD67" s="2"/>
      <c r="BE67" s="2"/>
      <c r="BF67" s="2"/>
      <c r="BG67" s="2"/>
      <c r="BH67" s="2"/>
      <c r="BI67" s="2"/>
      <c r="BJ67" s="2"/>
      <c r="BK67" s="2"/>
      <c r="BL67" s="2"/>
      <c r="BM67" s="2"/>
    </row>
    <row r="68" spans="1:65" ht="15.75" customHeight="1">
      <c r="A68" s="2"/>
      <c r="B68" s="6"/>
      <c r="C68" s="2"/>
      <c r="D68" s="2"/>
      <c r="E68" s="2"/>
      <c r="F68" s="2"/>
      <c r="G68" s="2"/>
      <c r="H68" s="2"/>
      <c r="I68" s="2"/>
      <c r="J68" s="2"/>
      <c r="K68" s="2"/>
      <c r="L68" s="2"/>
      <c r="M68" s="6"/>
      <c r="N68" s="2"/>
      <c r="O68" s="2"/>
      <c r="P68" s="2"/>
      <c r="Q68" s="2"/>
      <c r="R68" s="2"/>
      <c r="S68" s="2"/>
      <c r="T68" s="2"/>
      <c r="U68" s="2"/>
      <c r="V68" s="2"/>
      <c r="W68" s="2"/>
      <c r="X68" s="2"/>
      <c r="Y68" s="2"/>
      <c r="Z68" s="2"/>
      <c r="AA68" s="2"/>
      <c r="AB68" s="2"/>
      <c r="AC68" s="2"/>
      <c r="AD68" s="2"/>
      <c r="AE68" s="2"/>
      <c r="AR68" s="2"/>
      <c r="AS68" s="2"/>
      <c r="AT68" s="2"/>
      <c r="AU68" s="2"/>
      <c r="AV68" s="2"/>
      <c r="AW68" s="2"/>
      <c r="AX68" s="2"/>
      <c r="AY68" s="2"/>
      <c r="AZ68" s="2"/>
      <c r="BA68" s="2"/>
      <c r="BB68" s="2"/>
      <c r="BC68" s="2"/>
      <c r="BD68" s="2"/>
      <c r="BE68" s="2"/>
      <c r="BF68" s="2"/>
      <c r="BG68" s="2"/>
      <c r="BH68" s="2"/>
      <c r="BI68" s="2"/>
      <c r="BJ68" s="2"/>
      <c r="BK68" s="2"/>
      <c r="BL68" s="2"/>
      <c r="BM68" s="2"/>
    </row>
    <row r="69" spans="1:65" ht="15.75" customHeight="1">
      <c r="A69" s="2"/>
      <c r="B69" s="6"/>
      <c r="C69" s="2"/>
      <c r="D69" s="2"/>
      <c r="E69" s="2"/>
      <c r="F69" s="2"/>
      <c r="G69" s="2"/>
      <c r="H69" s="2"/>
      <c r="I69" s="2"/>
      <c r="J69" s="2"/>
      <c r="K69" s="2"/>
      <c r="L69" s="2"/>
      <c r="M69" s="6"/>
      <c r="N69" s="2"/>
      <c r="O69" s="2"/>
      <c r="P69" s="2"/>
      <c r="Q69" s="2"/>
      <c r="R69" s="2"/>
      <c r="S69" s="2"/>
      <c r="T69" s="2"/>
      <c r="U69" s="2"/>
      <c r="V69" s="2"/>
      <c r="W69" s="2"/>
      <c r="X69" s="2"/>
      <c r="Y69" s="2"/>
      <c r="Z69" s="2"/>
      <c r="AA69" s="2"/>
      <c r="AB69" s="2"/>
      <c r="AC69" s="2"/>
      <c r="AD69" s="2"/>
      <c r="AE69" s="2"/>
      <c r="AR69" s="2"/>
      <c r="AS69" s="2"/>
      <c r="AT69" s="2"/>
      <c r="AU69" s="2"/>
      <c r="AV69" s="2"/>
      <c r="AW69" s="2"/>
      <c r="AX69" s="2"/>
      <c r="AY69" s="2"/>
      <c r="AZ69" s="2"/>
      <c r="BA69" s="2"/>
      <c r="BB69" s="2"/>
      <c r="BC69" s="2"/>
      <c r="BD69" s="2"/>
      <c r="BE69" s="2"/>
      <c r="BF69" s="2"/>
      <c r="BG69" s="2"/>
      <c r="BH69" s="2"/>
      <c r="BI69" s="2"/>
      <c r="BJ69" s="2"/>
      <c r="BK69" s="2"/>
      <c r="BL69" s="2"/>
      <c r="BM69" s="2"/>
    </row>
    <row r="70" spans="1:65" ht="15.75" customHeight="1">
      <c r="A70" s="2"/>
      <c r="B70" s="6"/>
      <c r="C70" s="2"/>
      <c r="D70" s="2"/>
      <c r="E70" s="2"/>
      <c r="F70" s="2"/>
      <c r="G70" s="2"/>
      <c r="H70" s="2"/>
      <c r="I70" s="2"/>
      <c r="J70" s="2"/>
      <c r="K70" s="2"/>
      <c r="L70" s="2"/>
      <c r="M70" s="6"/>
      <c r="N70" s="2"/>
      <c r="O70" s="2"/>
      <c r="P70" s="2"/>
      <c r="Q70" s="2"/>
      <c r="R70" s="2"/>
      <c r="S70" s="2"/>
      <c r="T70" s="2"/>
      <c r="U70" s="2"/>
      <c r="V70" s="2"/>
      <c r="W70" s="2"/>
      <c r="X70" s="2"/>
      <c r="Y70" s="2"/>
      <c r="Z70" s="2"/>
      <c r="AA70" s="2"/>
      <c r="AB70" s="2"/>
      <c r="AC70" s="2"/>
      <c r="AD70" s="2"/>
      <c r="AE70" s="2"/>
      <c r="AR70" s="2"/>
      <c r="AS70" s="2"/>
      <c r="AT70" s="2"/>
      <c r="AU70" s="2"/>
      <c r="AV70" s="2"/>
      <c r="AW70" s="2"/>
      <c r="AX70" s="2"/>
      <c r="AY70" s="2"/>
      <c r="AZ70" s="2"/>
      <c r="BA70" s="2"/>
      <c r="BB70" s="2"/>
      <c r="BC70" s="2"/>
      <c r="BD70" s="2"/>
      <c r="BE70" s="2"/>
      <c r="BF70" s="2"/>
      <c r="BG70" s="2"/>
      <c r="BH70" s="2"/>
      <c r="BI70" s="2"/>
      <c r="BJ70" s="2"/>
      <c r="BK70" s="2"/>
      <c r="BL70" s="2"/>
      <c r="BM70" s="2"/>
    </row>
    <row r="71" spans="1:65" ht="15.75" customHeight="1">
      <c r="A71" s="2"/>
      <c r="B71" s="6"/>
      <c r="C71" s="2"/>
      <c r="D71" s="2"/>
      <c r="E71" s="2"/>
      <c r="F71" s="2"/>
      <c r="G71" s="2"/>
      <c r="H71" s="2"/>
      <c r="I71" s="2"/>
      <c r="J71" s="2"/>
      <c r="K71" s="2"/>
      <c r="L71" s="2"/>
      <c r="M71" s="6"/>
      <c r="N71" s="2"/>
      <c r="O71" s="2"/>
      <c r="P71" s="2"/>
      <c r="Q71" s="2"/>
      <c r="R71" s="2"/>
      <c r="S71" s="2"/>
      <c r="T71" s="2"/>
      <c r="U71" s="2"/>
      <c r="V71" s="2"/>
      <c r="W71" s="2"/>
      <c r="X71" s="2"/>
      <c r="Y71" s="2"/>
      <c r="Z71" s="2"/>
      <c r="AA71" s="2"/>
      <c r="AB71" s="2"/>
      <c r="AC71" s="2"/>
      <c r="AD71" s="2"/>
      <c r="AE71" s="2"/>
      <c r="AR71" s="2"/>
      <c r="AS71" s="2"/>
      <c r="AT71" s="2"/>
      <c r="AU71" s="2"/>
      <c r="AV71" s="2"/>
      <c r="AW71" s="2"/>
      <c r="AX71" s="2"/>
      <c r="AY71" s="2"/>
      <c r="AZ71" s="2"/>
      <c r="BA71" s="2"/>
      <c r="BB71" s="2"/>
      <c r="BC71" s="2"/>
      <c r="BD71" s="2"/>
      <c r="BE71" s="2"/>
      <c r="BF71" s="2"/>
      <c r="BG71" s="2"/>
      <c r="BH71" s="2"/>
      <c r="BI71" s="2"/>
      <c r="BJ71" s="2"/>
      <c r="BK71" s="2"/>
      <c r="BL71" s="2"/>
      <c r="BM71" s="2"/>
    </row>
    <row r="72" spans="1:65" ht="15.75" customHeight="1">
      <c r="A72" s="2"/>
      <c r="B72" s="6"/>
      <c r="C72" s="2"/>
      <c r="D72" s="2"/>
      <c r="E72" s="2"/>
      <c r="F72" s="2"/>
      <c r="G72" s="2"/>
      <c r="H72" s="2"/>
      <c r="I72" s="2"/>
      <c r="J72" s="2"/>
      <c r="K72" s="2"/>
      <c r="L72" s="2"/>
      <c r="M72" s="6"/>
      <c r="N72" s="2"/>
      <c r="O72" s="2"/>
      <c r="P72" s="2"/>
      <c r="Q72" s="2"/>
      <c r="R72" s="2"/>
      <c r="S72" s="2"/>
      <c r="T72" s="2"/>
      <c r="U72" s="2"/>
      <c r="V72" s="2"/>
      <c r="W72" s="2"/>
      <c r="X72" s="2"/>
      <c r="Y72" s="2"/>
      <c r="Z72" s="2"/>
      <c r="AA72" s="2"/>
      <c r="AB72" s="2"/>
      <c r="AC72" s="2"/>
      <c r="AD72" s="2"/>
      <c r="AE72" s="2"/>
      <c r="AR72" s="2"/>
      <c r="AS72" s="2"/>
      <c r="AT72" s="2"/>
      <c r="AU72" s="2"/>
      <c r="AV72" s="2"/>
      <c r="AW72" s="2"/>
      <c r="AX72" s="2"/>
      <c r="AY72" s="2"/>
      <c r="AZ72" s="2"/>
      <c r="BA72" s="2"/>
      <c r="BB72" s="2"/>
      <c r="BC72" s="2"/>
      <c r="BD72" s="2"/>
      <c r="BE72" s="2"/>
      <c r="BF72" s="2"/>
      <c r="BG72" s="2"/>
      <c r="BH72" s="2"/>
      <c r="BI72" s="2"/>
      <c r="BJ72" s="2"/>
      <c r="BK72" s="2"/>
      <c r="BL72" s="2"/>
      <c r="BM72" s="2"/>
    </row>
    <row r="73" spans="1:65" ht="15.75" customHeight="1">
      <c r="A73" s="2"/>
      <c r="B73" s="6"/>
      <c r="C73" s="2"/>
      <c r="D73" s="2"/>
      <c r="E73" s="2"/>
      <c r="F73" s="2"/>
      <c r="G73" s="2"/>
      <c r="H73" s="2"/>
      <c r="I73" s="2"/>
      <c r="J73" s="2"/>
      <c r="K73" s="2"/>
      <c r="L73" s="2"/>
      <c r="M73" s="6"/>
      <c r="N73" s="2"/>
      <c r="O73" s="2"/>
      <c r="P73" s="2"/>
      <c r="Q73" s="2"/>
      <c r="R73" s="2"/>
      <c r="S73" s="2"/>
      <c r="T73" s="2"/>
      <c r="U73" s="2"/>
      <c r="V73" s="2"/>
      <c r="W73" s="2"/>
      <c r="X73" s="2"/>
      <c r="Y73" s="2"/>
      <c r="Z73" s="2"/>
      <c r="AA73" s="2"/>
      <c r="AB73" s="2"/>
      <c r="AC73" s="2"/>
      <c r="AD73" s="2"/>
      <c r="AE73" s="2"/>
      <c r="AR73" s="2"/>
      <c r="AS73" s="2"/>
      <c r="AT73" s="2"/>
      <c r="AU73" s="2"/>
      <c r="AV73" s="2"/>
      <c r="AW73" s="2"/>
      <c r="AX73" s="2"/>
      <c r="AY73" s="2"/>
      <c r="AZ73" s="2"/>
      <c r="BA73" s="2"/>
      <c r="BB73" s="2"/>
      <c r="BC73" s="2"/>
      <c r="BD73" s="2"/>
      <c r="BE73" s="2"/>
      <c r="BF73" s="2"/>
      <c r="BG73" s="2"/>
      <c r="BH73" s="2"/>
      <c r="BI73" s="2"/>
      <c r="BJ73" s="2"/>
      <c r="BK73" s="2"/>
      <c r="BL73" s="2"/>
      <c r="BM73" s="2"/>
    </row>
    <row r="74" spans="1:65" ht="15.75" customHeight="1">
      <c r="A74" s="2"/>
      <c r="B74" s="6"/>
      <c r="C74" s="2"/>
      <c r="D74" s="2"/>
      <c r="E74" s="2"/>
      <c r="F74" s="2"/>
      <c r="G74" s="2"/>
      <c r="H74" s="2"/>
      <c r="I74" s="2"/>
      <c r="J74" s="2"/>
      <c r="K74" s="2"/>
      <c r="L74" s="2"/>
      <c r="M74" s="6"/>
      <c r="N74" s="2"/>
      <c r="O74" s="2"/>
      <c r="P74" s="2"/>
      <c r="Q74" s="2"/>
      <c r="R74" s="2"/>
      <c r="S74" s="2"/>
      <c r="T74" s="2"/>
      <c r="U74" s="2"/>
      <c r="V74" s="2"/>
      <c r="W74" s="2"/>
      <c r="X74" s="2"/>
      <c r="Y74" s="2"/>
      <c r="Z74" s="2"/>
      <c r="AA74" s="2"/>
      <c r="AB74" s="2"/>
      <c r="AC74" s="2"/>
      <c r="AD74" s="2"/>
      <c r="AE74" s="2"/>
      <c r="AR74" s="2"/>
      <c r="AS74" s="2"/>
      <c r="AT74" s="2"/>
      <c r="AU74" s="2"/>
      <c r="AV74" s="2"/>
      <c r="AW74" s="2"/>
      <c r="AX74" s="2"/>
      <c r="AY74" s="2"/>
      <c r="AZ74" s="2"/>
      <c r="BA74" s="2"/>
      <c r="BB74" s="2"/>
      <c r="BC74" s="2"/>
      <c r="BD74" s="2"/>
      <c r="BE74" s="2"/>
      <c r="BF74" s="2"/>
      <c r="BG74" s="2"/>
      <c r="BH74" s="2"/>
      <c r="BI74" s="2"/>
      <c r="BJ74" s="2"/>
      <c r="BK74" s="2"/>
      <c r="BL74" s="2"/>
      <c r="BM74" s="2"/>
    </row>
    <row r="75" spans="1:65" ht="15.75" customHeight="1">
      <c r="A75" s="2"/>
      <c r="B75" s="6"/>
      <c r="C75" s="2"/>
      <c r="D75" s="2"/>
      <c r="E75" s="2"/>
      <c r="F75" s="2"/>
      <c r="G75" s="2"/>
      <c r="H75" s="2"/>
      <c r="I75" s="2"/>
      <c r="J75" s="2"/>
      <c r="K75" s="2"/>
      <c r="L75" s="2"/>
      <c r="M75" s="6"/>
      <c r="N75" s="2"/>
      <c r="O75" s="2"/>
      <c r="P75" s="2"/>
      <c r="Q75" s="2"/>
      <c r="R75" s="2"/>
      <c r="S75" s="2"/>
      <c r="T75" s="2"/>
      <c r="U75" s="2"/>
      <c r="V75" s="2"/>
      <c r="W75" s="2"/>
      <c r="X75" s="2"/>
      <c r="Y75" s="2"/>
      <c r="Z75" s="2"/>
      <c r="AA75" s="2"/>
      <c r="AB75" s="2"/>
      <c r="AC75" s="2"/>
      <c r="AD75" s="2"/>
      <c r="AE75" s="2"/>
      <c r="AR75" s="2"/>
      <c r="AS75" s="2"/>
      <c r="AT75" s="2"/>
      <c r="AU75" s="2"/>
      <c r="AV75" s="2"/>
      <c r="AW75" s="2"/>
      <c r="AX75" s="2"/>
      <c r="AY75" s="2"/>
      <c r="AZ75" s="2"/>
      <c r="BA75" s="2"/>
      <c r="BB75" s="2"/>
      <c r="BC75" s="2"/>
      <c r="BD75" s="2"/>
      <c r="BE75" s="2"/>
      <c r="BF75" s="2"/>
      <c r="BG75" s="2"/>
      <c r="BH75" s="2"/>
      <c r="BI75" s="2"/>
      <c r="BJ75" s="2"/>
      <c r="BK75" s="2"/>
      <c r="BL75" s="2"/>
      <c r="BM75" s="2"/>
    </row>
    <row r="76" spans="1:65" ht="15.75" customHeight="1">
      <c r="A76" s="18"/>
      <c r="B76" s="19"/>
      <c r="C76" s="18"/>
      <c r="D76" s="34" t="s">
        <v>47</v>
      </c>
      <c r="E76" s="21"/>
      <c r="F76" s="103" t="s">
        <v>48</v>
      </c>
      <c r="G76" s="34" t="s">
        <v>47</v>
      </c>
      <c r="H76" s="21"/>
      <c r="I76" s="21"/>
      <c r="J76" s="104" t="s">
        <v>48</v>
      </c>
      <c r="K76" s="21"/>
      <c r="L76" s="21"/>
      <c r="M76" s="19"/>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row>
    <row r="77" spans="1:65" ht="14.25" customHeight="1">
      <c r="A77" s="18"/>
      <c r="B77" s="35"/>
      <c r="C77" s="36"/>
      <c r="D77" s="36"/>
      <c r="E77" s="36"/>
      <c r="F77" s="36"/>
      <c r="G77" s="36"/>
      <c r="H77" s="36"/>
      <c r="I77" s="36"/>
      <c r="J77" s="36"/>
      <c r="K77" s="36"/>
      <c r="L77" s="36"/>
      <c r="M77" s="19"/>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row>
    <row r="78" spans="1:65"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R78" s="2"/>
      <c r="AS78" s="2"/>
      <c r="AT78" s="2"/>
      <c r="AU78" s="2"/>
      <c r="AV78" s="2"/>
      <c r="AW78" s="2"/>
      <c r="AX78" s="2"/>
      <c r="AY78" s="2"/>
      <c r="AZ78" s="2"/>
      <c r="BA78" s="2"/>
      <c r="BB78" s="2"/>
      <c r="BC78" s="2"/>
      <c r="BD78" s="2"/>
      <c r="BE78" s="2"/>
      <c r="BF78" s="2"/>
      <c r="BG78" s="2"/>
      <c r="BH78" s="2"/>
      <c r="BI78" s="2"/>
      <c r="BJ78" s="2"/>
      <c r="BK78" s="2"/>
      <c r="BL78" s="2"/>
      <c r="BM78" s="2"/>
    </row>
    <row r="79" spans="1:65"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R79" s="2"/>
      <c r="AS79" s="2"/>
      <c r="AT79" s="2"/>
      <c r="AU79" s="2"/>
      <c r="AV79" s="2"/>
      <c r="AW79" s="2"/>
      <c r="AX79" s="2"/>
      <c r="AY79" s="2"/>
      <c r="AZ79" s="2"/>
      <c r="BA79" s="2"/>
      <c r="BB79" s="2"/>
      <c r="BC79" s="2"/>
      <c r="BD79" s="2"/>
      <c r="BE79" s="2"/>
      <c r="BF79" s="2"/>
      <c r="BG79" s="2"/>
      <c r="BH79" s="2"/>
      <c r="BI79" s="2"/>
      <c r="BJ79" s="2"/>
      <c r="BK79" s="2"/>
      <c r="BL79" s="2"/>
      <c r="BM79" s="2"/>
    </row>
    <row r="80" spans="1:65"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R80" s="2"/>
      <c r="AS80" s="2"/>
      <c r="AT80" s="2"/>
      <c r="AU80" s="2"/>
      <c r="AV80" s="2"/>
      <c r="AW80" s="2"/>
      <c r="AX80" s="2"/>
      <c r="AY80" s="2"/>
      <c r="AZ80" s="2"/>
      <c r="BA80" s="2"/>
      <c r="BB80" s="2"/>
      <c r="BC80" s="2"/>
      <c r="BD80" s="2"/>
      <c r="BE80" s="2"/>
      <c r="BF80" s="2"/>
      <c r="BG80" s="2"/>
      <c r="BH80" s="2"/>
      <c r="BI80" s="2"/>
      <c r="BJ80" s="2"/>
      <c r="BK80" s="2"/>
      <c r="BL80" s="2"/>
      <c r="BM80" s="2"/>
    </row>
    <row r="81" spans="1:65" ht="6.75" customHeight="1">
      <c r="A81" s="18"/>
      <c r="B81" s="37"/>
      <c r="C81" s="38"/>
      <c r="D81" s="38"/>
      <c r="E81" s="38"/>
      <c r="F81" s="38"/>
      <c r="G81" s="38"/>
      <c r="H81" s="38"/>
      <c r="I81" s="38"/>
      <c r="J81" s="38"/>
      <c r="K81" s="38"/>
      <c r="L81" s="38"/>
      <c r="M81" s="19"/>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row>
    <row r="82" spans="1:65" ht="24.75" customHeight="1">
      <c r="A82" s="18"/>
      <c r="B82" s="19"/>
      <c r="C82" s="7" t="s">
        <v>116</v>
      </c>
      <c r="D82" s="18"/>
      <c r="E82" s="18"/>
      <c r="F82" s="18"/>
      <c r="G82" s="18"/>
      <c r="H82" s="18"/>
      <c r="I82" s="18"/>
      <c r="J82" s="18"/>
      <c r="K82" s="18"/>
      <c r="L82" s="18"/>
      <c r="M82" s="19"/>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row>
    <row r="83" spans="1:65" ht="6.75" customHeight="1">
      <c r="A83" s="18"/>
      <c r="B83" s="19"/>
      <c r="C83" s="18"/>
      <c r="D83" s="18"/>
      <c r="E83" s="18"/>
      <c r="F83" s="18"/>
      <c r="G83" s="18"/>
      <c r="H83" s="18"/>
      <c r="I83" s="18"/>
      <c r="J83" s="18"/>
      <c r="K83" s="18"/>
      <c r="L83" s="18"/>
      <c r="M83" s="19"/>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row>
    <row r="84" spans="1:65" ht="12" customHeight="1">
      <c r="A84" s="18"/>
      <c r="B84" s="19"/>
      <c r="C84" s="13" t="s">
        <v>15</v>
      </c>
      <c r="D84" s="18"/>
      <c r="E84" s="18"/>
      <c r="F84" s="18"/>
      <c r="G84" s="18"/>
      <c r="H84" s="18"/>
      <c r="I84" s="18"/>
      <c r="J84" s="18"/>
      <c r="K84" s="18"/>
      <c r="L84" s="18"/>
      <c r="M84" s="19"/>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row>
    <row r="85" spans="1:65" ht="26.25" customHeight="1">
      <c r="A85" s="18"/>
      <c r="B85" s="19"/>
      <c r="C85" s="18"/>
      <c r="D85" s="18"/>
      <c r="E85" s="239" t="str">
        <f>E7</f>
        <v>Integrovaný výrobný systém pre výrobu a distribúciu nealkoholických sladových produktov</v>
      </c>
      <c r="F85" s="205"/>
      <c r="G85" s="205"/>
      <c r="H85" s="205"/>
      <c r="I85" s="18"/>
      <c r="J85" s="18"/>
      <c r="K85" s="18"/>
      <c r="L85" s="18"/>
      <c r="M85" s="19"/>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row>
    <row r="86" spans="1:65" ht="12" customHeight="1">
      <c r="A86" s="2"/>
      <c r="B86" s="6"/>
      <c r="C86" s="13" t="s">
        <v>113</v>
      </c>
      <c r="D86" s="2"/>
      <c r="E86" s="2"/>
      <c r="F86" s="2"/>
      <c r="G86" s="2"/>
      <c r="H86" s="2"/>
      <c r="I86" s="2"/>
      <c r="J86" s="2"/>
      <c r="K86" s="2"/>
      <c r="L86" s="2"/>
      <c r="M86" s="6"/>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65" ht="16.5" customHeight="1">
      <c r="A87" s="18"/>
      <c r="B87" s="19"/>
      <c r="C87" s="18"/>
      <c r="D87" s="18"/>
      <c r="E87" s="239" t="s">
        <v>163</v>
      </c>
      <c r="F87" s="205"/>
      <c r="G87" s="205"/>
      <c r="H87" s="205"/>
      <c r="I87" s="18"/>
      <c r="J87" s="18"/>
      <c r="K87" s="18"/>
      <c r="L87" s="18"/>
      <c r="M87" s="19"/>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row>
    <row r="88" spans="1:65" ht="12" customHeight="1">
      <c r="A88" s="18"/>
      <c r="B88" s="19"/>
      <c r="C88" s="13" t="s">
        <v>164</v>
      </c>
      <c r="D88" s="18"/>
      <c r="E88" s="18"/>
      <c r="F88" s="18"/>
      <c r="G88" s="18"/>
      <c r="H88" s="18"/>
      <c r="I88" s="18"/>
      <c r="J88" s="18"/>
      <c r="K88" s="18"/>
      <c r="L88" s="18"/>
      <c r="M88" s="19"/>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row>
    <row r="89" spans="1:65" ht="30" customHeight="1">
      <c r="A89" s="18"/>
      <c r="B89" s="19"/>
      <c r="C89" s="18"/>
      <c r="D89" s="18"/>
      <c r="E89" s="234" t="str">
        <f>E11</f>
        <v>26-B-01-03-04 - Klimatizácia a vykurovanie formou klimatizačných jednotiek (TČ)</v>
      </c>
      <c r="F89" s="205"/>
      <c r="G89" s="205"/>
      <c r="H89" s="205"/>
      <c r="I89" s="18"/>
      <c r="J89" s="18"/>
      <c r="K89" s="18"/>
      <c r="L89" s="18"/>
      <c r="M89" s="19"/>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row>
    <row r="90" spans="1:65" ht="6.75" customHeight="1">
      <c r="A90" s="18"/>
      <c r="B90" s="19"/>
      <c r="C90" s="18"/>
      <c r="D90" s="18"/>
      <c r="E90" s="18"/>
      <c r="F90" s="18"/>
      <c r="G90" s="18"/>
      <c r="H90" s="18"/>
      <c r="I90" s="18"/>
      <c r="J90" s="18"/>
      <c r="K90" s="18"/>
      <c r="L90" s="18"/>
      <c r="M90" s="19"/>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row>
    <row r="91" spans="1:65" ht="12" customHeight="1">
      <c r="A91" s="18"/>
      <c r="B91" s="19"/>
      <c r="C91" s="13" t="s">
        <v>19</v>
      </c>
      <c r="D91" s="18"/>
      <c r="E91" s="18"/>
      <c r="F91" s="11" t="str">
        <f>F14</f>
        <v>Zvolen</v>
      </c>
      <c r="G91" s="18"/>
      <c r="H91" s="18"/>
      <c r="I91" s="13" t="s">
        <v>21</v>
      </c>
      <c r="J91" s="45" t="str">
        <f>IF(J14="","",J14)</f>
        <v/>
      </c>
      <c r="K91" s="18"/>
      <c r="L91" s="18"/>
      <c r="M91" s="19"/>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row>
    <row r="92" spans="1:65" ht="6.75" customHeight="1">
      <c r="A92" s="18"/>
      <c r="B92" s="19"/>
      <c r="C92" s="18"/>
      <c r="D92" s="18"/>
      <c r="E92" s="18"/>
      <c r="F92" s="18"/>
      <c r="G92" s="18"/>
      <c r="H92" s="18"/>
      <c r="I92" s="18"/>
      <c r="J92" s="18"/>
      <c r="K92" s="18"/>
      <c r="L92" s="18"/>
      <c r="M92" s="19"/>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row>
    <row r="93" spans="1:65" ht="15" customHeight="1">
      <c r="A93" s="18"/>
      <c r="B93" s="19"/>
      <c r="C93" s="13" t="s">
        <v>22</v>
      </c>
      <c r="D93" s="18"/>
      <c r="E93" s="18"/>
      <c r="F93" s="11" t="str">
        <f>E17</f>
        <v xml:space="preserve"> </v>
      </c>
      <c r="G93" s="18"/>
      <c r="H93" s="18"/>
      <c r="I93" s="13" t="s">
        <v>28</v>
      </c>
      <c r="J93" s="16" t="str">
        <f>E23</f>
        <v xml:space="preserve"> </v>
      </c>
      <c r="K93" s="18"/>
      <c r="L93" s="18"/>
      <c r="M93" s="19"/>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row>
    <row r="94" spans="1:65" ht="15" customHeight="1">
      <c r="A94" s="18"/>
      <c r="B94" s="19"/>
      <c r="C94" s="13" t="s">
        <v>26</v>
      </c>
      <c r="D94" s="18"/>
      <c r="E94" s="18"/>
      <c r="F94" s="105" t="str">
        <f>IF(E20="","",E20)</f>
        <v>Vyplň údaj</v>
      </c>
      <c r="G94" s="18"/>
      <c r="H94" s="18"/>
      <c r="I94" s="13" t="s">
        <v>29</v>
      </c>
      <c r="J94" s="16" t="str">
        <f>E26</f>
        <v>Ing.Miroslav Plevka</v>
      </c>
      <c r="K94" s="18"/>
      <c r="L94" s="18"/>
      <c r="M94" s="19"/>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row>
    <row r="95" spans="1:65" ht="9.75" customHeight="1">
      <c r="A95" s="18"/>
      <c r="B95" s="19"/>
      <c r="C95" s="18"/>
      <c r="D95" s="18"/>
      <c r="E95" s="18"/>
      <c r="F95" s="18"/>
      <c r="G95" s="18"/>
      <c r="H95" s="18"/>
      <c r="I95" s="18"/>
      <c r="J95" s="18"/>
      <c r="K95" s="18"/>
      <c r="L95" s="18"/>
      <c r="M95" s="19"/>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row>
    <row r="96" spans="1:65" ht="29.25" customHeight="1">
      <c r="A96" s="18"/>
      <c r="B96" s="19"/>
      <c r="C96" s="106" t="s">
        <v>117</v>
      </c>
      <c r="D96" s="97"/>
      <c r="E96" s="97"/>
      <c r="F96" s="97"/>
      <c r="G96" s="97"/>
      <c r="H96" s="97"/>
      <c r="I96" s="107" t="s">
        <v>118</v>
      </c>
      <c r="J96" s="107" t="s">
        <v>119</v>
      </c>
      <c r="K96" s="107" t="s">
        <v>120</v>
      </c>
      <c r="L96" s="97"/>
      <c r="M96" s="19"/>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row>
    <row r="97" spans="1:65" ht="9.75" customHeight="1">
      <c r="A97" s="18"/>
      <c r="B97" s="19"/>
      <c r="C97" s="18"/>
      <c r="D97" s="18"/>
      <c r="E97" s="18"/>
      <c r="F97" s="18"/>
      <c r="G97" s="18"/>
      <c r="H97" s="18"/>
      <c r="I97" s="18"/>
      <c r="J97" s="18"/>
      <c r="K97" s="18"/>
      <c r="L97" s="18"/>
      <c r="M97" s="19"/>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row>
    <row r="98" spans="1:65" ht="22.5" customHeight="1">
      <c r="A98" s="18"/>
      <c r="B98" s="19"/>
      <c r="C98" s="108" t="s">
        <v>121</v>
      </c>
      <c r="D98" s="18"/>
      <c r="E98" s="18"/>
      <c r="F98" s="18"/>
      <c r="G98" s="18"/>
      <c r="H98" s="18"/>
      <c r="I98" s="59">
        <f t="shared" ref="I98:J98" si="1">Q122</f>
        <v>0</v>
      </c>
      <c r="J98" s="59">
        <f t="shared" si="1"/>
        <v>0</v>
      </c>
      <c r="K98" s="59">
        <f t="shared" ref="K98:K100" si="2">K122</f>
        <v>0</v>
      </c>
      <c r="L98" s="18"/>
      <c r="M98" s="19"/>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3" t="s">
        <v>122</v>
      </c>
      <c r="AV98" s="18"/>
      <c r="AW98" s="18"/>
      <c r="AX98" s="18"/>
      <c r="AY98" s="18"/>
      <c r="AZ98" s="18"/>
      <c r="BA98" s="18"/>
      <c r="BB98" s="18"/>
      <c r="BC98" s="18"/>
      <c r="BD98" s="18"/>
      <c r="BE98" s="18"/>
      <c r="BF98" s="18"/>
      <c r="BG98" s="18"/>
      <c r="BH98" s="18"/>
      <c r="BI98" s="18"/>
      <c r="BJ98" s="18"/>
      <c r="BK98" s="18"/>
      <c r="BL98" s="18"/>
      <c r="BM98" s="18"/>
    </row>
    <row r="99" spans="1:65" ht="24.75" customHeight="1">
      <c r="A99" s="109"/>
      <c r="B99" s="110"/>
      <c r="C99" s="109"/>
      <c r="D99" s="111" t="s">
        <v>123</v>
      </c>
      <c r="E99" s="112"/>
      <c r="F99" s="112"/>
      <c r="G99" s="112"/>
      <c r="H99" s="112"/>
      <c r="I99" s="113">
        <f t="shared" ref="I99:J99" si="3">Q123</f>
        <v>0</v>
      </c>
      <c r="J99" s="113">
        <f t="shared" si="3"/>
        <v>0</v>
      </c>
      <c r="K99" s="113">
        <f t="shared" si="2"/>
        <v>0</v>
      </c>
      <c r="L99" s="109"/>
      <c r="M99" s="110"/>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09"/>
      <c r="AT99" s="109"/>
      <c r="AU99" s="109"/>
      <c r="AV99" s="109"/>
      <c r="AW99" s="109"/>
      <c r="AX99" s="109"/>
      <c r="AY99" s="109"/>
      <c r="AZ99" s="109"/>
      <c r="BA99" s="109"/>
      <c r="BB99" s="109"/>
      <c r="BC99" s="109"/>
      <c r="BD99" s="109"/>
      <c r="BE99" s="109"/>
      <c r="BF99" s="109"/>
      <c r="BG99" s="109"/>
      <c r="BH99" s="109"/>
      <c r="BI99" s="109"/>
      <c r="BJ99" s="109"/>
      <c r="BK99" s="109"/>
      <c r="BL99" s="109"/>
      <c r="BM99" s="109"/>
    </row>
    <row r="100" spans="1:65" ht="19.5" customHeight="1">
      <c r="A100" s="80"/>
      <c r="B100" s="114"/>
      <c r="C100" s="80"/>
      <c r="D100" s="115" t="s">
        <v>930</v>
      </c>
      <c r="E100" s="116"/>
      <c r="F100" s="116"/>
      <c r="G100" s="116"/>
      <c r="H100" s="116"/>
      <c r="I100" s="117">
        <f t="shared" ref="I100:J100" si="4">Q124</f>
        <v>0</v>
      </c>
      <c r="J100" s="117">
        <f t="shared" si="4"/>
        <v>0</v>
      </c>
      <c r="K100" s="117">
        <f t="shared" si="2"/>
        <v>0</v>
      </c>
      <c r="L100" s="80"/>
      <c r="M100" s="114"/>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row>
    <row r="101" spans="1:65" ht="21.75" customHeight="1">
      <c r="A101" s="18"/>
      <c r="B101" s="19"/>
      <c r="C101" s="18"/>
      <c r="D101" s="18"/>
      <c r="E101" s="18"/>
      <c r="F101" s="18"/>
      <c r="G101" s="18"/>
      <c r="H101" s="18"/>
      <c r="I101" s="18"/>
      <c r="J101" s="18"/>
      <c r="K101" s="18"/>
      <c r="L101" s="18"/>
      <c r="M101" s="19"/>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row>
    <row r="102" spans="1:65" ht="6.75" customHeight="1">
      <c r="A102" s="18"/>
      <c r="B102" s="35"/>
      <c r="C102" s="36"/>
      <c r="D102" s="36"/>
      <c r="E102" s="36"/>
      <c r="F102" s="36"/>
      <c r="G102" s="36"/>
      <c r="H102" s="36"/>
      <c r="I102" s="36"/>
      <c r="J102" s="36"/>
      <c r="K102" s="36"/>
      <c r="L102" s="36"/>
      <c r="M102" s="19"/>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row>
    <row r="103" spans="1:65"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R103" s="2"/>
      <c r="AS103" s="2"/>
      <c r="AT103" s="2"/>
      <c r="AU103" s="2"/>
      <c r="AV103" s="2"/>
      <c r="AW103" s="2"/>
      <c r="AX103" s="2"/>
      <c r="AY103" s="2"/>
      <c r="AZ103" s="2"/>
      <c r="BA103" s="2"/>
      <c r="BB103" s="2"/>
      <c r="BC103" s="2"/>
      <c r="BD103" s="2"/>
      <c r="BE103" s="2"/>
      <c r="BF103" s="2"/>
      <c r="BG103" s="2"/>
      <c r="BH103" s="2"/>
      <c r="BI103" s="2"/>
      <c r="BJ103" s="2"/>
      <c r="BK103" s="2"/>
      <c r="BL103" s="2"/>
      <c r="BM103" s="2"/>
    </row>
    <row r="104" spans="1:65"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R104" s="2"/>
      <c r="AS104" s="2"/>
      <c r="AT104" s="2"/>
      <c r="AU104" s="2"/>
      <c r="AV104" s="2"/>
      <c r="AW104" s="2"/>
      <c r="AX104" s="2"/>
      <c r="AY104" s="2"/>
      <c r="AZ104" s="2"/>
      <c r="BA104" s="2"/>
      <c r="BB104" s="2"/>
      <c r="BC104" s="2"/>
      <c r="BD104" s="2"/>
      <c r="BE104" s="2"/>
      <c r="BF104" s="2"/>
      <c r="BG104" s="2"/>
      <c r="BH104" s="2"/>
      <c r="BI104" s="2"/>
      <c r="BJ104" s="2"/>
      <c r="BK104" s="2"/>
      <c r="BL104" s="2"/>
      <c r="BM104" s="2"/>
    </row>
    <row r="105" spans="1:6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R105" s="2"/>
      <c r="AS105" s="2"/>
      <c r="AT105" s="2"/>
      <c r="AU105" s="2"/>
      <c r="AV105" s="2"/>
      <c r="AW105" s="2"/>
      <c r="AX105" s="2"/>
      <c r="AY105" s="2"/>
      <c r="AZ105" s="2"/>
      <c r="BA105" s="2"/>
      <c r="BB105" s="2"/>
      <c r="BC105" s="2"/>
      <c r="BD105" s="2"/>
      <c r="BE105" s="2"/>
      <c r="BF105" s="2"/>
      <c r="BG105" s="2"/>
      <c r="BH105" s="2"/>
      <c r="BI105" s="2"/>
      <c r="BJ105" s="2"/>
      <c r="BK105" s="2"/>
      <c r="BL105" s="2"/>
      <c r="BM105" s="2"/>
    </row>
    <row r="106" spans="1:65" ht="6.75" customHeight="1">
      <c r="A106" s="18"/>
      <c r="B106" s="37"/>
      <c r="C106" s="38"/>
      <c r="D106" s="38"/>
      <c r="E106" s="38"/>
      <c r="F106" s="38"/>
      <c r="G106" s="38"/>
      <c r="H106" s="38"/>
      <c r="I106" s="38"/>
      <c r="J106" s="38"/>
      <c r="K106" s="38"/>
      <c r="L106" s="38"/>
      <c r="M106" s="19"/>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row>
    <row r="107" spans="1:65" ht="24.75" customHeight="1">
      <c r="A107" s="18"/>
      <c r="B107" s="19"/>
      <c r="C107" s="7" t="s">
        <v>124</v>
      </c>
      <c r="D107" s="18"/>
      <c r="E107" s="18"/>
      <c r="F107" s="18"/>
      <c r="G107" s="18"/>
      <c r="H107" s="18"/>
      <c r="I107" s="18"/>
      <c r="J107" s="18"/>
      <c r="K107" s="18"/>
      <c r="L107" s="18"/>
      <c r="M107" s="19"/>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row>
    <row r="108" spans="1:65" ht="6.75" customHeight="1">
      <c r="A108" s="18"/>
      <c r="B108" s="19"/>
      <c r="C108" s="18"/>
      <c r="D108" s="18"/>
      <c r="E108" s="18"/>
      <c r="F108" s="18"/>
      <c r="G108" s="18"/>
      <c r="H108" s="18"/>
      <c r="I108" s="18"/>
      <c r="J108" s="18"/>
      <c r="K108" s="18"/>
      <c r="L108" s="18"/>
      <c r="M108" s="19"/>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row>
    <row r="109" spans="1:65" ht="12" customHeight="1">
      <c r="A109" s="18"/>
      <c r="B109" s="19"/>
      <c r="C109" s="13" t="s">
        <v>15</v>
      </c>
      <c r="D109" s="18"/>
      <c r="E109" s="18"/>
      <c r="F109" s="18"/>
      <c r="G109" s="18"/>
      <c r="H109" s="18"/>
      <c r="I109" s="18"/>
      <c r="J109" s="18"/>
      <c r="K109" s="18"/>
      <c r="L109" s="18"/>
      <c r="M109" s="19"/>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row>
    <row r="110" spans="1:65" ht="26.25" customHeight="1">
      <c r="A110" s="18"/>
      <c r="B110" s="19"/>
      <c r="C110" s="18"/>
      <c r="D110" s="18"/>
      <c r="E110" s="239" t="str">
        <f>E7</f>
        <v>Integrovaný výrobný systém pre výrobu a distribúciu nealkoholických sladových produktov</v>
      </c>
      <c r="F110" s="205"/>
      <c r="G110" s="205"/>
      <c r="H110" s="205"/>
      <c r="I110" s="18"/>
      <c r="J110" s="18"/>
      <c r="K110" s="18"/>
      <c r="L110" s="18"/>
      <c r="M110" s="19"/>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row>
    <row r="111" spans="1:65" ht="12" customHeight="1">
      <c r="A111" s="2"/>
      <c r="B111" s="6"/>
      <c r="C111" s="13" t="s">
        <v>113</v>
      </c>
      <c r="D111" s="2"/>
      <c r="E111" s="2"/>
      <c r="F111" s="2"/>
      <c r="G111" s="2"/>
      <c r="H111" s="2"/>
      <c r="I111" s="2"/>
      <c r="J111" s="2"/>
      <c r="K111" s="2"/>
      <c r="L111" s="2"/>
      <c r="M111" s="6"/>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row>
    <row r="112" spans="1:65" ht="16.5" customHeight="1">
      <c r="A112" s="18"/>
      <c r="B112" s="19"/>
      <c r="C112" s="18"/>
      <c r="D112" s="18"/>
      <c r="E112" s="239" t="s">
        <v>163</v>
      </c>
      <c r="F112" s="205"/>
      <c r="G112" s="205"/>
      <c r="H112" s="205"/>
      <c r="I112" s="18"/>
      <c r="J112" s="18"/>
      <c r="K112" s="18"/>
      <c r="L112" s="18"/>
      <c r="M112" s="19"/>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row>
    <row r="113" spans="1:65" ht="12" customHeight="1">
      <c r="A113" s="18"/>
      <c r="B113" s="19"/>
      <c r="C113" s="13" t="s">
        <v>164</v>
      </c>
      <c r="D113" s="18"/>
      <c r="E113" s="18"/>
      <c r="F113" s="18"/>
      <c r="G113" s="18"/>
      <c r="H113" s="18"/>
      <c r="I113" s="18"/>
      <c r="J113" s="18"/>
      <c r="K113" s="18"/>
      <c r="L113" s="18"/>
      <c r="M113" s="19"/>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row>
    <row r="114" spans="1:65" ht="30" customHeight="1">
      <c r="A114" s="18"/>
      <c r="B114" s="19"/>
      <c r="C114" s="18"/>
      <c r="D114" s="18"/>
      <c r="E114" s="234" t="str">
        <f>E11</f>
        <v>26-B-01-03-04 - Klimatizácia a vykurovanie formou klimatizačných jednotiek (TČ)</v>
      </c>
      <c r="F114" s="205"/>
      <c r="G114" s="205"/>
      <c r="H114" s="205"/>
      <c r="I114" s="18"/>
      <c r="J114" s="18"/>
      <c r="K114" s="18"/>
      <c r="L114" s="18"/>
      <c r="M114" s="19"/>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row>
    <row r="115" spans="1:65" ht="6.75" customHeight="1">
      <c r="A115" s="18"/>
      <c r="B115" s="19"/>
      <c r="C115" s="18"/>
      <c r="D115" s="18"/>
      <c r="E115" s="18"/>
      <c r="F115" s="18"/>
      <c r="G115" s="18"/>
      <c r="H115" s="18"/>
      <c r="I115" s="18"/>
      <c r="J115" s="18"/>
      <c r="K115" s="18"/>
      <c r="L115" s="18"/>
      <c r="M115" s="19"/>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row>
    <row r="116" spans="1:65" ht="12" customHeight="1">
      <c r="A116" s="18"/>
      <c r="B116" s="19"/>
      <c r="C116" s="13" t="s">
        <v>19</v>
      </c>
      <c r="D116" s="18"/>
      <c r="E116" s="18"/>
      <c r="F116" s="11" t="str">
        <f>F14</f>
        <v>Zvolen</v>
      </c>
      <c r="G116" s="18"/>
      <c r="H116" s="18"/>
      <c r="I116" s="13" t="s">
        <v>21</v>
      </c>
      <c r="J116" s="45" t="str">
        <f>IF(J14="","",J14)</f>
        <v/>
      </c>
      <c r="K116" s="18"/>
      <c r="L116" s="18"/>
      <c r="M116" s="19"/>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row>
    <row r="117" spans="1:65" ht="6.75" customHeight="1">
      <c r="A117" s="18"/>
      <c r="B117" s="19"/>
      <c r="C117" s="18"/>
      <c r="D117" s="18"/>
      <c r="E117" s="18"/>
      <c r="F117" s="18"/>
      <c r="G117" s="18"/>
      <c r="H117" s="18"/>
      <c r="I117" s="18"/>
      <c r="J117" s="18"/>
      <c r="K117" s="18"/>
      <c r="L117" s="18"/>
      <c r="M117" s="19"/>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row>
    <row r="118" spans="1:65" ht="15" customHeight="1">
      <c r="A118" s="18"/>
      <c r="B118" s="19"/>
      <c r="C118" s="13" t="s">
        <v>22</v>
      </c>
      <c r="D118" s="18"/>
      <c r="E118" s="18"/>
      <c r="F118" s="11" t="str">
        <f>E17</f>
        <v xml:space="preserve"> </v>
      </c>
      <c r="G118" s="18"/>
      <c r="H118" s="18"/>
      <c r="I118" s="13" t="s">
        <v>28</v>
      </c>
      <c r="J118" s="16" t="str">
        <f>E23</f>
        <v xml:space="preserve"> </v>
      </c>
      <c r="K118" s="18"/>
      <c r="L118" s="18"/>
      <c r="M118" s="19"/>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row>
    <row r="119" spans="1:65" ht="15" customHeight="1">
      <c r="A119" s="18"/>
      <c r="B119" s="19"/>
      <c r="C119" s="13" t="s">
        <v>26</v>
      </c>
      <c r="D119" s="18"/>
      <c r="E119" s="18"/>
      <c r="F119" s="105" t="str">
        <f>IF(E20="","",E20)</f>
        <v>Vyplň údaj</v>
      </c>
      <c r="G119" s="18"/>
      <c r="H119" s="18"/>
      <c r="I119" s="13" t="s">
        <v>29</v>
      </c>
      <c r="J119" s="16" t="str">
        <f>E26</f>
        <v>Ing.Miroslav Plevka</v>
      </c>
      <c r="K119" s="18"/>
      <c r="L119" s="18"/>
      <c r="M119" s="19"/>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row>
    <row r="120" spans="1:65" ht="9.75" customHeight="1">
      <c r="A120" s="18"/>
      <c r="B120" s="19"/>
      <c r="C120" s="18"/>
      <c r="D120" s="18"/>
      <c r="E120" s="18"/>
      <c r="F120" s="18"/>
      <c r="G120" s="18"/>
      <c r="H120" s="18"/>
      <c r="I120" s="18"/>
      <c r="J120" s="18"/>
      <c r="K120" s="18"/>
      <c r="L120" s="18"/>
      <c r="M120" s="19"/>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row>
    <row r="121" spans="1:65" ht="29.25" customHeight="1">
      <c r="A121" s="118"/>
      <c r="B121" s="119"/>
      <c r="C121" s="120" t="s">
        <v>125</v>
      </c>
      <c r="D121" s="121" t="s">
        <v>57</v>
      </c>
      <c r="E121" s="121" t="s">
        <v>53</v>
      </c>
      <c r="F121" s="121" t="s">
        <v>54</v>
      </c>
      <c r="G121" s="121" t="s">
        <v>126</v>
      </c>
      <c r="H121" s="121" t="s">
        <v>127</v>
      </c>
      <c r="I121" s="121" t="s">
        <v>128</v>
      </c>
      <c r="J121" s="121" t="s">
        <v>129</v>
      </c>
      <c r="K121" s="121" t="s">
        <v>120</v>
      </c>
      <c r="L121" s="122" t="s">
        <v>130</v>
      </c>
      <c r="M121" s="119"/>
      <c r="N121" s="51" t="s">
        <v>1</v>
      </c>
      <c r="O121" s="52" t="s">
        <v>36</v>
      </c>
      <c r="P121" s="52" t="s">
        <v>131</v>
      </c>
      <c r="Q121" s="52" t="s">
        <v>132</v>
      </c>
      <c r="R121" s="52" t="s">
        <v>133</v>
      </c>
      <c r="S121" s="52" t="s">
        <v>134</v>
      </c>
      <c r="T121" s="52" t="s">
        <v>135</v>
      </c>
      <c r="U121" s="52" t="s">
        <v>136</v>
      </c>
      <c r="V121" s="52" t="s">
        <v>137</v>
      </c>
      <c r="W121" s="52" t="s">
        <v>138</v>
      </c>
      <c r="X121" s="53" t="s">
        <v>139</v>
      </c>
      <c r="Y121" s="118"/>
      <c r="Z121" s="118"/>
      <c r="AA121" s="118"/>
      <c r="AB121" s="118"/>
      <c r="AC121" s="118"/>
      <c r="AD121" s="118"/>
      <c r="AE121" s="118"/>
      <c r="AF121" s="118"/>
      <c r="AG121" s="118"/>
      <c r="AH121" s="118"/>
      <c r="AI121" s="118"/>
      <c r="AJ121" s="118"/>
      <c r="AK121" s="118"/>
      <c r="AL121" s="118"/>
      <c r="AM121" s="118"/>
      <c r="AN121" s="118"/>
      <c r="AO121" s="118"/>
      <c r="AP121" s="118"/>
      <c r="AQ121" s="118"/>
      <c r="AR121" s="118"/>
      <c r="AS121" s="118"/>
      <c r="AT121" s="118"/>
      <c r="AU121" s="118"/>
      <c r="AV121" s="118"/>
      <c r="AW121" s="118"/>
      <c r="AX121" s="118"/>
      <c r="AY121" s="118"/>
      <c r="AZ121" s="118"/>
      <c r="BA121" s="118"/>
      <c r="BB121" s="118"/>
      <c r="BC121" s="118"/>
      <c r="BD121" s="118"/>
      <c r="BE121" s="118"/>
      <c r="BF121" s="118"/>
      <c r="BG121" s="118"/>
      <c r="BH121" s="118"/>
      <c r="BI121" s="118"/>
      <c r="BJ121" s="118"/>
      <c r="BK121" s="118"/>
      <c r="BL121" s="118"/>
      <c r="BM121" s="118"/>
    </row>
    <row r="122" spans="1:65" ht="22.5" customHeight="1">
      <c r="A122" s="18"/>
      <c r="B122" s="19"/>
      <c r="C122" s="57" t="s">
        <v>121</v>
      </c>
      <c r="D122" s="18"/>
      <c r="E122" s="18"/>
      <c r="F122" s="18"/>
      <c r="G122" s="18"/>
      <c r="H122" s="18"/>
      <c r="I122" s="18"/>
      <c r="J122" s="18"/>
      <c r="K122" s="123">
        <f t="shared" ref="K122:K124" si="5">BK122</f>
        <v>0</v>
      </c>
      <c r="L122" s="18"/>
      <c r="M122" s="19"/>
      <c r="N122" s="54"/>
      <c r="O122" s="46"/>
      <c r="P122" s="46"/>
      <c r="Q122" s="124">
        <f t="shared" ref="Q122:R122" si="6">Q123</f>
        <v>0</v>
      </c>
      <c r="R122" s="124">
        <f t="shared" si="6"/>
        <v>0</v>
      </c>
      <c r="S122" s="46"/>
      <c r="T122" s="125">
        <f t="shared" ref="T122:T123" si="7">T123</f>
        <v>0</v>
      </c>
      <c r="U122" s="46"/>
      <c r="V122" s="125">
        <f t="shared" ref="V122:V123" si="8">V123</f>
        <v>0</v>
      </c>
      <c r="W122" s="46"/>
      <c r="X122" s="126">
        <f t="shared" ref="X122:X123" si="9">X123</f>
        <v>0</v>
      </c>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3" t="s">
        <v>73</v>
      </c>
      <c r="AU122" s="3" t="s">
        <v>122</v>
      </c>
      <c r="AV122" s="18"/>
      <c r="AW122" s="18"/>
      <c r="AX122" s="18"/>
      <c r="AY122" s="18"/>
      <c r="AZ122" s="18"/>
      <c r="BA122" s="18"/>
      <c r="BB122" s="18"/>
      <c r="BC122" s="18"/>
      <c r="BD122" s="18"/>
      <c r="BE122" s="18"/>
      <c r="BF122" s="18"/>
      <c r="BG122" s="18"/>
      <c r="BH122" s="18"/>
      <c r="BI122" s="18"/>
      <c r="BJ122" s="18"/>
      <c r="BK122" s="127">
        <f t="shared" ref="BK122:BK123" si="10">BK123</f>
        <v>0</v>
      </c>
      <c r="BL122" s="18"/>
      <c r="BM122" s="18"/>
    </row>
    <row r="123" spans="1:65" ht="25.5" customHeight="1">
      <c r="A123" s="128"/>
      <c r="B123" s="129"/>
      <c r="C123" s="128"/>
      <c r="D123" s="130" t="s">
        <v>73</v>
      </c>
      <c r="E123" s="131" t="s">
        <v>140</v>
      </c>
      <c r="F123" s="131" t="s">
        <v>141</v>
      </c>
      <c r="G123" s="128"/>
      <c r="H123" s="128"/>
      <c r="I123" s="128"/>
      <c r="J123" s="128"/>
      <c r="K123" s="132">
        <f t="shared" si="5"/>
        <v>0</v>
      </c>
      <c r="L123" s="128"/>
      <c r="M123" s="129"/>
      <c r="N123" s="133"/>
      <c r="O123" s="128"/>
      <c r="P123" s="128"/>
      <c r="Q123" s="134">
        <f t="shared" ref="Q123:R123" si="11">Q124</f>
        <v>0</v>
      </c>
      <c r="R123" s="134">
        <f t="shared" si="11"/>
        <v>0</v>
      </c>
      <c r="S123" s="128"/>
      <c r="T123" s="135">
        <f t="shared" si="7"/>
        <v>0</v>
      </c>
      <c r="U123" s="128"/>
      <c r="V123" s="135">
        <f t="shared" si="8"/>
        <v>0</v>
      </c>
      <c r="W123" s="128"/>
      <c r="X123" s="136">
        <f t="shared" si="9"/>
        <v>0</v>
      </c>
      <c r="Y123" s="128"/>
      <c r="Z123" s="128"/>
      <c r="AA123" s="128"/>
      <c r="AB123" s="128"/>
      <c r="AC123" s="128"/>
      <c r="AD123" s="128"/>
      <c r="AE123" s="128"/>
      <c r="AF123" s="128"/>
      <c r="AG123" s="128"/>
      <c r="AH123" s="128"/>
      <c r="AI123" s="128"/>
      <c r="AJ123" s="128"/>
      <c r="AK123" s="128"/>
      <c r="AL123" s="128"/>
      <c r="AM123" s="128"/>
      <c r="AN123" s="128"/>
      <c r="AO123" s="128"/>
      <c r="AP123" s="128"/>
      <c r="AQ123" s="128"/>
      <c r="AR123" s="130" t="s">
        <v>80</v>
      </c>
      <c r="AS123" s="128"/>
      <c r="AT123" s="137" t="s">
        <v>73</v>
      </c>
      <c r="AU123" s="137" t="s">
        <v>74</v>
      </c>
      <c r="AV123" s="128"/>
      <c r="AW123" s="128"/>
      <c r="AX123" s="128"/>
      <c r="AY123" s="130" t="s">
        <v>142</v>
      </c>
      <c r="AZ123" s="128"/>
      <c r="BA123" s="128"/>
      <c r="BB123" s="128"/>
      <c r="BC123" s="128"/>
      <c r="BD123" s="128"/>
      <c r="BE123" s="128"/>
      <c r="BF123" s="128"/>
      <c r="BG123" s="128"/>
      <c r="BH123" s="128"/>
      <c r="BI123" s="128"/>
      <c r="BJ123" s="128"/>
      <c r="BK123" s="138">
        <f t="shared" si="10"/>
        <v>0</v>
      </c>
      <c r="BL123" s="128"/>
      <c r="BM123" s="128"/>
    </row>
    <row r="124" spans="1:65" ht="22.5" customHeight="1">
      <c r="A124" s="128"/>
      <c r="B124" s="129"/>
      <c r="C124" s="128"/>
      <c r="D124" s="130" t="s">
        <v>73</v>
      </c>
      <c r="E124" s="139" t="s">
        <v>931</v>
      </c>
      <c r="F124" s="139" t="s">
        <v>932</v>
      </c>
      <c r="G124" s="128"/>
      <c r="H124" s="128"/>
      <c r="I124" s="128"/>
      <c r="J124" s="128"/>
      <c r="K124" s="140">
        <f t="shared" si="5"/>
        <v>0</v>
      </c>
      <c r="L124" s="128"/>
      <c r="M124" s="129"/>
      <c r="N124" s="133"/>
      <c r="O124" s="128"/>
      <c r="P124" s="128"/>
      <c r="Q124" s="134">
        <f t="shared" ref="Q124:R124" si="12">SUM(Q125:Q127)</f>
        <v>0</v>
      </c>
      <c r="R124" s="134">
        <f t="shared" si="12"/>
        <v>0</v>
      </c>
      <c r="S124" s="128"/>
      <c r="T124" s="135">
        <f>SUM(T125:T127)</f>
        <v>0</v>
      </c>
      <c r="U124" s="128"/>
      <c r="V124" s="135">
        <f>SUM(V125:V127)</f>
        <v>0</v>
      </c>
      <c r="W124" s="128"/>
      <c r="X124" s="136">
        <f>SUM(X125:X127)</f>
        <v>0</v>
      </c>
      <c r="Y124" s="128"/>
      <c r="Z124" s="128"/>
      <c r="AA124" s="128"/>
      <c r="AB124" s="128"/>
      <c r="AC124" s="128"/>
      <c r="AD124" s="128"/>
      <c r="AE124" s="128"/>
      <c r="AF124" s="128"/>
      <c r="AG124" s="128"/>
      <c r="AH124" s="128"/>
      <c r="AI124" s="128"/>
      <c r="AJ124" s="128"/>
      <c r="AK124" s="128"/>
      <c r="AL124" s="128"/>
      <c r="AM124" s="128"/>
      <c r="AN124" s="128"/>
      <c r="AO124" s="128"/>
      <c r="AP124" s="128"/>
      <c r="AQ124" s="128"/>
      <c r="AR124" s="130" t="s">
        <v>80</v>
      </c>
      <c r="AS124" s="128"/>
      <c r="AT124" s="137" t="s">
        <v>73</v>
      </c>
      <c r="AU124" s="137" t="s">
        <v>80</v>
      </c>
      <c r="AV124" s="128"/>
      <c r="AW124" s="128"/>
      <c r="AX124" s="128"/>
      <c r="AY124" s="130" t="s">
        <v>142</v>
      </c>
      <c r="AZ124" s="128"/>
      <c r="BA124" s="128"/>
      <c r="BB124" s="128"/>
      <c r="BC124" s="128"/>
      <c r="BD124" s="128"/>
      <c r="BE124" s="128"/>
      <c r="BF124" s="128"/>
      <c r="BG124" s="128"/>
      <c r="BH124" s="128"/>
      <c r="BI124" s="128"/>
      <c r="BJ124" s="128"/>
      <c r="BK124" s="138">
        <f>SUM(BK125:BK127)</f>
        <v>0</v>
      </c>
      <c r="BL124" s="128"/>
      <c r="BM124" s="128"/>
    </row>
    <row r="125" spans="1:65" ht="24" customHeight="1">
      <c r="A125" s="18"/>
      <c r="B125" s="19"/>
      <c r="C125" s="157" t="s">
        <v>80</v>
      </c>
      <c r="D125" s="157" t="s">
        <v>155</v>
      </c>
      <c r="E125" s="158" t="s">
        <v>602</v>
      </c>
      <c r="F125" s="159" t="s">
        <v>933</v>
      </c>
      <c r="G125" s="160" t="s">
        <v>926</v>
      </c>
      <c r="H125" s="161">
        <v>1</v>
      </c>
      <c r="I125" s="162"/>
      <c r="J125" s="162"/>
      <c r="K125" s="163">
        <f t="shared" ref="K125:K127" si="13">ROUND(P125*H125,2)</f>
        <v>0</v>
      </c>
      <c r="L125" s="159" t="s">
        <v>1</v>
      </c>
      <c r="M125" s="19"/>
      <c r="N125" s="164" t="s">
        <v>1</v>
      </c>
      <c r="O125" s="151" t="s">
        <v>38</v>
      </c>
      <c r="P125" s="152">
        <f t="shared" ref="P125:P127" si="14">I125+J125</f>
        <v>0</v>
      </c>
      <c r="Q125" s="152">
        <f t="shared" ref="Q125:Q127" si="15">ROUND(I125*H125,2)</f>
        <v>0</v>
      </c>
      <c r="R125" s="152">
        <f t="shared" ref="R125:R127" si="16">ROUND(J125*H125,2)</f>
        <v>0</v>
      </c>
      <c r="S125" s="18"/>
      <c r="T125" s="153">
        <f t="shared" ref="T125:T127" si="17">S125*H125</f>
        <v>0</v>
      </c>
      <c r="U125" s="153">
        <v>0</v>
      </c>
      <c r="V125" s="153">
        <f t="shared" ref="V125:V127" si="18">U125*H125</f>
        <v>0</v>
      </c>
      <c r="W125" s="153">
        <v>0</v>
      </c>
      <c r="X125" s="154">
        <f t="shared" ref="X125:X127" si="19">W125*H125</f>
        <v>0</v>
      </c>
      <c r="Y125" s="18"/>
      <c r="Z125" s="18"/>
      <c r="AA125" s="18"/>
      <c r="AB125" s="18"/>
      <c r="AC125" s="18"/>
      <c r="AD125" s="18"/>
      <c r="AE125" s="18"/>
      <c r="AF125" s="18"/>
      <c r="AG125" s="18"/>
      <c r="AH125" s="18"/>
      <c r="AI125" s="18"/>
      <c r="AJ125" s="18"/>
      <c r="AK125" s="18"/>
      <c r="AL125" s="18"/>
      <c r="AM125" s="18"/>
      <c r="AN125" s="18"/>
      <c r="AO125" s="18"/>
      <c r="AP125" s="18"/>
      <c r="AQ125" s="18"/>
      <c r="AR125" s="155" t="s">
        <v>146</v>
      </c>
      <c r="AS125" s="18"/>
      <c r="AT125" s="155" t="s">
        <v>155</v>
      </c>
      <c r="AU125" s="155" t="s">
        <v>87</v>
      </c>
      <c r="AV125" s="18"/>
      <c r="AW125" s="18"/>
      <c r="AX125" s="18"/>
      <c r="AY125" s="3" t="s">
        <v>142</v>
      </c>
      <c r="AZ125" s="18"/>
      <c r="BA125" s="18"/>
      <c r="BB125" s="18"/>
      <c r="BC125" s="18"/>
      <c r="BD125" s="18"/>
      <c r="BE125" s="156">
        <f t="shared" ref="BE125:BE127" si="20">IF(O125="základná",K125,0)</f>
        <v>0</v>
      </c>
      <c r="BF125" s="156">
        <f t="shared" ref="BF125:BF127" si="21">IF(O125="znížená",K125,0)</f>
        <v>0</v>
      </c>
      <c r="BG125" s="156">
        <f t="shared" ref="BG125:BG127" si="22">IF(O125="zákl. prenesená",K125,0)</f>
        <v>0</v>
      </c>
      <c r="BH125" s="156">
        <f t="shared" ref="BH125:BH127" si="23">IF(O125="zníž. prenesená",K125,0)</f>
        <v>0</v>
      </c>
      <c r="BI125" s="156">
        <f t="shared" ref="BI125:BI127" si="24">IF(O125="nulová",K125,0)</f>
        <v>0</v>
      </c>
      <c r="BJ125" s="3" t="s">
        <v>87</v>
      </c>
      <c r="BK125" s="156">
        <f t="shared" ref="BK125:BK127" si="25">ROUND(P125*H125,2)</f>
        <v>0</v>
      </c>
      <c r="BL125" s="3" t="s">
        <v>146</v>
      </c>
      <c r="BM125" s="155" t="s">
        <v>934</v>
      </c>
    </row>
    <row r="126" spans="1:65" ht="16.5" customHeight="1">
      <c r="A126" s="18"/>
      <c r="B126" s="19"/>
      <c r="C126" s="141" t="s">
        <v>87</v>
      </c>
      <c r="D126" s="141" t="s">
        <v>143</v>
      </c>
      <c r="E126" s="142" t="s">
        <v>935</v>
      </c>
      <c r="F126" s="143" t="s">
        <v>936</v>
      </c>
      <c r="G126" s="144" t="s">
        <v>937</v>
      </c>
      <c r="H126" s="145">
        <v>1</v>
      </c>
      <c r="I126" s="146"/>
      <c r="J126" s="147"/>
      <c r="K126" s="148">
        <f t="shared" si="13"/>
        <v>0</v>
      </c>
      <c r="L126" s="143" t="s">
        <v>1</v>
      </c>
      <c r="M126" s="149"/>
      <c r="N126" s="150" t="s">
        <v>1</v>
      </c>
      <c r="O126" s="151" t="s">
        <v>38</v>
      </c>
      <c r="P126" s="152">
        <f t="shared" si="14"/>
        <v>0</v>
      </c>
      <c r="Q126" s="152">
        <f t="shared" si="15"/>
        <v>0</v>
      </c>
      <c r="R126" s="152">
        <f t="shared" si="16"/>
        <v>0</v>
      </c>
      <c r="S126" s="18"/>
      <c r="T126" s="153">
        <f t="shared" si="17"/>
        <v>0</v>
      </c>
      <c r="U126" s="153">
        <v>0</v>
      </c>
      <c r="V126" s="153">
        <f t="shared" si="18"/>
        <v>0</v>
      </c>
      <c r="W126" s="153">
        <v>0</v>
      </c>
      <c r="X126" s="154">
        <f t="shared" si="19"/>
        <v>0</v>
      </c>
      <c r="Y126" s="18"/>
      <c r="Z126" s="18"/>
      <c r="AA126" s="18"/>
      <c r="AB126" s="18"/>
      <c r="AC126" s="18"/>
      <c r="AD126" s="18"/>
      <c r="AE126" s="18"/>
      <c r="AF126" s="18"/>
      <c r="AG126" s="18"/>
      <c r="AH126" s="18"/>
      <c r="AI126" s="18"/>
      <c r="AJ126" s="18"/>
      <c r="AK126" s="18"/>
      <c r="AL126" s="18"/>
      <c r="AM126" s="18"/>
      <c r="AN126" s="18"/>
      <c r="AO126" s="18"/>
      <c r="AP126" s="18"/>
      <c r="AQ126" s="18"/>
      <c r="AR126" s="155" t="s">
        <v>145</v>
      </c>
      <c r="AS126" s="18"/>
      <c r="AT126" s="155" t="s">
        <v>143</v>
      </c>
      <c r="AU126" s="155" t="s">
        <v>87</v>
      </c>
      <c r="AV126" s="18"/>
      <c r="AW126" s="18"/>
      <c r="AX126" s="18"/>
      <c r="AY126" s="3" t="s">
        <v>142</v>
      </c>
      <c r="AZ126" s="18"/>
      <c r="BA126" s="18"/>
      <c r="BB126" s="18"/>
      <c r="BC126" s="18"/>
      <c r="BD126" s="18"/>
      <c r="BE126" s="156">
        <f t="shared" si="20"/>
        <v>0</v>
      </c>
      <c r="BF126" s="156">
        <f t="shared" si="21"/>
        <v>0</v>
      </c>
      <c r="BG126" s="156">
        <f t="shared" si="22"/>
        <v>0</v>
      </c>
      <c r="BH126" s="156">
        <f t="shared" si="23"/>
        <v>0</v>
      </c>
      <c r="BI126" s="156">
        <f t="shared" si="24"/>
        <v>0</v>
      </c>
      <c r="BJ126" s="3" t="s">
        <v>87</v>
      </c>
      <c r="BK126" s="156">
        <f t="shared" si="25"/>
        <v>0</v>
      </c>
      <c r="BL126" s="3" t="s">
        <v>146</v>
      </c>
      <c r="BM126" s="155" t="s">
        <v>938</v>
      </c>
    </row>
    <row r="127" spans="1:65" ht="16.5" customHeight="1">
      <c r="A127" s="18"/>
      <c r="B127" s="19"/>
      <c r="C127" s="141" t="s">
        <v>94</v>
      </c>
      <c r="D127" s="141" t="s">
        <v>143</v>
      </c>
      <c r="E127" s="142" t="s">
        <v>939</v>
      </c>
      <c r="F127" s="143" t="s">
        <v>940</v>
      </c>
      <c r="G127" s="144" t="s">
        <v>937</v>
      </c>
      <c r="H127" s="145">
        <v>1</v>
      </c>
      <c r="I127" s="146"/>
      <c r="J127" s="147"/>
      <c r="K127" s="148">
        <f t="shared" si="13"/>
        <v>0</v>
      </c>
      <c r="L127" s="143" t="s">
        <v>1</v>
      </c>
      <c r="M127" s="149"/>
      <c r="N127" s="203" t="s">
        <v>1</v>
      </c>
      <c r="O127" s="166" t="s">
        <v>38</v>
      </c>
      <c r="P127" s="167">
        <f t="shared" si="14"/>
        <v>0</v>
      </c>
      <c r="Q127" s="167">
        <f t="shared" si="15"/>
        <v>0</v>
      </c>
      <c r="R127" s="167">
        <f t="shared" si="16"/>
        <v>0</v>
      </c>
      <c r="S127" s="168"/>
      <c r="T127" s="169">
        <f t="shared" si="17"/>
        <v>0</v>
      </c>
      <c r="U127" s="169">
        <v>0</v>
      </c>
      <c r="V127" s="169">
        <f t="shared" si="18"/>
        <v>0</v>
      </c>
      <c r="W127" s="169">
        <v>0</v>
      </c>
      <c r="X127" s="170">
        <f t="shared" si="19"/>
        <v>0</v>
      </c>
      <c r="Y127" s="18"/>
      <c r="Z127" s="18"/>
      <c r="AA127" s="18"/>
      <c r="AB127" s="18"/>
      <c r="AC127" s="18"/>
      <c r="AD127" s="18"/>
      <c r="AE127" s="18"/>
      <c r="AF127" s="18"/>
      <c r="AG127" s="18"/>
      <c r="AH127" s="18"/>
      <c r="AI127" s="18"/>
      <c r="AJ127" s="18"/>
      <c r="AK127" s="18"/>
      <c r="AL127" s="18"/>
      <c r="AM127" s="18"/>
      <c r="AN127" s="18"/>
      <c r="AO127" s="18"/>
      <c r="AP127" s="18"/>
      <c r="AQ127" s="18"/>
      <c r="AR127" s="155" t="s">
        <v>145</v>
      </c>
      <c r="AS127" s="18"/>
      <c r="AT127" s="155" t="s">
        <v>143</v>
      </c>
      <c r="AU127" s="155" t="s">
        <v>87</v>
      </c>
      <c r="AV127" s="18"/>
      <c r="AW127" s="18"/>
      <c r="AX127" s="18"/>
      <c r="AY127" s="3" t="s">
        <v>142</v>
      </c>
      <c r="AZ127" s="18"/>
      <c r="BA127" s="18"/>
      <c r="BB127" s="18"/>
      <c r="BC127" s="18"/>
      <c r="BD127" s="18"/>
      <c r="BE127" s="156">
        <f t="shared" si="20"/>
        <v>0</v>
      </c>
      <c r="BF127" s="156">
        <f t="shared" si="21"/>
        <v>0</v>
      </c>
      <c r="BG127" s="156">
        <f t="shared" si="22"/>
        <v>0</v>
      </c>
      <c r="BH127" s="156">
        <f t="shared" si="23"/>
        <v>0</v>
      </c>
      <c r="BI127" s="156">
        <f t="shared" si="24"/>
        <v>0</v>
      </c>
      <c r="BJ127" s="3" t="s">
        <v>87</v>
      </c>
      <c r="BK127" s="156">
        <f t="shared" si="25"/>
        <v>0</v>
      </c>
      <c r="BL127" s="3" t="s">
        <v>146</v>
      </c>
      <c r="BM127" s="155" t="s">
        <v>941</v>
      </c>
    </row>
    <row r="128" spans="1:65" ht="6.75" customHeight="1">
      <c r="A128" s="18"/>
      <c r="B128" s="35"/>
      <c r="C128" s="36"/>
      <c r="D128" s="36"/>
      <c r="E128" s="36"/>
      <c r="F128" s="36"/>
      <c r="G128" s="36"/>
      <c r="H128" s="36"/>
      <c r="I128" s="36"/>
      <c r="J128" s="36"/>
      <c r="K128" s="36"/>
      <c r="L128" s="36"/>
      <c r="M128" s="19"/>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row>
  </sheetData>
  <autoFilter ref="C121:L127" xr:uid="{00000000-0009-0000-0000-000008000000}"/>
  <mergeCells count="12">
    <mergeCell ref="M2:Z2"/>
    <mergeCell ref="E89:H89"/>
    <mergeCell ref="E110:H110"/>
    <mergeCell ref="E112:H112"/>
    <mergeCell ref="E114:H114"/>
    <mergeCell ref="E7:H7"/>
    <mergeCell ref="E9:H9"/>
    <mergeCell ref="E11:H11"/>
    <mergeCell ref="E20:H20"/>
    <mergeCell ref="E29:H29"/>
    <mergeCell ref="E85:H85"/>
    <mergeCell ref="E87:H87"/>
  </mergeCells>
  <pageMargins left="0.39374999999999999" right="0.39374999999999999" top="0.39374999999999999" bottom="0.39374999999999999" header="0" footer="0"/>
  <pageSetup paperSize="9" orientation="portrait"/>
  <headerFooter>
    <oddFooter>&amp;CStrana &amp;P z</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M220"/>
  <sheetViews>
    <sheetView showGridLines="0" workbookViewId="0">
      <selection activeCell="J14" sqref="J14"/>
    </sheetView>
  </sheetViews>
  <sheetFormatPr baseColWidth="10" defaultColWidth="16.75" defaultRowHeight="15" customHeight="1"/>
  <cols>
    <col min="1" max="1" width="8.25" customWidth="1"/>
    <col min="2" max="2" width="1.25" customWidth="1"/>
    <col min="3" max="4" width="4.25" customWidth="1"/>
    <col min="5" max="5" width="17.25" customWidth="1"/>
    <col min="6" max="6" width="50.75" customWidth="1"/>
    <col min="7" max="7" width="7.5" customWidth="1"/>
    <col min="8" max="8" width="14" customWidth="1"/>
    <col min="9" max="9" width="15.75" customWidth="1"/>
    <col min="10" max="11" width="22.25" customWidth="1"/>
    <col min="12" max="12" width="15.5" customWidth="1"/>
    <col min="13" max="13" width="9.25" customWidth="1"/>
    <col min="14" max="14" width="10.75" hidden="1" customWidth="1"/>
    <col min="15" max="15" width="9.25" hidden="1" customWidth="1"/>
    <col min="16" max="24" width="14.25" hidden="1" customWidth="1"/>
    <col min="25" max="25" width="12.25" hidden="1" customWidth="1"/>
    <col min="26" max="26" width="16.25" customWidth="1"/>
    <col min="27" max="27" width="12.25" customWidth="1"/>
    <col min="28" max="28" width="15" customWidth="1"/>
    <col min="29" max="29" width="11" customWidth="1"/>
    <col min="30" max="30" width="15" customWidth="1"/>
    <col min="31" max="31" width="16.25" customWidth="1"/>
    <col min="44" max="65" width="9.25" hidden="1" customWidth="1"/>
  </cols>
  <sheetData>
    <row r="1" spans="1:65" ht="1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R1" s="2"/>
      <c r="AS1" s="2"/>
      <c r="AT1" s="2"/>
      <c r="AU1" s="2"/>
      <c r="AV1" s="2"/>
      <c r="AW1" s="2"/>
      <c r="AX1" s="2"/>
      <c r="AY1" s="2"/>
      <c r="AZ1" s="2"/>
      <c r="BA1" s="2"/>
      <c r="BB1" s="2"/>
      <c r="BC1" s="2"/>
      <c r="BD1" s="2"/>
      <c r="BE1" s="2"/>
      <c r="BF1" s="2"/>
      <c r="BG1" s="2"/>
      <c r="BH1" s="2"/>
      <c r="BI1" s="2"/>
      <c r="BJ1" s="2"/>
      <c r="BK1" s="2"/>
      <c r="BL1" s="2"/>
      <c r="BM1" s="2"/>
    </row>
    <row r="2" spans="1:65" ht="36.75" customHeight="1">
      <c r="A2" s="2"/>
      <c r="B2" s="2"/>
      <c r="C2" s="2"/>
      <c r="D2" s="2"/>
      <c r="E2" s="2"/>
      <c r="F2" s="2"/>
      <c r="G2" s="2"/>
      <c r="H2" s="2"/>
      <c r="I2" s="2"/>
      <c r="J2" s="2"/>
      <c r="K2" s="2"/>
      <c r="L2" s="2"/>
      <c r="M2" s="204" t="s">
        <v>6</v>
      </c>
      <c r="N2" s="205"/>
      <c r="O2" s="205"/>
      <c r="P2" s="205"/>
      <c r="Q2" s="205"/>
      <c r="R2" s="205"/>
      <c r="S2" s="205"/>
      <c r="T2" s="205"/>
      <c r="U2" s="205"/>
      <c r="V2" s="205"/>
      <c r="W2" s="205"/>
      <c r="X2" s="205"/>
      <c r="Y2" s="205"/>
      <c r="Z2" s="205"/>
      <c r="AA2" s="2"/>
      <c r="AB2" s="2"/>
      <c r="AC2" s="2"/>
      <c r="AD2" s="2"/>
      <c r="AE2" s="2"/>
      <c r="AF2" s="2"/>
      <c r="AG2" s="2"/>
      <c r="AH2" s="2"/>
      <c r="AI2" s="2"/>
      <c r="AJ2" s="2"/>
      <c r="AK2" s="2"/>
      <c r="AL2" s="2"/>
      <c r="AM2" s="2"/>
      <c r="AN2" s="2"/>
      <c r="AO2" s="2"/>
      <c r="AP2" s="2"/>
      <c r="AQ2" s="2"/>
      <c r="AR2" s="2"/>
      <c r="AS2" s="2"/>
      <c r="AT2" s="3" t="s">
        <v>108</v>
      </c>
      <c r="AU2" s="2"/>
      <c r="AV2" s="2"/>
      <c r="AW2" s="2"/>
      <c r="AX2" s="2"/>
      <c r="AY2" s="2"/>
      <c r="AZ2" s="2"/>
      <c r="BA2" s="2"/>
      <c r="BB2" s="2"/>
      <c r="BC2" s="2"/>
      <c r="BD2" s="2"/>
      <c r="BE2" s="2"/>
      <c r="BF2" s="2"/>
      <c r="BG2" s="2"/>
      <c r="BH2" s="2"/>
      <c r="BI2" s="2"/>
      <c r="BJ2" s="2"/>
      <c r="BK2" s="2"/>
      <c r="BL2" s="2"/>
      <c r="BM2" s="2"/>
    </row>
    <row r="3" spans="1:65" ht="6.75" customHeight="1">
      <c r="A3" s="2"/>
      <c r="B3" s="4"/>
      <c r="C3" s="5"/>
      <c r="D3" s="5"/>
      <c r="E3" s="5"/>
      <c r="F3" s="5"/>
      <c r="G3" s="5"/>
      <c r="H3" s="5"/>
      <c r="I3" s="5"/>
      <c r="J3" s="5"/>
      <c r="K3" s="5"/>
      <c r="L3" s="5"/>
      <c r="M3" s="6"/>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t="s">
        <v>74</v>
      </c>
      <c r="AU3" s="2"/>
      <c r="AV3" s="2"/>
      <c r="AW3" s="2"/>
      <c r="AX3" s="2"/>
      <c r="AY3" s="2"/>
      <c r="AZ3" s="2"/>
      <c r="BA3" s="2"/>
      <c r="BB3" s="2"/>
      <c r="BC3" s="2"/>
      <c r="BD3" s="2"/>
      <c r="BE3" s="2"/>
      <c r="BF3" s="2"/>
      <c r="BG3" s="2"/>
      <c r="BH3" s="2"/>
      <c r="BI3" s="2"/>
      <c r="BJ3" s="2"/>
      <c r="BK3" s="2"/>
      <c r="BL3" s="2"/>
      <c r="BM3" s="2"/>
    </row>
    <row r="4" spans="1:65" ht="24.75" customHeight="1">
      <c r="A4" s="2"/>
      <c r="B4" s="6"/>
      <c r="C4" s="2"/>
      <c r="D4" s="7" t="s">
        <v>112</v>
      </c>
      <c r="E4" s="2"/>
      <c r="F4" s="2"/>
      <c r="G4" s="2"/>
      <c r="H4" s="2"/>
      <c r="I4" s="2"/>
      <c r="J4" s="2"/>
      <c r="K4" s="2"/>
      <c r="L4" s="2"/>
      <c r="M4" s="6"/>
      <c r="N4" s="88" t="s">
        <v>10</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t="s">
        <v>3</v>
      </c>
      <c r="AU4" s="2"/>
      <c r="AV4" s="2"/>
      <c r="AW4" s="2"/>
      <c r="AX4" s="2"/>
      <c r="AY4" s="2"/>
      <c r="AZ4" s="2"/>
      <c r="BA4" s="2"/>
      <c r="BB4" s="2"/>
      <c r="BC4" s="2"/>
      <c r="BD4" s="2"/>
      <c r="BE4" s="2"/>
      <c r="BF4" s="2"/>
      <c r="BG4" s="2"/>
      <c r="BH4" s="2"/>
      <c r="BI4" s="2"/>
      <c r="BJ4" s="2"/>
      <c r="BK4" s="2"/>
      <c r="BL4" s="2"/>
      <c r="BM4" s="2"/>
    </row>
    <row r="5" spans="1:65" ht="6.75" customHeight="1">
      <c r="A5" s="2"/>
      <c r="B5" s="6"/>
      <c r="C5" s="2"/>
      <c r="D5" s="2"/>
      <c r="E5" s="2"/>
      <c r="F5" s="2"/>
      <c r="G5" s="2"/>
      <c r="H5" s="2"/>
      <c r="I5" s="2"/>
      <c r="J5" s="2"/>
      <c r="K5" s="2"/>
      <c r="L5" s="2"/>
      <c r="M5" s="6"/>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ht="12" customHeight="1">
      <c r="A6" s="2"/>
      <c r="B6" s="6"/>
      <c r="C6" s="2"/>
      <c r="D6" s="13" t="s">
        <v>15</v>
      </c>
      <c r="E6" s="2"/>
      <c r="F6" s="2"/>
      <c r="G6" s="2"/>
      <c r="H6" s="2"/>
      <c r="I6" s="2"/>
      <c r="J6" s="2"/>
      <c r="K6" s="2"/>
      <c r="L6" s="2"/>
      <c r="M6" s="6"/>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ht="26.25" customHeight="1">
      <c r="A7" s="2"/>
      <c r="B7" s="6"/>
      <c r="C7" s="2"/>
      <c r="D7" s="2"/>
      <c r="E7" s="239" t="str">
        <f>'Rekapitulácia stavby'!K6</f>
        <v>Integrovaný výrobný systém pre výrobu a distribúciu nealkoholických sladových produktov</v>
      </c>
      <c r="F7" s="205"/>
      <c r="G7" s="205"/>
      <c r="H7" s="205"/>
      <c r="I7" s="2"/>
      <c r="J7" s="2"/>
      <c r="K7" s="2"/>
      <c r="L7" s="2"/>
      <c r="M7" s="6"/>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ht="12" customHeight="1">
      <c r="A8" s="2"/>
      <c r="B8" s="6"/>
      <c r="C8" s="2"/>
      <c r="D8" s="13" t="s">
        <v>113</v>
      </c>
      <c r="E8" s="2"/>
      <c r="F8" s="2"/>
      <c r="G8" s="2"/>
      <c r="H8" s="2"/>
      <c r="I8" s="2"/>
      <c r="J8" s="2"/>
      <c r="K8" s="2"/>
      <c r="L8" s="2"/>
      <c r="M8" s="6"/>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row>
    <row r="9" spans="1:65" ht="16.5" customHeight="1">
      <c r="A9" s="18"/>
      <c r="B9" s="19"/>
      <c r="C9" s="18"/>
      <c r="D9" s="18"/>
      <c r="E9" s="239" t="s">
        <v>163</v>
      </c>
      <c r="F9" s="205"/>
      <c r="G9" s="205"/>
      <c r="H9" s="205"/>
      <c r="I9" s="18"/>
      <c r="J9" s="18"/>
      <c r="K9" s="18"/>
      <c r="L9" s="18"/>
      <c r="M9" s="19"/>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row>
    <row r="10" spans="1:65" ht="12" customHeight="1">
      <c r="A10" s="18"/>
      <c r="B10" s="19"/>
      <c r="C10" s="18"/>
      <c r="D10" s="13" t="s">
        <v>164</v>
      </c>
      <c r="E10" s="18"/>
      <c r="F10" s="18"/>
      <c r="G10" s="18"/>
      <c r="H10" s="18"/>
      <c r="I10" s="18"/>
      <c r="J10" s="18"/>
      <c r="K10" s="18"/>
      <c r="L10" s="18"/>
      <c r="M10" s="19"/>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row>
    <row r="11" spans="1:65" ht="16.5" customHeight="1">
      <c r="A11" s="18"/>
      <c r="B11" s="19"/>
      <c r="C11" s="18"/>
      <c r="D11" s="18"/>
      <c r="E11" s="234" t="s">
        <v>942</v>
      </c>
      <c r="F11" s="205"/>
      <c r="G11" s="205"/>
      <c r="H11" s="205"/>
      <c r="I11" s="18"/>
      <c r="J11" s="18"/>
      <c r="K11" s="18"/>
      <c r="L11" s="18"/>
      <c r="M11" s="19"/>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row>
    <row r="12" spans="1:65" ht="11">
      <c r="A12" s="18"/>
      <c r="B12" s="19"/>
      <c r="C12" s="18"/>
      <c r="D12" s="18"/>
      <c r="E12" s="18"/>
      <c r="F12" s="18"/>
      <c r="G12" s="18"/>
      <c r="H12" s="18"/>
      <c r="I12" s="18"/>
      <c r="J12" s="18"/>
      <c r="K12" s="18"/>
      <c r="L12" s="18"/>
      <c r="M12" s="19"/>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row>
    <row r="13" spans="1:65" ht="12" customHeight="1">
      <c r="A13" s="18"/>
      <c r="B13" s="19"/>
      <c r="C13" s="18"/>
      <c r="D13" s="13" t="s">
        <v>17</v>
      </c>
      <c r="E13" s="18"/>
      <c r="F13" s="11" t="s">
        <v>1</v>
      </c>
      <c r="G13" s="18"/>
      <c r="H13" s="18"/>
      <c r="I13" s="13" t="s">
        <v>18</v>
      </c>
      <c r="J13" s="11" t="s">
        <v>1</v>
      </c>
      <c r="K13" s="18"/>
      <c r="L13" s="18"/>
      <c r="M13" s="19"/>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row>
    <row r="14" spans="1:65" ht="12" customHeight="1">
      <c r="A14" s="18"/>
      <c r="B14" s="19"/>
      <c r="C14" s="18"/>
      <c r="D14" s="13" t="s">
        <v>19</v>
      </c>
      <c r="E14" s="18"/>
      <c r="F14" s="11" t="s">
        <v>20</v>
      </c>
      <c r="G14" s="18"/>
      <c r="H14" s="18"/>
      <c r="I14" s="13" t="s">
        <v>21</v>
      </c>
      <c r="J14" s="45"/>
      <c r="K14" s="18"/>
      <c r="L14" s="18"/>
      <c r="M14" s="19"/>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65" ht="10.5" customHeight="1">
      <c r="A15" s="18"/>
      <c r="B15" s="19"/>
      <c r="C15" s="18"/>
      <c r="D15" s="18"/>
      <c r="E15" s="18"/>
      <c r="F15" s="18"/>
      <c r="G15" s="18"/>
      <c r="H15" s="18"/>
      <c r="I15" s="18"/>
      <c r="J15" s="18"/>
      <c r="K15" s="18"/>
      <c r="L15" s="18"/>
      <c r="M15" s="19"/>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65" ht="12" customHeight="1">
      <c r="A16" s="18"/>
      <c r="B16" s="19"/>
      <c r="C16" s="18"/>
      <c r="D16" s="13" t="s">
        <v>22</v>
      </c>
      <c r="E16" s="18"/>
      <c r="F16" s="18"/>
      <c r="G16" s="18"/>
      <c r="H16" s="18"/>
      <c r="I16" s="13" t="s">
        <v>23</v>
      </c>
      <c r="J16" s="11" t="str">
        <f>IF('Rekapitulácia stavby'!AN10="","",'Rekapitulácia stavby'!AN10)</f>
        <v/>
      </c>
      <c r="K16" s="18"/>
      <c r="L16" s="18"/>
      <c r="M16" s="19"/>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65" ht="18" customHeight="1">
      <c r="A17" s="18"/>
      <c r="B17" s="19"/>
      <c r="C17" s="18"/>
      <c r="D17" s="18"/>
      <c r="E17" s="11" t="str">
        <f>IF('Rekapitulácia stavby'!E11="","",'Rekapitulácia stavby'!E11)</f>
        <v xml:space="preserve"> </v>
      </c>
      <c r="F17" s="18"/>
      <c r="G17" s="18"/>
      <c r="H17" s="18"/>
      <c r="I17" s="13" t="s">
        <v>25</v>
      </c>
      <c r="J17" s="11" t="str">
        <f>IF('Rekapitulácia stavby'!AN11="","",'Rekapitulácia stavby'!AN11)</f>
        <v/>
      </c>
      <c r="K17" s="18"/>
      <c r="L17" s="18"/>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row>
    <row r="18" spans="1:65" ht="6.75" customHeight="1">
      <c r="A18" s="18"/>
      <c r="B18" s="19"/>
      <c r="C18" s="18"/>
      <c r="D18" s="18"/>
      <c r="E18" s="18"/>
      <c r="F18" s="18"/>
      <c r="G18" s="18"/>
      <c r="H18" s="18"/>
      <c r="I18" s="18"/>
      <c r="J18" s="18"/>
      <c r="K18" s="18"/>
      <c r="L18" s="18"/>
      <c r="M18" s="19"/>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row>
    <row r="19" spans="1:65" ht="12" customHeight="1">
      <c r="A19" s="18"/>
      <c r="B19" s="19"/>
      <c r="C19" s="18"/>
      <c r="D19" s="13" t="s">
        <v>26</v>
      </c>
      <c r="E19" s="18"/>
      <c r="F19" s="18"/>
      <c r="G19" s="18"/>
      <c r="H19" s="18"/>
      <c r="I19" s="13" t="s">
        <v>23</v>
      </c>
      <c r="J19" s="15" t="str">
        <f>'Rekapitulácia stavby'!AN13</f>
        <v>Vyplň údaj</v>
      </c>
      <c r="K19" s="18"/>
      <c r="L19" s="18"/>
      <c r="M19" s="19"/>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row>
    <row r="20" spans="1:65" ht="18" customHeight="1">
      <c r="A20" s="18"/>
      <c r="B20" s="19"/>
      <c r="C20" s="18"/>
      <c r="D20" s="18"/>
      <c r="E20" s="231" t="str">
        <f>'Rekapitulácia stavby'!E14</f>
        <v>Vyplň údaj</v>
      </c>
      <c r="F20" s="205"/>
      <c r="G20" s="205"/>
      <c r="H20" s="205"/>
      <c r="I20" s="13" t="s">
        <v>25</v>
      </c>
      <c r="J20" s="15" t="str">
        <f>'Rekapitulácia stavby'!AN14</f>
        <v>Vyplň údaj</v>
      </c>
      <c r="K20" s="18"/>
      <c r="L20" s="18"/>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row>
    <row r="21" spans="1:65" ht="6.75" customHeight="1">
      <c r="A21" s="18"/>
      <c r="B21" s="19"/>
      <c r="C21" s="18"/>
      <c r="D21" s="18"/>
      <c r="E21" s="18"/>
      <c r="F21" s="18"/>
      <c r="G21" s="18"/>
      <c r="H21" s="18"/>
      <c r="I21" s="18"/>
      <c r="J21" s="18"/>
      <c r="K21" s="18"/>
      <c r="L21" s="18"/>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row>
    <row r="22" spans="1:65" ht="12" customHeight="1">
      <c r="A22" s="18"/>
      <c r="B22" s="19"/>
      <c r="C22" s="18"/>
      <c r="D22" s="13" t="s">
        <v>28</v>
      </c>
      <c r="E22" s="18"/>
      <c r="F22" s="18"/>
      <c r="G22" s="18"/>
      <c r="H22" s="18"/>
      <c r="I22" s="13" t="s">
        <v>23</v>
      </c>
      <c r="J22" s="11" t="str">
        <f>IF('Rekapitulácia stavby'!AN16="","",'Rekapitulácia stavby'!AN16)</f>
        <v/>
      </c>
      <c r="K22" s="18"/>
      <c r="L22" s="18"/>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row>
    <row r="23" spans="1:65" ht="18" customHeight="1">
      <c r="A23" s="18"/>
      <c r="B23" s="19"/>
      <c r="C23" s="18"/>
      <c r="D23" s="18"/>
      <c r="E23" s="11" t="str">
        <f>IF('Rekapitulácia stavby'!E17="","",'Rekapitulácia stavby'!E17)</f>
        <v xml:space="preserve"> </v>
      </c>
      <c r="F23" s="18"/>
      <c r="G23" s="18"/>
      <c r="H23" s="18"/>
      <c r="I23" s="13" t="s">
        <v>25</v>
      </c>
      <c r="J23" s="11" t="str">
        <f>IF('Rekapitulácia stavby'!AN17="","",'Rekapitulácia stavby'!AN17)</f>
        <v/>
      </c>
      <c r="K23" s="18"/>
      <c r="L23" s="18"/>
      <c r="M23" s="19"/>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row>
    <row r="24" spans="1:65" ht="6.75" customHeight="1">
      <c r="A24" s="18"/>
      <c r="B24" s="19"/>
      <c r="C24" s="18"/>
      <c r="D24" s="18"/>
      <c r="E24" s="18"/>
      <c r="F24" s="18"/>
      <c r="G24" s="18"/>
      <c r="H24" s="18"/>
      <c r="I24" s="18"/>
      <c r="J24" s="18"/>
      <c r="K24" s="18"/>
      <c r="L24" s="18"/>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row>
    <row r="25" spans="1:65" ht="12" customHeight="1">
      <c r="A25" s="18"/>
      <c r="B25" s="19"/>
      <c r="C25" s="18"/>
      <c r="D25" s="13" t="s">
        <v>29</v>
      </c>
      <c r="E25" s="18"/>
      <c r="F25" s="18"/>
      <c r="G25" s="18"/>
      <c r="H25" s="18"/>
      <c r="I25" s="13" t="s">
        <v>23</v>
      </c>
      <c r="J25" s="11" t="s">
        <v>1</v>
      </c>
      <c r="K25" s="18"/>
      <c r="L25" s="18"/>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row>
    <row r="26" spans="1:65" ht="18" customHeight="1">
      <c r="A26" s="18"/>
      <c r="B26" s="19"/>
      <c r="C26" s="18"/>
      <c r="D26" s="18"/>
      <c r="E26" s="11" t="s">
        <v>30</v>
      </c>
      <c r="F26" s="18"/>
      <c r="G26" s="18"/>
      <c r="H26" s="18"/>
      <c r="I26" s="13" t="s">
        <v>25</v>
      </c>
      <c r="J26" s="11" t="s">
        <v>1</v>
      </c>
      <c r="K26" s="18"/>
      <c r="L26" s="18"/>
      <c r="M26" s="19"/>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row>
    <row r="27" spans="1:65" ht="6.75" customHeight="1">
      <c r="A27" s="18"/>
      <c r="B27" s="19"/>
      <c r="C27" s="18"/>
      <c r="D27" s="18"/>
      <c r="E27" s="18"/>
      <c r="F27" s="18"/>
      <c r="G27" s="18"/>
      <c r="H27" s="18"/>
      <c r="I27" s="18"/>
      <c r="J27" s="18"/>
      <c r="K27" s="18"/>
      <c r="L27" s="18"/>
      <c r="M27" s="19"/>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row>
    <row r="28" spans="1:65" ht="12" customHeight="1">
      <c r="A28" s="18"/>
      <c r="B28" s="19"/>
      <c r="C28" s="18"/>
      <c r="D28" s="13" t="s">
        <v>31</v>
      </c>
      <c r="E28" s="18"/>
      <c r="F28" s="18"/>
      <c r="G28" s="18"/>
      <c r="H28" s="18"/>
      <c r="I28" s="18"/>
      <c r="J28" s="18"/>
      <c r="K28" s="18"/>
      <c r="L28" s="18"/>
      <c r="M28" s="19"/>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row>
    <row r="29" spans="1:65" ht="16.5" customHeight="1">
      <c r="A29" s="89"/>
      <c r="B29" s="90"/>
      <c r="C29" s="89"/>
      <c r="D29" s="89"/>
      <c r="E29" s="210" t="s">
        <v>1</v>
      </c>
      <c r="F29" s="205"/>
      <c r="G29" s="205"/>
      <c r="H29" s="205"/>
      <c r="I29" s="89"/>
      <c r="J29" s="89"/>
      <c r="K29" s="89"/>
      <c r="L29" s="89"/>
      <c r="M29" s="90"/>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row>
    <row r="30" spans="1:65" ht="6.75" customHeight="1">
      <c r="A30" s="18"/>
      <c r="B30" s="19"/>
      <c r="C30" s="18"/>
      <c r="D30" s="18"/>
      <c r="E30" s="18"/>
      <c r="F30" s="18"/>
      <c r="G30" s="18"/>
      <c r="H30" s="18"/>
      <c r="I30" s="18"/>
      <c r="J30" s="18"/>
      <c r="K30" s="18"/>
      <c r="L30" s="18"/>
      <c r="M30" s="19"/>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row>
    <row r="31" spans="1:65" ht="6.75" customHeight="1">
      <c r="A31" s="18"/>
      <c r="B31" s="19"/>
      <c r="C31" s="18"/>
      <c r="D31" s="46"/>
      <c r="E31" s="46"/>
      <c r="F31" s="46"/>
      <c r="G31" s="46"/>
      <c r="H31" s="46"/>
      <c r="I31" s="46"/>
      <c r="J31" s="46"/>
      <c r="K31" s="46"/>
      <c r="L31" s="46"/>
      <c r="M31" s="19"/>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row>
    <row r="32" spans="1:65" ht="15.75" customHeight="1">
      <c r="A32" s="18"/>
      <c r="B32" s="19"/>
      <c r="C32" s="18"/>
      <c r="D32" s="18"/>
      <c r="E32" s="13" t="s">
        <v>114</v>
      </c>
      <c r="F32" s="18"/>
      <c r="G32" s="18"/>
      <c r="H32" s="18"/>
      <c r="I32" s="18"/>
      <c r="J32" s="18"/>
      <c r="K32" s="83">
        <f>I98</f>
        <v>0</v>
      </c>
      <c r="L32" s="18"/>
      <c r="M32" s="19"/>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row>
    <row r="33" spans="1:65" ht="15.75" customHeight="1">
      <c r="A33" s="18"/>
      <c r="B33" s="19"/>
      <c r="C33" s="18"/>
      <c r="D33" s="18"/>
      <c r="E33" s="13" t="s">
        <v>115</v>
      </c>
      <c r="F33" s="18"/>
      <c r="G33" s="18"/>
      <c r="H33" s="18"/>
      <c r="I33" s="18"/>
      <c r="J33" s="18"/>
      <c r="K33" s="83">
        <f>J98</f>
        <v>0</v>
      </c>
      <c r="L33" s="18"/>
      <c r="M33" s="19"/>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row>
    <row r="34" spans="1:65" ht="24.75" customHeight="1">
      <c r="A34" s="18"/>
      <c r="B34" s="19"/>
      <c r="C34" s="18"/>
      <c r="D34" s="91" t="s">
        <v>32</v>
      </c>
      <c r="E34" s="18"/>
      <c r="F34" s="18"/>
      <c r="G34" s="18"/>
      <c r="H34" s="18"/>
      <c r="I34" s="18"/>
      <c r="J34" s="18"/>
      <c r="K34" s="59">
        <f>ROUND(K125, 2)</f>
        <v>0</v>
      </c>
      <c r="L34" s="18"/>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row>
    <row r="35" spans="1:65" ht="6.75" customHeight="1">
      <c r="A35" s="18"/>
      <c r="B35" s="19"/>
      <c r="C35" s="18"/>
      <c r="D35" s="46"/>
      <c r="E35" s="46"/>
      <c r="F35" s="46"/>
      <c r="G35" s="46"/>
      <c r="H35" s="46"/>
      <c r="I35" s="46"/>
      <c r="J35" s="46"/>
      <c r="K35" s="46"/>
      <c r="L35" s="46"/>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row>
    <row r="36" spans="1:65" ht="14.25" customHeight="1">
      <c r="A36" s="18"/>
      <c r="B36" s="19"/>
      <c r="C36" s="18"/>
      <c r="D36" s="18"/>
      <c r="E36" s="18"/>
      <c r="F36" s="22" t="s">
        <v>34</v>
      </c>
      <c r="G36" s="18"/>
      <c r="H36" s="18"/>
      <c r="I36" s="22" t="s">
        <v>33</v>
      </c>
      <c r="J36" s="18"/>
      <c r="K36" s="22" t="s">
        <v>35</v>
      </c>
      <c r="L36" s="18"/>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row>
    <row r="37" spans="1:65" ht="14.25" customHeight="1">
      <c r="A37" s="18"/>
      <c r="B37" s="19"/>
      <c r="C37" s="18"/>
      <c r="D37" s="92" t="s">
        <v>36</v>
      </c>
      <c r="E37" s="25" t="s">
        <v>37</v>
      </c>
      <c r="F37" s="93">
        <f>ROUND((SUM(BE125:BE219)),  2)</f>
        <v>0</v>
      </c>
      <c r="G37" s="94"/>
      <c r="H37" s="94"/>
      <c r="I37" s="95">
        <v>0.23</v>
      </c>
      <c r="J37" s="94"/>
      <c r="K37" s="93">
        <f>ROUND(((SUM(BE125:BE219))*I37),  2)</f>
        <v>0</v>
      </c>
      <c r="L37" s="18"/>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row>
    <row r="38" spans="1:65" ht="14.25" customHeight="1">
      <c r="A38" s="18"/>
      <c r="B38" s="19"/>
      <c r="C38" s="18"/>
      <c r="D38" s="18"/>
      <c r="E38" s="25" t="s">
        <v>38</v>
      </c>
      <c r="F38" s="83">
        <f>ROUND((SUM(BF125:BF219)),  2)</f>
        <v>0</v>
      </c>
      <c r="G38" s="18"/>
      <c r="H38" s="18"/>
      <c r="I38" s="96">
        <v>0.23</v>
      </c>
      <c r="J38" s="18"/>
      <c r="K38" s="83">
        <f>ROUND(((SUM(BF125:BF219))*I38),  2)</f>
        <v>0</v>
      </c>
      <c r="L38" s="18"/>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row>
    <row r="39" spans="1:65" ht="14.25" hidden="1" customHeight="1">
      <c r="A39" s="18"/>
      <c r="B39" s="19"/>
      <c r="C39" s="18"/>
      <c r="D39" s="18"/>
      <c r="E39" s="13" t="s">
        <v>39</v>
      </c>
      <c r="F39" s="83">
        <f>ROUND((SUM(BG125:BG219)),  2)</f>
        <v>0</v>
      </c>
      <c r="G39" s="18"/>
      <c r="H39" s="18"/>
      <c r="I39" s="96">
        <v>0.23</v>
      </c>
      <c r="J39" s="18"/>
      <c r="K39" s="83">
        <f t="shared" ref="K39:K41" si="0">0</f>
        <v>0</v>
      </c>
      <c r="L39" s="18"/>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row>
    <row r="40" spans="1:65" ht="14.25" hidden="1" customHeight="1">
      <c r="A40" s="18"/>
      <c r="B40" s="19"/>
      <c r="C40" s="18"/>
      <c r="D40" s="18"/>
      <c r="E40" s="13" t="s">
        <v>40</v>
      </c>
      <c r="F40" s="83">
        <f>ROUND((SUM(BH125:BH219)),  2)</f>
        <v>0</v>
      </c>
      <c r="G40" s="18"/>
      <c r="H40" s="18"/>
      <c r="I40" s="96">
        <v>0.23</v>
      </c>
      <c r="J40" s="18"/>
      <c r="K40" s="83">
        <f t="shared" si="0"/>
        <v>0</v>
      </c>
      <c r="L40" s="18"/>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row>
    <row r="41" spans="1:65" ht="14.25" hidden="1" customHeight="1">
      <c r="A41" s="18"/>
      <c r="B41" s="19"/>
      <c r="C41" s="18"/>
      <c r="D41" s="18"/>
      <c r="E41" s="25" t="s">
        <v>41</v>
      </c>
      <c r="F41" s="93">
        <f>ROUND((SUM(BI125:BI219)),  2)</f>
        <v>0</v>
      </c>
      <c r="G41" s="94"/>
      <c r="H41" s="94"/>
      <c r="I41" s="95">
        <v>0</v>
      </c>
      <c r="J41" s="94"/>
      <c r="K41" s="93">
        <f t="shared" si="0"/>
        <v>0</v>
      </c>
      <c r="L41" s="18"/>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row>
    <row r="42" spans="1:65" ht="6.75" customHeight="1">
      <c r="A42" s="18"/>
      <c r="B42" s="19"/>
      <c r="C42" s="18"/>
      <c r="D42" s="18"/>
      <c r="E42" s="18"/>
      <c r="F42" s="18"/>
      <c r="G42" s="18"/>
      <c r="H42" s="18"/>
      <c r="I42" s="18"/>
      <c r="J42" s="18"/>
      <c r="K42" s="18"/>
      <c r="L42" s="18"/>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row>
    <row r="43" spans="1:65" ht="24.75" customHeight="1">
      <c r="A43" s="18"/>
      <c r="B43" s="19"/>
      <c r="C43" s="97"/>
      <c r="D43" s="98" t="s">
        <v>42</v>
      </c>
      <c r="E43" s="49"/>
      <c r="F43" s="49"/>
      <c r="G43" s="99" t="s">
        <v>43</v>
      </c>
      <c r="H43" s="100" t="s">
        <v>44</v>
      </c>
      <c r="I43" s="49"/>
      <c r="J43" s="49"/>
      <c r="K43" s="101">
        <f>SUM(K34:K41)</f>
        <v>0</v>
      </c>
      <c r="L43" s="102"/>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row>
    <row r="44" spans="1:65" ht="14.25" customHeight="1">
      <c r="A44" s="18"/>
      <c r="B44" s="19"/>
      <c r="C44" s="18"/>
      <c r="D44" s="18"/>
      <c r="E44" s="18"/>
      <c r="F44" s="18"/>
      <c r="G44" s="18"/>
      <c r="H44" s="18"/>
      <c r="I44" s="18"/>
      <c r="J44" s="18"/>
      <c r="K44" s="18"/>
      <c r="L44" s="18"/>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row>
    <row r="45" spans="1:65" ht="14.25" customHeight="1">
      <c r="A45" s="2"/>
      <c r="B45" s="6"/>
      <c r="C45" s="2"/>
      <c r="D45" s="2"/>
      <c r="E45" s="2"/>
      <c r="F45" s="2"/>
      <c r="G45" s="2"/>
      <c r="H45" s="2"/>
      <c r="I45" s="2"/>
      <c r="J45" s="2"/>
      <c r="K45" s="2"/>
      <c r="L45" s="2"/>
      <c r="M45" s="6"/>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65" ht="14.25" customHeight="1">
      <c r="A46" s="2"/>
      <c r="B46" s="6"/>
      <c r="C46" s="2"/>
      <c r="D46" s="2"/>
      <c r="E46" s="2"/>
      <c r="F46" s="2"/>
      <c r="G46" s="2"/>
      <c r="H46" s="2"/>
      <c r="I46" s="2"/>
      <c r="J46" s="2"/>
      <c r="K46" s="2"/>
      <c r="L46" s="2"/>
      <c r="M46" s="6"/>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65" ht="14.25" customHeight="1">
      <c r="A47" s="2"/>
      <c r="B47" s="6"/>
      <c r="C47" s="2"/>
      <c r="D47" s="2"/>
      <c r="E47" s="2"/>
      <c r="F47" s="2"/>
      <c r="G47" s="2"/>
      <c r="H47" s="2"/>
      <c r="I47" s="2"/>
      <c r="J47" s="2"/>
      <c r="K47" s="2"/>
      <c r="L47" s="2"/>
      <c r="M47" s="6"/>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65" ht="14.25" customHeight="1">
      <c r="A48" s="2"/>
      <c r="B48" s="6"/>
      <c r="C48" s="2"/>
      <c r="D48" s="2"/>
      <c r="E48" s="2"/>
      <c r="F48" s="2"/>
      <c r="G48" s="2"/>
      <c r="H48" s="2"/>
      <c r="I48" s="2"/>
      <c r="J48" s="2"/>
      <c r="K48" s="2"/>
      <c r="L48" s="2"/>
      <c r="M48" s="6"/>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ht="14.25" customHeight="1">
      <c r="A49" s="2"/>
      <c r="B49" s="6"/>
      <c r="C49" s="2"/>
      <c r="D49" s="2"/>
      <c r="E49" s="2"/>
      <c r="F49" s="2"/>
      <c r="G49" s="2"/>
      <c r="H49" s="2"/>
      <c r="I49" s="2"/>
      <c r="J49" s="2"/>
      <c r="K49" s="2"/>
      <c r="L49" s="2"/>
      <c r="M49" s="6"/>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row>
    <row r="50" spans="1:65" ht="14.25" customHeight="1">
      <c r="A50" s="18"/>
      <c r="B50" s="19"/>
      <c r="C50" s="18"/>
      <c r="D50" s="32" t="s">
        <v>45</v>
      </c>
      <c r="E50" s="33"/>
      <c r="F50" s="33"/>
      <c r="G50" s="32" t="s">
        <v>46</v>
      </c>
      <c r="H50" s="33"/>
      <c r="I50" s="33"/>
      <c r="J50" s="33"/>
      <c r="K50" s="33"/>
      <c r="L50" s="33"/>
      <c r="M50" s="19"/>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row>
    <row r="51" spans="1:65" ht="15.75" customHeight="1">
      <c r="A51" s="2"/>
      <c r="B51" s="6"/>
      <c r="C51" s="2"/>
      <c r="D51" s="2"/>
      <c r="E51" s="2"/>
      <c r="F51" s="2"/>
      <c r="G51" s="2"/>
      <c r="H51" s="2"/>
      <c r="I51" s="2"/>
      <c r="J51" s="2"/>
      <c r="K51" s="2"/>
      <c r="L51" s="2"/>
      <c r="M51" s="6"/>
      <c r="N51" s="2"/>
      <c r="O51" s="2"/>
      <c r="P51" s="2"/>
      <c r="Q51" s="2"/>
      <c r="R51" s="2"/>
      <c r="S51" s="2"/>
      <c r="T51" s="2"/>
      <c r="U51" s="2"/>
      <c r="V51" s="2"/>
      <c r="W51" s="2"/>
      <c r="X51" s="2"/>
      <c r="Y51" s="2"/>
      <c r="Z51" s="2"/>
      <c r="AA51" s="2"/>
      <c r="AB51" s="2"/>
      <c r="AC51" s="2"/>
      <c r="AD51" s="2"/>
      <c r="AE51" s="2"/>
      <c r="AR51" s="2"/>
      <c r="AS51" s="2"/>
      <c r="AT51" s="2"/>
      <c r="AU51" s="2"/>
      <c r="AV51" s="2"/>
      <c r="AW51" s="2"/>
      <c r="AX51" s="2"/>
      <c r="AY51" s="2"/>
      <c r="AZ51" s="2"/>
      <c r="BA51" s="2"/>
      <c r="BB51" s="2"/>
      <c r="BC51" s="2"/>
      <c r="BD51" s="2"/>
      <c r="BE51" s="2"/>
      <c r="BF51" s="2"/>
      <c r="BG51" s="2"/>
      <c r="BH51" s="2"/>
      <c r="BI51" s="2"/>
      <c r="BJ51" s="2"/>
      <c r="BK51" s="2"/>
      <c r="BL51" s="2"/>
      <c r="BM51" s="2"/>
    </row>
    <row r="52" spans="1:65" ht="15.75" customHeight="1">
      <c r="A52" s="2"/>
      <c r="B52" s="6"/>
      <c r="C52" s="2"/>
      <c r="D52" s="2"/>
      <c r="E52" s="2"/>
      <c r="F52" s="2"/>
      <c r="G52" s="2"/>
      <c r="H52" s="2"/>
      <c r="I52" s="2"/>
      <c r="J52" s="2"/>
      <c r="K52" s="2"/>
      <c r="L52" s="2"/>
      <c r="M52" s="6"/>
      <c r="N52" s="2"/>
      <c r="O52" s="2"/>
      <c r="P52" s="2"/>
      <c r="Q52" s="2"/>
      <c r="R52" s="2"/>
      <c r="S52" s="2"/>
      <c r="T52" s="2"/>
      <c r="U52" s="2"/>
      <c r="V52" s="2"/>
      <c r="W52" s="2"/>
      <c r="X52" s="2"/>
      <c r="Y52" s="2"/>
      <c r="Z52" s="2"/>
      <c r="AA52" s="2"/>
      <c r="AB52" s="2"/>
      <c r="AC52" s="2"/>
      <c r="AD52" s="2"/>
      <c r="AE52" s="2"/>
      <c r="AR52" s="2"/>
      <c r="AS52" s="2"/>
      <c r="AT52" s="2"/>
      <c r="AU52" s="2"/>
      <c r="AV52" s="2"/>
      <c r="AW52" s="2"/>
      <c r="AX52" s="2"/>
      <c r="AY52" s="2"/>
      <c r="AZ52" s="2"/>
      <c r="BA52" s="2"/>
      <c r="BB52" s="2"/>
      <c r="BC52" s="2"/>
      <c r="BD52" s="2"/>
      <c r="BE52" s="2"/>
      <c r="BF52" s="2"/>
      <c r="BG52" s="2"/>
      <c r="BH52" s="2"/>
      <c r="BI52" s="2"/>
      <c r="BJ52" s="2"/>
      <c r="BK52" s="2"/>
      <c r="BL52" s="2"/>
      <c r="BM52" s="2"/>
    </row>
    <row r="53" spans="1:65" ht="15.75" customHeight="1">
      <c r="A53" s="2"/>
      <c r="B53" s="6"/>
      <c r="C53" s="2"/>
      <c r="D53" s="2"/>
      <c r="E53" s="2"/>
      <c r="F53" s="2"/>
      <c r="G53" s="2"/>
      <c r="H53" s="2"/>
      <c r="I53" s="2"/>
      <c r="J53" s="2"/>
      <c r="K53" s="2"/>
      <c r="L53" s="2"/>
      <c r="M53" s="6"/>
      <c r="N53" s="2"/>
      <c r="O53" s="2"/>
      <c r="P53" s="2"/>
      <c r="Q53" s="2"/>
      <c r="R53" s="2"/>
      <c r="S53" s="2"/>
      <c r="T53" s="2"/>
      <c r="U53" s="2"/>
      <c r="V53" s="2"/>
      <c r="W53" s="2"/>
      <c r="X53" s="2"/>
      <c r="Y53" s="2"/>
      <c r="Z53" s="2"/>
      <c r="AA53" s="2"/>
      <c r="AB53" s="2"/>
      <c r="AC53" s="2"/>
      <c r="AD53" s="2"/>
      <c r="AE53" s="2"/>
      <c r="AR53" s="2"/>
      <c r="AS53" s="2"/>
      <c r="AT53" s="2"/>
      <c r="AU53" s="2"/>
      <c r="AV53" s="2"/>
      <c r="AW53" s="2"/>
      <c r="AX53" s="2"/>
      <c r="AY53" s="2"/>
      <c r="AZ53" s="2"/>
      <c r="BA53" s="2"/>
      <c r="BB53" s="2"/>
      <c r="BC53" s="2"/>
      <c r="BD53" s="2"/>
      <c r="BE53" s="2"/>
      <c r="BF53" s="2"/>
      <c r="BG53" s="2"/>
      <c r="BH53" s="2"/>
      <c r="BI53" s="2"/>
      <c r="BJ53" s="2"/>
      <c r="BK53" s="2"/>
      <c r="BL53" s="2"/>
      <c r="BM53" s="2"/>
    </row>
    <row r="54" spans="1:65" ht="15.75" customHeight="1">
      <c r="A54" s="2"/>
      <c r="B54" s="6"/>
      <c r="C54" s="2"/>
      <c r="D54" s="2"/>
      <c r="E54" s="2"/>
      <c r="F54" s="2"/>
      <c r="G54" s="2"/>
      <c r="H54" s="2"/>
      <c r="I54" s="2"/>
      <c r="J54" s="2"/>
      <c r="K54" s="2"/>
      <c r="L54" s="2"/>
      <c r="M54" s="6"/>
      <c r="N54" s="2"/>
      <c r="O54" s="2"/>
      <c r="P54" s="2"/>
      <c r="Q54" s="2"/>
      <c r="R54" s="2"/>
      <c r="S54" s="2"/>
      <c r="T54" s="2"/>
      <c r="U54" s="2"/>
      <c r="V54" s="2"/>
      <c r="W54" s="2"/>
      <c r="X54" s="2"/>
      <c r="Y54" s="2"/>
      <c r="Z54" s="2"/>
      <c r="AA54" s="2"/>
      <c r="AB54" s="2"/>
      <c r="AC54" s="2"/>
      <c r="AD54" s="2"/>
      <c r="AE54" s="2"/>
      <c r="AR54" s="2"/>
      <c r="AS54" s="2"/>
      <c r="AT54" s="2"/>
      <c r="AU54" s="2"/>
      <c r="AV54" s="2"/>
      <c r="AW54" s="2"/>
      <c r="AX54" s="2"/>
      <c r="AY54" s="2"/>
      <c r="AZ54" s="2"/>
      <c r="BA54" s="2"/>
      <c r="BB54" s="2"/>
      <c r="BC54" s="2"/>
      <c r="BD54" s="2"/>
      <c r="BE54" s="2"/>
      <c r="BF54" s="2"/>
      <c r="BG54" s="2"/>
      <c r="BH54" s="2"/>
      <c r="BI54" s="2"/>
      <c r="BJ54" s="2"/>
      <c r="BK54" s="2"/>
      <c r="BL54" s="2"/>
      <c r="BM54" s="2"/>
    </row>
    <row r="55" spans="1:65" ht="15.75" customHeight="1">
      <c r="A55" s="2"/>
      <c r="B55" s="6"/>
      <c r="C55" s="2"/>
      <c r="D55" s="2"/>
      <c r="E55" s="2"/>
      <c r="F55" s="2"/>
      <c r="G55" s="2"/>
      <c r="H55" s="2"/>
      <c r="I55" s="2"/>
      <c r="J55" s="2"/>
      <c r="K55" s="2"/>
      <c r="L55" s="2"/>
      <c r="M55" s="6"/>
      <c r="N55" s="2"/>
      <c r="O55" s="2"/>
      <c r="P55" s="2"/>
      <c r="Q55" s="2"/>
      <c r="R55" s="2"/>
      <c r="S55" s="2"/>
      <c r="T55" s="2"/>
      <c r="U55" s="2"/>
      <c r="V55" s="2"/>
      <c r="W55" s="2"/>
      <c r="X55" s="2"/>
      <c r="Y55" s="2"/>
      <c r="Z55" s="2"/>
      <c r="AA55" s="2"/>
      <c r="AB55" s="2"/>
      <c r="AC55" s="2"/>
      <c r="AD55" s="2"/>
      <c r="AE55" s="2"/>
      <c r="AR55" s="2"/>
      <c r="AS55" s="2"/>
      <c r="AT55" s="2"/>
      <c r="AU55" s="2"/>
      <c r="AV55" s="2"/>
      <c r="AW55" s="2"/>
      <c r="AX55" s="2"/>
      <c r="AY55" s="2"/>
      <c r="AZ55" s="2"/>
      <c r="BA55" s="2"/>
      <c r="BB55" s="2"/>
      <c r="BC55" s="2"/>
      <c r="BD55" s="2"/>
      <c r="BE55" s="2"/>
      <c r="BF55" s="2"/>
      <c r="BG55" s="2"/>
      <c r="BH55" s="2"/>
      <c r="BI55" s="2"/>
      <c r="BJ55" s="2"/>
      <c r="BK55" s="2"/>
      <c r="BL55" s="2"/>
      <c r="BM55" s="2"/>
    </row>
    <row r="56" spans="1:65" ht="15.75" customHeight="1">
      <c r="A56" s="2"/>
      <c r="B56" s="6"/>
      <c r="C56" s="2"/>
      <c r="D56" s="2"/>
      <c r="E56" s="2"/>
      <c r="F56" s="2"/>
      <c r="G56" s="2"/>
      <c r="H56" s="2"/>
      <c r="I56" s="2"/>
      <c r="J56" s="2"/>
      <c r="K56" s="2"/>
      <c r="L56" s="2"/>
      <c r="M56" s="6"/>
      <c r="N56" s="2"/>
      <c r="O56" s="2"/>
      <c r="P56" s="2"/>
      <c r="Q56" s="2"/>
      <c r="R56" s="2"/>
      <c r="S56" s="2"/>
      <c r="T56" s="2"/>
      <c r="U56" s="2"/>
      <c r="V56" s="2"/>
      <c r="W56" s="2"/>
      <c r="X56" s="2"/>
      <c r="Y56" s="2"/>
      <c r="Z56" s="2"/>
      <c r="AA56" s="2"/>
      <c r="AB56" s="2"/>
      <c r="AC56" s="2"/>
      <c r="AD56" s="2"/>
      <c r="AE56" s="2"/>
      <c r="AR56" s="2"/>
      <c r="AS56" s="2"/>
      <c r="AT56" s="2"/>
      <c r="AU56" s="2"/>
      <c r="AV56" s="2"/>
      <c r="AW56" s="2"/>
      <c r="AX56" s="2"/>
      <c r="AY56" s="2"/>
      <c r="AZ56" s="2"/>
      <c r="BA56" s="2"/>
      <c r="BB56" s="2"/>
      <c r="BC56" s="2"/>
      <c r="BD56" s="2"/>
      <c r="BE56" s="2"/>
      <c r="BF56" s="2"/>
      <c r="BG56" s="2"/>
      <c r="BH56" s="2"/>
      <c r="BI56" s="2"/>
      <c r="BJ56" s="2"/>
      <c r="BK56" s="2"/>
      <c r="BL56" s="2"/>
      <c r="BM56" s="2"/>
    </row>
    <row r="57" spans="1:65" ht="15.75" customHeight="1">
      <c r="A57" s="2"/>
      <c r="B57" s="6"/>
      <c r="C57" s="2"/>
      <c r="D57" s="2"/>
      <c r="E57" s="2"/>
      <c r="F57" s="2"/>
      <c r="G57" s="2"/>
      <c r="H57" s="2"/>
      <c r="I57" s="2"/>
      <c r="J57" s="2"/>
      <c r="K57" s="2"/>
      <c r="L57" s="2"/>
      <c r="M57" s="6"/>
      <c r="N57" s="2"/>
      <c r="O57" s="2"/>
      <c r="P57" s="2"/>
      <c r="Q57" s="2"/>
      <c r="R57" s="2"/>
      <c r="S57" s="2"/>
      <c r="T57" s="2"/>
      <c r="U57" s="2"/>
      <c r="V57" s="2"/>
      <c r="W57" s="2"/>
      <c r="X57" s="2"/>
      <c r="Y57" s="2"/>
      <c r="Z57" s="2"/>
      <c r="AA57" s="2"/>
      <c r="AB57" s="2"/>
      <c r="AC57" s="2"/>
      <c r="AD57" s="2"/>
      <c r="AE57" s="2"/>
      <c r="AR57" s="2"/>
      <c r="AS57" s="2"/>
      <c r="AT57" s="2"/>
      <c r="AU57" s="2"/>
      <c r="AV57" s="2"/>
      <c r="AW57" s="2"/>
      <c r="AX57" s="2"/>
      <c r="AY57" s="2"/>
      <c r="AZ57" s="2"/>
      <c r="BA57" s="2"/>
      <c r="BB57" s="2"/>
      <c r="BC57" s="2"/>
      <c r="BD57" s="2"/>
      <c r="BE57" s="2"/>
      <c r="BF57" s="2"/>
      <c r="BG57" s="2"/>
      <c r="BH57" s="2"/>
      <c r="BI57" s="2"/>
      <c r="BJ57" s="2"/>
      <c r="BK57" s="2"/>
      <c r="BL57" s="2"/>
      <c r="BM57" s="2"/>
    </row>
    <row r="58" spans="1:65" ht="15.75" customHeight="1">
      <c r="A58" s="2"/>
      <c r="B58" s="6"/>
      <c r="C58" s="2"/>
      <c r="D58" s="2"/>
      <c r="E58" s="2"/>
      <c r="F58" s="2"/>
      <c r="G58" s="2"/>
      <c r="H58" s="2"/>
      <c r="I58" s="2"/>
      <c r="J58" s="2"/>
      <c r="K58" s="2"/>
      <c r="L58" s="2"/>
      <c r="M58" s="6"/>
      <c r="N58" s="2"/>
      <c r="O58" s="2"/>
      <c r="P58" s="2"/>
      <c r="Q58" s="2"/>
      <c r="R58" s="2"/>
      <c r="S58" s="2"/>
      <c r="T58" s="2"/>
      <c r="U58" s="2"/>
      <c r="V58" s="2"/>
      <c r="W58" s="2"/>
      <c r="X58" s="2"/>
      <c r="Y58" s="2"/>
      <c r="Z58" s="2"/>
      <c r="AA58" s="2"/>
      <c r="AB58" s="2"/>
      <c r="AC58" s="2"/>
      <c r="AD58" s="2"/>
      <c r="AE58" s="2"/>
      <c r="AR58" s="2"/>
      <c r="AS58" s="2"/>
      <c r="AT58" s="2"/>
      <c r="AU58" s="2"/>
      <c r="AV58" s="2"/>
      <c r="AW58" s="2"/>
      <c r="AX58" s="2"/>
      <c r="AY58" s="2"/>
      <c r="AZ58" s="2"/>
      <c r="BA58" s="2"/>
      <c r="BB58" s="2"/>
      <c r="BC58" s="2"/>
      <c r="BD58" s="2"/>
      <c r="BE58" s="2"/>
      <c r="BF58" s="2"/>
      <c r="BG58" s="2"/>
      <c r="BH58" s="2"/>
      <c r="BI58" s="2"/>
      <c r="BJ58" s="2"/>
      <c r="BK58" s="2"/>
      <c r="BL58" s="2"/>
      <c r="BM58" s="2"/>
    </row>
    <row r="59" spans="1:65" ht="15.75" customHeight="1">
      <c r="A59" s="2"/>
      <c r="B59" s="6"/>
      <c r="C59" s="2"/>
      <c r="D59" s="2"/>
      <c r="E59" s="2"/>
      <c r="F59" s="2"/>
      <c r="G59" s="2"/>
      <c r="H59" s="2"/>
      <c r="I59" s="2"/>
      <c r="J59" s="2"/>
      <c r="K59" s="2"/>
      <c r="L59" s="2"/>
      <c r="M59" s="6"/>
      <c r="N59" s="2"/>
      <c r="O59" s="2"/>
      <c r="P59" s="2"/>
      <c r="Q59" s="2"/>
      <c r="R59" s="2"/>
      <c r="S59" s="2"/>
      <c r="T59" s="2"/>
      <c r="U59" s="2"/>
      <c r="V59" s="2"/>
      <c r="W59" s="2"/>
      <c r="X59" s="2"/>
      <c r="Y59" s="2"/>
      <c r="Z59" s="2"/>
      <c r="AA59" s="2"/>
      <c r="AB59" s="2"/>
      <c r="AC59" s="2"/>
      <c r="AD59" s="2"/>
      <c r="AE59" s="2"/>
      <c r="AR59" s="2"/>
      <c r="AS59" s="2"/>
      <c r="AT59" s="2"/>
      <c r="AU59" s="2"/>
      <c r="AV59" s="2"/>
      <c r="AW59" s="2"/>
      <c r="AX59" s="2"/>
      <c r="AY59" s="2"/>
      <c r="AZ59" s="2"/>
      <c r="BA59" s="2"/>
      <c r="BB59" s="2"/>
      <c r="BC59" s="2"/>
      <c r="BD59" s="2"/>
      <c r="BE59" s="2"/>
      <c r="BF59" s="2"/>
      <c r="BG59" s="2"/>
      <c r="BH59" s="2"/>
      <c r="BI59" s="2"/>
      <c r="BJ59" s="2"/>
      <c r="BK59" s="2"/>
      <c r="BL59" s="2"/>
      <c r="BM59" s="2"/>
    </row>
    <row r="60" spans="1:65" ht="15.75" customHeight="1">
      <c r="A60" s="2"/>
      <c r="B60" s="6"/>
      <c r="C60" s="2"/>
      <c r="D60" s="2"/>
      <c r="E60" s="2"/>
      <c r="F60" s="2"/>
      <c r="G60" s="2"/>
      <c r="H60" s="2"/>
      <c r="I60" s="2"/>
      <c r="J60" s="2"/>
      <c r="K60" s="2"/>
      <c r="L60" s="2"/>
      <c r="M60" s="6"/>
      <c r="N60" s="2"/>
      <c r="O60" s="2"/>
      <c r="P60" s="2"/>
      <c r="Q60" s="2"/>
      <c r="R60" s="2"/>
      <c r="S60" s="2"/>
      <c r="T60" s="2"/>
      <c r="U60" s="2"/>
      <c r="V60" s="2"/>
      <c r="W60" s="2"/>
      <c r="X60" s="2"/>
      <c r="Y60" s="2"/>
      <c r="Z60" s="2"/>
      <c r="AA60" s="2"/>
      <c r="AB60" s="2"/>
      <c r="AC60" s="2"/>
      <c r="AD60" s="2"/>
      <c r="AE60" s="2"/>
      <c r="AR60" s="2"/>
      <c r="AS60" s="2"/>
      <c r="AT60" s="2"/>
      <c r="AU60" s="2"/>
      <c r="AV60" s="2"/>
      <c r="AW60" s="2"/>
      <c r="AX60" s="2"/>
      <c r="AY60" s="2"/>
      <c r="AZ60" s="2"/>
      <c r="BA60" s="2"/>
      <c r="BB60" s="2"/>
      <c r="BC60" s="2"/>
      <c r="BD60" s="2"/>
      <c r="BE60" s="2"/>
      <c r="BF60" s="2"/>
      <c r="BG60" s="2"/>
      <c r="BH60" s="2"/>
      <c r="BI60" s="2"/>
      <c r="BJ60" s="2"/>
      <c r="BK60" s="2"/>
      <c r="BL60" s="2"/>
      <c r="BM60" s="2"/>
    </row>
    <row r="61" spans="1:65" ht="15.75" customHeight="1">
      <c r="A61" s="18"/>
      <c r="B61" s="19"/>
      <c r="C61" s="18"/>
      <c r="D61" s="34" t="s">
        <v>47</v>
      </c>
      <c r="E61" s="21"/>
      <c r="F61" s="103" t="s">
        <v>48</v>
      </c>
      <c r="G61" s="34" t="s">
        <v>47</v>
      </c>
      <c r="H61" s="21"/>
      <c r="I61" s="21"/>
      <c r="J61" s="104" t="s">
        <v>48</v>
      </c>
      <c r="K61" s="21"/>
      <c r="L61" s="21"/>
      <c r="M61" s="19"/>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row>
    <row r="62" spans="1:65" ht="15.75" customHeight="1">
      <c r="A62" s="2"/>
      <c r="B62" s="6"/>
      <c r="C62" s="2"/>
      <c r="D62" s="2"/>
      <c r="E62" s="2"/>
      <c r="F62" s="2"/>
      <c r="G62" s="2"/>
      <c r="H62" s="2"/>
      <c r="I62" s="2"/>
      <c r="J62" s="2"/>
      <c r="K62" s="2"/>
      <c r="L62" s="2"/>
      <c r="M62" s="6"/>
      <c r="N62" s="2"/>
      <c r="O62" s="2"/>
      <c r="P62" s="2"/>
      <c r="Q62" s="2"/>
      <c r="R62" s="2"/>
      <c r="S62" s="2"/>
      <c r="T62" s="2"/>
      <c r="U62" s="2"/>
      <c r="V62" s="2"/>
      <c r="W62" s="2"/>
      <c r="X62" s="2"/>
      <c r="Y62" s="2"/>
      <c r="Z62" s="2"/>
      <c r="AA62" s="2"/>
      <c r="AB62" s="2"/>
      <c r="AC62" s="2"/>
      <c r="AD62" s="2"/>
      <c r="AE62" s="2"/>
      <c r="AR62" s="2"/>
      <c r="AS62" s="2"/>
      <c r="AT62" s="2"/>
      <c r="AU62" s="2"/>
      <c r="AV62" s="2"/>
      <c r="AW62" s="2"/>
      <c r="AX62" s="2"/>
      <c r="AY62" s="2"/>
      <c r="AZ62" s="2"/>
      <c r="BA62" s="2"/>
      <c r="BB62" s="2"/>
      <c r="BC62" s="2"/>
      <c r="BD62" s="2"/>
      <c r="BE62" s="2"/>
      <c r="BF62" s="2"/>
      <c r="BG62" s="2"/>
      <c r="BH62" s="2"/>
      <c r="BI62" s="2"/>
      <c r="BJ62" s="2"/>
      <c r="BK62" s="2"/>
      <c r="BL62" s="2"/>
      <c r="BM62" s="2"/>
    </row>
    <row r="63" spans="1:65" ht="15.75" customHeight="1">
      <c r="A63" s="2"/>
      <c r="B63" s="6"/>
      <c r="C63" s="2"/>
      <c r="D63" s="2"/>
      <c r="E63" s="2"/>
      <c r="F63" s="2"/>
      <c r="G63" s="2"/>
      <c r="H63" s="2"/>
      <c r="I63" s="2"/>
      <c r="J63" s="2"/>
      <c r="K63" s="2"/>
      <c r="L63" s="2"/>
      <c r="M63" s="6"/>
      <c r="N63" s="2"/>
      <c r="O63" s="2"/>
      <c r="P63" s="2"/>
      <c r="Q63" s="2"/>
      <c r="R63" s="2"/>
      <c r="S63" s="2"/>
      <c r="T63" s="2"/>
      <c r="U63" s="2"/>
      <c r="V63" s="2"/>
      <c r="W63" s="2"/>
      <c r="X63" s="2"/>
      <c r="Y63" s="2"/>
      <c r="Z63" s="2"/>
      <c r="AA63" s="2"/>
      <c r="AB63" s="2"/>
      <c r="AC63" s="2"/>
      <c r="AD63" s="2"/>
      <c r="AE63" s="2"/>
      <c r="AR63" s="2"/>
      <c r="AS63" s="2"/>
      <c r="AT63" s="2"/>
      <c r="AU63" s="2"/>
      <c r="AV63" s="2"/>
      <c r="AW63" s="2"/>
      <c r="AX63" s="2"/>
      <c r="AY63" s="2"/>
      <c r="AZ63" s="2"/>
      <c r="BA63" s="2"/>
      <c r="BB63" s="2"/>
      <c r="BC63" s="2"/>
      <c r="BD63" s="2"/>
      <c r="BE63" s="2"/>
      <c r="BF63" s="2"/>
      <c r="BG63" s="2"/>
      <c r="BH63" s="2"/>
      <c r="BI63" s="2"/>
      <c r="BJ63" s="2"/>
      <c r="BK63" s="2"/>
      <c r="BL63" s="2"/>
      <c r="BM63" s="2"/>
    </row>
    <row r="64" spans="1:65" ht="15.75" customHeight="1">
      <c r="A64" s="2"/>
      <c r="B64" s="6"/>
      <c r="C64" s="2"/>
      <c r="D64" s="2"/>
      <c r="E64" s="2"/>
      <c r="F64" s="2"/>
      <c r="G64" s="2"/>
      <c r="H64" s="2"/>
      <c r="I64" s="2"/>
      <c r="J64" s="2"/>
      <c r="K64" s="2"/>
      <c r="L64" s="2"/>
      <c r="M64" s="6"/>
      <c r="N64" s="2"/>
      <c r="O64" s="2"/>
      <c r="P64" s="2"/>
      <c r="Q64" s="2"/>
      <c r="R64" s="2"/>
      <c r="S64" s="2"/>
      <c r="T64" s="2"/>
      <c r="U64" s="2"/>
      <c r="V64" s="2"/>
      <c r="W64" s="2"/>
      <c r="X64" s="2"/>
      <c r="Y64" s="2"/>
      <c r="Z64" s="2"/>
      <c r="AA64" s="2"/>
      <c r="AB64" s="2"/>
      <c r="AC64" s="2"/>
      <c r="AD64" s="2"/>
      <c r="AE64" s="2"/>
      <c r="AR64" s="2"/>
      <c r="AS64" s="2"/>
      <c r="AT64" s="2"/>
      <c r="AU64" s="2"/>
      <c r="AV64" s="2"/>
      <c r="AW64" s="2"/>
      <c r="AX64" s="2"/>
      <c r="AY64" s="2"/>
      <c r="AZ64" s="2"/>
      <c r="BA64" s="2"/>
      <c r="BB64" s="2"/>
      <c r="BC64" s="2"/>
      <c r="BD64" s="2"/>
      <c r="BE64" s="2"/>
      <c r="BF64" s="2"/>
      <c r="BG64" s="2"/>
      <c r="BH64" s="2"/>
      <c r="BI64" s="2"/>
      <c r="BJ64" s="2"/>
      <c r="BK64" s="2"/>
      <c r="BL64" s="2"/>
      <c r="BM64" s="2"/>
    </row>
    <row r="65" spans="1:65" ht="15.75" customHeight="1">
      <c r="A65" s="18"/>
      <c r="B65" s="19"/>
      <c r="C65" s="18"/>
      <c r="D65" s="32" t="s">
        <v>49</v>
      </c>
      <c r="E65" s="33"/>
      <c r="F65" s="33"/>
      <c r="G65" s="32" t="s">
        <v>50</v>
      </c>
      <c r="H65" s="33"/>
      <c r="I65" s="33"/>
      <c r="J65" s="33"/>
      <c r="K65" s="33"/>
      <c r="L65" s="33"/>
      <c r="M65" s="19"/>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row>
    <row r="66" spans="1:65" ht="15.75" customHeight="1">
      <c r="A66" s="2"/>
      <c r="B66" s="6"/>
      <c r="C66" s="2"/>
      <c r="D66" s="2"/>
      <c r="E66" s="2"/>
      <c r="F66" s="2"/>
      <c r="G66" s="2"/>
      <c r="H66" s="2"/>
      <c r="I66" s="2"/>
      <c r="J66" s="2"/>
      <c r="K66" s="2"/>
      <c r="L66" s="2"/>
      <c r="M66" s="6"/>
      <c r="N66" s="2"/>
      <c r="O66" s="2"/>
      <c r="P66" s="2"/>
      <c r="Q66" s="2"/>
      <c r="R66" s="2"/>
      <c r="S66" s="2"/>
      <c r="T66" s="2"/>
      <c r="U66" s="2"/>
      <c r="V66" s="2"/>
      <c r="W66" s="2"/>
      <c r="X66" s="2"/>
      <c r="Y66" s="2"/>
      <c r="Z66" s="2"/>
      <c r="AA66" s="2"/>
      <c r="AB66" s="2"/>
      <c r="AC66" s="2"/>
      <c r="AD66" s="2"/>
      <c r="AE66" s="2"/>
      <c r="AR66" s="2"/>
      <c r="AS66" s="2"/>
      <c r="AT66" s="2"/>
      <c r="AU66" s="2"/>
      <c r="AV66" s="2"/>
      <c r="AW66" s="2"/>
      <c r="AX66" s="2"/>
      <c r="AY66" s="2"/>
      <c r="AZ66" s="2"/>
      <c r="BA66" s="2"/>
      <c r="BB66" s="2"/>
      <c r="BC66" s="2"/>
      <c r="BD66" s="2"/>
      <c r="BE66" s="2"/>
      <c r="BF66" s="2"/>
      <c r="BG66" s="2"/>
      <c r="BH66" s="2"/>
      <c r="BI66" s="2"/>
      <c r="BJ66" s="2"/>
      <c r="BK66" s="2"/>
      <c r="BL66" s="2"/>
      <c r="BM66" s="2"/>
    </row>
    <row r="67" spans="1:65" ht="15.75" customHeight="1">
      <c r="A67" s="2"/>
      <c r="B67" s="6"/>
      <c r="C67" s="2"/>
      <c r="D67" s="2"/>
      <c r="E67" s="2"/>
      <c r="F67" s="2"/>
      <c r="G67" s="2"/>
      <c r="H67" s="2"/>
      <c r="I67" s="2"/>
      <c r="J67" s="2"/>
      <c r="K67" s="2"/>
      <c r="L67" s="2"/>
      <c r="M67" s="6"/>
      <c r="N67" s="2"/>
      <c r="O67" s="2"/>
      <c r="P67" s="2"/>
      <c r="Q67" s="2"/>
      <c r="R67" s="2"/>
      <c r="S67" s="2"/>
      <c r="T67" s="2"/>
      <c r="U67" s="2"/>
      <c r="V67" s="2"/>
      <c r="W67" s="2"/>
      <c r="X67" s="2"/>
      <c r="Y67" s="2"/>
      <c r="Z67" s="2"/>
      <c r="AA67" s="2"/>
      <c r="AB67" s="2"/>
      <c r="AC67" s="2"/>
      <c r="AD67" s="2"/>
      <c r="AE67" s="2"/>
      <c r="AR67" s="2"/>
      <c r="AS67" s="2"/>
      <c r="AT67" s="2"/>
      <c r="AU67" s="2"/>
      <c r="AV67" s="2"/>
      <c r="AW67" s="2"/>
      <c r="AX67" s="2"/>
      <c r="AY67" s="2"/>
      <c r="AZ67" s="2"/>
      <c r="BA67" s="2"/>
      <c r="BB67" s="2"/>
      <c r="BC67" s="2"/>
      <c r="BD67" s="2"/>
      <c r="BE67" s="2"/>
      <c r="BF67" s="2"/>
      <c r="BG67" s="2"/>
      <c r="BH67" s="2"/>
      <c r="BI67" s="2"/>
      <c r="BJ67" s="2"/>
      <c r="BK67" s="2"/>
      <c r="BL67" s="2"/>
      <c r="BM67" s="2"/>
    </row>
    <row r="68" spans="1:65" ht="15.75" customHeight="1">
      <c r="A68" s="2"/>
      <c r="B68" s="6"/>
      <c r="C68" s="2"/>
      <c r="D68" s="2"/>
      <c r="E68" s="2"/>
      <c r="F68" s="2"/>
      <c r="G68" s="2"/>
      <c r="H68" s="2"/>
      <c r="I68" s="2"/>
      <c r="J68" s="2"/>
      <c r="K68" s="2"/>
      <c r="L68" s="2"/>
      <c r="M68" s="6"/>
      <c r="N68" s="2"/>
      <c r="O68" s="2"/>
      <c r="P68" s="2"/>
      <c r="Q68" s="2"/>
      <c r="R68" s="2"/>
      <c r="S68" s="2"/>
      <c r="T68" s="2"/>
      <c r="U68" s="2"/>
      <c r="V68" s="2"/>
      <c r="W68" s="2"/>
      <c r="X68" s="2"/>
      <c r="Y68" s="2"/>
      <c r="Z68" s="2"/>
      <c r="AA68" s="2"/>
      <c r="AB68" s="2"/>
      <c r="AC68" s="2"/>
      <c r="AD68" s="2"/>
      <c r="AE68" s="2"/>
      <c r="AR68" s="2"/>
      <c r="AS68" s="2"/>
      <c r="AT68" s="2"/>
      <c r="AU68" s="2"/>
      <c r="AV68" s="2"/>
      <c r="AW68" s="2"/>
      <c r="AX68" s="2"/>
      <c r="AY68" s="2"/>
      <c r="AZ68" s="2"/>
      <c r="BA68" s="2"/>
      <c r="BB68" s="2"/>
      <c r="BC68" s="2"/>
      <c r="BD68" s="2"/>
      <c r="BE68" s="2"/>
      <c r="BF68" s="2"/>
      <c r="BG68" s="2"/>
      <c r="BH68" s="2"/>
      <c r="BI68" s="2"/>
      <c r="BJ68" s="2"/>
      <c r="BK68" s="2"/>
      <c r="BL68" s="2"/>
      <c r="BM68" s="2"/>
    </row>
    <row r="69" spans="1:65" ht="15.75" customHeight="1">
      <c r="A69" s="2"/>
      <c r="B69" s="6"/>
      <c r="C69" s="2"/>
      <c r="D69" s="2"/>
      <c r="E69" s="2"/>
      <c r="F69" s="2"/>
      <c r="G69" s="2"/>
      <c r="H69" s="2"/>
      <c r="I69" s="2"/>
      <c r="J69" s="2"/>
      <c r="K69" s="2"/>
      <c r="L69" s="2"/>
      <c r="M69" s="6"/>
      <c r="N69" s="2"/>
      <c r="O69" s="2"/>
      <c r="P69" s="2"/>
      <c r="Q69" s="2"/>
      <c r="R69" s="2"/>
      <c r="S69" s="2"/>
      <c r="T69" s="2"/>
      <c r="U69" s="2"/>
      <c r="V69" s="2"/>
      <c r="W69" s="2"/>
      <c r="X69" s="2"/>
      <c r="Y69" s="2"/>
      <c r="Z69" s="2"/>
      <c r="AA69" s="2"/>
      <c r="AB69" s="2"/>
      <c r="AC69" s="2"/>
      <c r="AD69" s="2"/>
      <c r="AE69" s="2"/>
      <c r="AR69" s="2"/>
      <c r="AS69" s="2"/>
      <c r="AT69" s="2"/>
      <c r="AU69" s="2"/>
      <c r="AV69" s="2"/>
      <c r="AW69" s="2"/>
      <c r="AX69" s="2"/>
      <c r="AY69" s="2"/>
      <c r="AZ69" s="2"/>
      <c r="BA69" s="2"/>
      <c r="BB69" s="2"/>
      <c r="BC69" s="2"/>
      <c r="BD69" s="2"/>
      <c r="BE69" s="2"/>
      <c r="BF69" s="2"/>
      <c r="BG69" s="2"/>
      <c r="BH69" s="2"/>
      <c r="BI69" s="2"/>
      <c r="BJ69" s="2"/>
      <c r="BK69" s="2"/>
      <c r="BL69" s="2"/>
      <c r="BM69" s="2"/>
    </row>
    <row r="70" spans="1:65" ht="15.75" customHeight="1">
      <c r="A70" s="2"/>
      <c r="B70" s="6"/>
      <c r="C70" s="2"/>
      <c r="D70" s="2"/>
      <c r="E70" s="2"/>
      <c r="F70" s="2"/>
      <c r="G70" s="2"/>
      <c r="H70" s="2"/>
      <c r="I70" s="2"/>
      <c r="J70" s="2"/>
      <c r="K70" s="2"/>
      <c r="L70" s="2"/>
      <c r="M70" s="6"/>
      <c r="N70" s="2"/>
      <c r="O70" s="2"/>
      <c r="P70" s="2"/>
      <c r="Q70" s="2"/>
      <c r="R70" s="2"/>
      <c r="S70" s="2"/>
      <c r="T70" s="2"/>
      <c r="U70" s="2"/>
      <c r="V70" s="2"/>
      <c r="W70" s="2"/>
      <c r="X70" s="2"/>
      <c r="Y70" s="2"/>
      <c r="Z70" s="2"/>
      <c r="AA70" s="2"/>
      <c r="AB70" s="2"/>
      <c r="AC70" s="2"/>
      <c r="AD70" s="2"/>
      <c r="AE70" s="2"/>
      <c r="AR70" s="2"/>
      <c r="AS70" s="2"/>
      <c r="AT70" s="2"/>
      <c r="AU70" s="2"/>
      <c r="AV70" s="2"/>
      <c r="AW70" s="2"/>
      <c r="AX70" s="2"/>
      <c r="AY70" s="2"/>
      <c r="AZ70" s="2"/>
      <c r="BA70" s="2"/>
      <c r="BB70" s="2"/>
      <c r="BC70" s="2"/>
      <c r="BD70" s="2"/>
      <c r="BE70" s="2"/>
      <c r="BF70" s="2"/>
      <c r="BG70" s="2"/>
      <c r="BH70" s="2"/>
      <c r="BI70" s="2"/>
      <c r="BJ70" s="2"/>
      <c r="BK70" s="2"/>
      <c r="BL70" s="2"/>
      <c r="BM70" s="2"/>
    </row>
    <row r="71" spans="1:65" ht="15.75" customHeight="1">
      <c r="A71" s="2"/>
      <c r="B71" s="6"/>
      <c r="C71" s="2"/>
      <c r="D71" s="2"/>
      <c r="E71" s="2"/>
      <c r="F71" s="2"/>
      <c r="G71" s="2"/>
      <c r="H71" s="2"/>
      <c r="I71" s="2"/>
      <c r="J71" s="2"/>
      <c r="K71" s="2"/>
      <c r="L71" s="2"/>
      <c r="M71" s="6"/>
      <c r="N71" s="2"/>
      <c r="O71" s="2"/>
      <c r="P71" s="2"/>
      <c r="Q71" s="2"/>
      <c r="R71" s="2"/>
      <c r="S71" s="2"/>
      <c r="T71" s="2"/>
      <c r="U71" s="2"/>
      <c r="V71" s="2"/>
      <c r="W71" s="2"/>
      <c r="X71" s="2"/>
      <c r="Y71" s="2"/>
      <c r="Z71" s="2"/>
      <c r="AA71" s="2"/>
      <c r="AB71" s="2"/>
      <c r="AC71" s="2"/>
      <c r="AD71" s="2"/>
      <c r="AE71" s="2"/>
      <c r="AR71" s="2"/>
      <c r="AS71" s="2"/>
      <c r="AT71" s="2"/>
      <c r="AU71" s="2"/>
      <c r="AV71" s="2"/>
      <c r="AW71" s="2"/>
      <c r="AX71" s="2"/>
      <c r="AY71" s="2"/>
      <c r="AZ71" s="2"/>
      <c r="BA71" s="2"/>
      <c r="BB71" s="2"/>
      <c r="BC71" s="2"/>
      <c r="BD71" s="2"/>
      <c r="BE71" s="2"/>
      <c r="BF71" s="2"/>
      <c r="BG71" s="2"/>
      <c r="BH71" s="2"/>
      <c r="BI71" s="2"/>
      <c r="BJ71" s="2"/>
      <c r="BK71" s="2"/>
      <c r="BL71" s="2"/>
      <c r="BM71" s="2"/>
    </row>
    <row r="72" spans="1:65" ht="15.75" customHeight="1">
      <c r="A72" s="2"/>
      <c r="B72" s="6"/>
      <c r="C72" s="2"/>
      <c r="D72" s="2"/>
      <c r="E72" s="2"/>
      <c r="F72" s="2"/>
      <c r="G72" s="2"/>
      <c r="H72" s="2"/>
      <c r="I72" s="2"/>
      <c r="J72" s="2"/>
      <c r="K72" s="2"/>
      <c r="L72" s="2"/>
      <c r="M72" s="6"/>
      <c r="N72" s="2"/>
      <c r="O72" s="2"/>
      <c r="P72" s="2"/>
      <c r="Q72" s="2"/>
      <c r="R72" s="2"/>
      <c r="S72" s="2"/>
      <c r="T72" s="2"/>
      <c r="U72" s="2"/>
      <c r="V72" s="2"/>
      <c r="W72" s="2"/>
      <c r="X72" s="2"/>
      <c r="Y72" s="2"/>
      <c r="Z72" s="2"/>
      <c r="AA72" s="2"/>
      <c r="AB72" s="2"/>
      <c r="AC72" s="2"/>
      <c r="AD72" s="2"/>
      <c r="AE72" s="2"/>
      <c r="AR72" s="2"/>
      <c r="AS72" s="2"/>
      <c r="AT72" s="2"/>
      <c r="AU72" s="2"/>
      <c r="AV72" s="2"/>
      <c r="AW72" s="2"/>
      <c r="AX72" s="2"/>
      <c r="AY72" s="2"/>
      <c r="AZ72" s="2"/>
      <c r="BA72" s="2"/>
      <c r="BB72" s="2"/>
      <c r="BC72" s="2"/>
      <c r="BD72" s="2"/>
      <c r="BE72" s="2"/>
      <c r="BF72" s="2"/>
      <c r="BG72" s="2"/>
      <c r="BH72" s="2"/>
      <c r="BI72" s="2"/>
      <c r="BJ72" s="2"/>
      <c r="BK72" s="2"/>
      <c r="BL72" s="2"/>
      <c r="BM72" s="2"/>
    </row>
    <row r="73" spans="1:65" ht="15.75" customHeight="1">
      <c r="A73" s="2"/>
      <c r="B73" s="6"/>
      <c r="C73" s="2"/>
      <c r="D73" s="2"/>
      <c r="E73" s="2"/>
      <c r="F73" s="2"/>
      <c r="G73" s="2"/>
      <c r="H73" s="2"/>
      <c r="I73" s="2"/>
      <c r="J73" s="2"/>
      <c r="K73" s="2"/>
      <c r="L73" s="2"/>
      <c r="M73" s="6"/>
      <c r="N73" s="2"/>
      <c r="O73" s="2"/>
      <c r="P73" s="2"/>
      <c r="Q73" s="2"/>
      <c r="R73" s="2"/>
      <c r="S73" s="2"/>
      <c r="T73" s="2"/>
      <c r="U73" s="2"/>
      <c r="V73" s="2"/>
      <c r="W73" s="2"/>
      <c r="X73" s="2"/>
      <c r="Y73" s="2"/>
      <c r="Z73" s="2"/>
      <c r="AA73" s="2"/>
      <c r="AB73" s="2"/>
      <c r="AC73" s="2"/>
      <c r="AD73" s="2"/>
      <c r="AE73" s="2"/>
      <c r="AR73" s="2"/>
      <c r="AS73" s="2"/>
      <c r="AT73" s="2"/>
      <c r="AU73" s="2"/>
      <c r="AV73" s="2"/>
      <c r="AW73" s="2"/>
      <c r="AX73" s="2"/>
      <c r="AY73" s="2"/>
      <c r="AZ73" s="2"/>
      <c r="BA73" s="2"/>
      <c r="BB73" s="2"/>
      <c r="BC73" s="2"/>
      <c r="BD73" s="2"/>
      <c r="BE73" s="2"/>
      <c r="BF73" s="2"/>
      <c r="BG73" s="2"/>
      <c r="BH73" s="2"/>
      <c r="BI73" s="2"/>
      <c r="BJ73" s="2"/>
      <c r="BK73" s="2"/>
      <c r="BL73" s="2"/>
      <c r="BM73" s="2"/>
    </row>
    <row r="74" spans="1:65" ht="15.75" customHeight="1">
      <c r="A74" s="2"/>
      <c r="B74" s="6"/>
      <c r="C74" s="2"/>
      <c r="D74" s="2"/>
      <c r="E74" s="2"/>
      <c r="F74" s="2"/>
      <c r="G74" s="2"/>
      <c r="H74" s="2"/>
      <c r="I74" s="2"/>
      <c r="J74" s="2"/>
      <c r="K74" s="2"/>
      <c r="L74" s="2"/>
      <c r="M74" s="6"/>
      <c r="N74" s="2"/>
      <c r="O74" s="2"/>
      <c r="P74" s="2"/>
      <c r="Q74" s="2"/>
      <c r="R74" s="2"/>
      <c r="S74" s="2"/>
      <c r="T74" s="2"/>
      <c r="U74" s="2"/>
      <c r="V74" s="2"/>
      <c r="W74" s="2"/>
      <c r="X74" s="2"/>
      <c r="Y74" s="2"/>
      <c r="Z74" s="2"/>
      <c r="AA74" s="2"/>
      <c r="AB74" s="2"/>
      <c r="AC74" s="2"/>
      <c r="AD74" s="2"/>
      <c r="AE74" s="2"/>
      <c r="AR74" s="2"/>
      <c r="AS74" s="2"/>
      <c r="AT74" s="2"/>
      <c r="AU74" s="2"/>
      <c r="AV74" s="2"/>
      <c r="AW74" s="2"/>
      <c r="AX74" s="2"/>
      <c r="AY74" s="2"/>
      <c r="AZ74" s="2"/>
      <c r="BA74" s="2"/>
      <c r="BB74" s="2"/>
      <c r="BC74" s="2"/>
      <c r="BD74" s="2"/>
      <c r="BE74" s="2"/>
      <c r="BF74" s="2"/>
      <c r="BG74" s="2"/>
      <c r="BH74" s="2"/>
      <c r="BI74" s="2"/>
      <c r="BJ74" s="2"/>
      <c r="BK74" s="2"/>
      <c r="BL74" s="2"/>
      <c r="BM74" s="2"/>
    </row>
    <row r="75" spans="1:65" ht="15.75" customHeight="1">
      <c r="A75" s="2"/>
      <c r="B75" s="6"/>
      <c r="C75" s="2"/>
      <c r="D75" s="2"/>
      <c r="E75" s="2"/>
      <c r="F75" s="2"/>
      <c r="G75" s="2"/>
      <c r="H75" s="2"/>
      <c r="I75" s="2"/>
      <c r="J75" s="2"/>
      <c r="K75" s="2"/>
      <c r="L75" s="2"/>
      <c r="M75" s="6"/>
      <c r="N75" s="2"/>
      <c r="O75" s="2"/>
      <c r="P75" s="2"/>
      <c r="Q75" s="2"/>
      <c r="R75" s="2"/>
      <c r="S75" s="2"/>
      <c r="T75" s="2"/>
      <c r="U75" s="2"/>
      <c r="V75" s="2"/>
      <c r="W75" s="2"/>
      <c r="X75" s="2"/>
      <c r="Y75" s="2"/>
      <c r="Z75" s="2"/>
      <c r="AA75" s="2"/>
      <c r="AB75" s="2"/>
      <c r="AC75" s="2"/>
      <c r="AD75" s="2"/>
      <c r="AE75" s="2"/>
      <c r="AR75" s="2"/>
      <c r="AS75" s="2"/>
      <c r="AT75" s="2"/>
      <c r="AU75" s="2"/>
      <c r="AV75" s="2"/>
      <c r="AW75" s="2"/>
      <c r="AX75" s="2"/>
      <c r="AY75" s="2"/>
      <c r="AZ75" s="2"/>
      <c r="BA75" s="2"/>
      <c r="BB75" s="2"/>
      <c r="BC75" s="2"/>
      <c r="BD75" s="2"/>
      <c r="BE75" s="2"/>
      <c r="BF75" s="2"/>
      <c r="BG75" s="2"/>
      <c r="BH75" s="2"/>
      <c r="BI75" s="2"/>
      <c r="BJ75" s="2"/>
      <c r="BK75" s="2"/>
      <c r="BL75" s="2"/>
      <c r="BM75" s="2"/>
    </row>
    <row r="76" spans="1:65" ht="15.75" customHeight="1">
      <c r="A76" s="18"/>
      <c r="B76" s="19"/>
      <c r="C76" s="18"/>
      <c r="D76" s="34" t="s">
        <v>47</v>
      </c>
      <c r="E76" s="21"/>
      <c r="F76" s="103" t="s">
        <v>48</v>
      </c>
      <c r="G76" s="34" t="s">
        <v>47</v>
      </c>
      <c r="H76" s="21"/>
      <c r="I76" s="21"/>
      <c r="J76" s="104" t="s">
        <v>48</v>
      </c>
      <c r="K76" s="21"/>
      <c r="L76" s="21"/>
      <c r="M76" s="19"/>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row>
    <row r="77" spans="1:65" ht="14.25" customHeight="1">
      <c r="A77" s="18"/>
      <c r="B77" s="35"/>
      <c r="C77" s="36"/>
      <c r="D77" s="36"/>
      <c r="E77" s="36"/>
      <c r="F77" s="36"/>
      <c r="G77" s="36"/>
      <c r="H77" s="36"/>
      <c r="I77" s="36"/>
      <c r="J77" s="36"/>
      <c r="K77" s="36"/>
      <c r="L77" s="36"/>
      <c r="M77" s="19"/>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row>
    <row r="78" spans="1:65"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R78" s="2"/>
      <c r="AS78" s="2"/>
      <c r="AT78" s="2"/>
      <c r="AU78" s="2"/>
      <c r="AV78" s="2"/>
      <c r="AW78" s="2"/>
      <c r="AX78" s="2"/>
      <c r="AY78" s="2"/>
      <c r="AZ78" s="2"/>
      <c r="BA78" s="2"/>
      <c r="BB78" s="2"/>
      <c r="BC78" s="2"/>
      <c r="BD78" s="2"/>
      <c r="BE78" s="2"/>
      <c r="BF78" s="2"/>
      <c r="BG78" s="2"/>
      <c r="BH78" s="2"/>
      <c r="BI78" s="2"/>
      <c r="BJ78" s="2"/>
      <c r="BK78" s="2"/>
      <c r="BL78" s="2"/>
      <c r="BM78" s="2"/>
    </row>
    <row r="79" spans="1:65"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R79" s="2"/>
      <c r="AS79" s="2"/>
      <c r="AT79" s="2"/>
      <c r="AU79" s="2"/>
      <c r="AV79" s="2"/>
      <c r="AW79" s="2"/>
      <c r="AX79" s="2"/>
      <c r="AY79" s="2"/>
      <c r="AZ79" s="2"/>
      <c r="BA79" s="2"/>
      <c r="BB79" s="2"/>
      <c r="BC79" s="2"/>
      <c r="BD79" s="2"/>
      <c r="BE79" s="2"/>
      <c r="BF79" s="2"/>
      <c r="BG79" s="2"/>
      <c r="BH79" s="2"/>
      <c r="BI79" s="2"/>
      <c r="BJ79" s="2"/>
      <c r="BK79" s="2"/>
      <c r="BL79" s="2"/>
      <c r="BM79" s="2"/>
    </row>
    <row r="80" spans="1:65"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R80" s="2"/>
      <c r="AS80" s="2"/>
      <c r="AT80" s="2"/>
      <c r="AU80" s="2"/>
      <c r="AV80" s="2"/>
      <c r="AW80" s="2"/>
      <c r="AX80" s="2"/>
      <c r="AY80" s="2"/>
      <c r="AZ80" s="2"/>
      <c r="BA80" s="2"/>
      <c r="BB80" s="2"/>
      <c r="BC80" s="2"/>
      <c r="BD80" s="2"/>
      <c r="BE80" s="2"/>
      <c r="BF80" s="2"/>
      <c r="BG80" s="2"/>
      <c r="BH80" s="2"/>
      <c r="BI80" s="2"/>
      <c r="BJ80" s="2"/>
      <c r="BK80" s="2"/>
      <c r="BL80" s="2"/>
      <c r="BM80" s="2"/>
    </row>
    <row r="81" spans="1:65" ht="6.75" customHeight="1">
      <c r="A81" s="18"/>
      <c r="B81" s="37"/>
      <c r="C81" s="38"/>
      <c r="D81" s="38"/>
      <c r="E81" s="38"/>
      <c r="F81" s="38"/>
      <c r="G81" s="38"/>
      <c r="H81" s="38"/>
      <c r="I81" s="38"/>
      <c r="J81" s="38"/>
      <c r="K81" s="38"/>
      <c r="L81" s="38"/>
      <c r="M81" s="19"/>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row>
    <row r="82" spans="1:65" ht="24.75" customHeight="1">
      <c r="A82" s="18"/>
      <c r="B82" s="19"/>
      <c r="C82" s="7" t="s">
        <v>116</v>
      </c>
      <c r="D82" s="18"/>
      <c r="E82" s="18"/>
      <c r="F82" s="18"/>
      <c r="G82" s="18"/>
      <c r="H82" s="18"/>
      <c r="I82" s="18"/>
      <c r="J82" s="18"/>
      <c r="K82" s="18"/>
      <c r="L82" s="18"/>
      <c r="M82" s="19"/>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row>
    <row r="83" spans="1:65" ht="6.75" customHeight="1">
      <c r="A83" s="18"/>
      <c r="B83" s="19"/>
      <c r="C83" s="18"/>
      <c r="D83" s="18"/>
      <c r="E83" s="18"/>
      <c r="F83" s="18"/>
      <c r="G83" s="18"/>
      <c r="H83" s="18"/>
      <c r="I83" s="18"/>
      <c r="J83" s="18"/>
      <c r="K83" s="18"/>
      <c r="L83" s="18"/>
      <c r="M83" s="19"/>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row>
    <row r="84" spans="1:65" ht="12" customHeight="1">
      <c r="A84" s="18"/>
      <c r="B84" s="19"/>
      <c r="C84" s="13" t="s">
        <v>15</v>
      </c>
      <c r="D84" s="18"/>
      <c r="E84" s="18"/>
      <c r="F84" s="18"/>
      <c r="G84" s="18"/>
      <c r="H84" s="18"/>
      <c r="I84" s="18"/>
      <c r="J84" s="18"/>
      <c r="K84" s="18"/>
      <c r="L84" s="18"/>
      <c r="M84" s="19"/>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row>
    <row r="85" spans="1:65" ht="26.25" customHeight="1">
      <c r="A85" s="18"/>
      <c r="B85" s="19"/>
      <c r="C85" s="18"/>
      <c r="D85" s="18"/>
      <c r="E85" s="239" t="str">
        <f>E7</f>
        <v>Integrovaný výrobný systém pre výrobu a distribúciu nealkoholických sladových produktov</v>
      </c>
      <c r="F85" s="205"/>
      <c r="G85" s="205"/>
      <c r="H85" s="205"/>
      <c r="I85" s="18"/>
      <c r="J85" s="18"/>
      <c r="K85" s="18"/>
      <c r="L85" s="18"/>
      <c r="M85" s="19"/>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row>
    <row r="86" spans="1:65" ht="12" customHeight="1">
      <c r="A86" s="2"/>
      <c r="B86" s="6"/>
      <c r="C86" s="13" t="s">
        <v>113</v>
      </c>
      <c r="D86" s="2"/>
      <c r="E86" s="2"/>
      <c r="F86" s="2"/>
      <c r="G86" s="2"/>
      <c r="H86" s="2"/>
      <c r="I86" s="2"/>
      <c r="J86" s="2"/>
      <c r="K86" s="2"/>
      <c r="L86" s="2"/>
      <c r="M86" s="6"/>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65" ht="16.5" customHeight="1">
      <c r="A87" s="18"/>
      <c r="B87" s="19"/>
      <c r="C87" s="18"/>
      <c r="D87" s="18"/>
      <c r="E87" s="239" t="s">
        <v>163</v>
      </c>
      <c r="F87" s="205"/>
      <c r="G87" s="205"/>
      <c r="H87" s="205"/>
      <c r="I87" s="18"/>
      <c r="J87" s="18"/>
      <c r="K87" s="18"/>
      <c r="L87" s="18"/>
      <c r="M87" s="19"/>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row>
    <row r="88" spans="1:65" ht="12" customHeight="1">
      <c r="A88" s="18"/>
      <c r="B88" s="19"/>
      <c r="C88" s="13" t="s">
        <v>164</v>
      </c>
      <c r="D88" s="18"/>
      <c r="E88" s="18"/>
      <c r="F88" s="18"/>
      <c r="G88" s="18"/>
      <c r="H88" s="18"/>
      <c r="I88" s="18"/>
      <c r="J88" s="18"/>
      <c r="K88" s="18"/>
      <c r="L88" s="18"/>
      <c r="M88" s="19"/>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row>
    <row r="89" spans="1:65" ht="16.5" customHeight="1">
      <c r="A89" s="18"/>
      <c r="B89" s="19"/>
      <c r="C89" s="18"/>
      <c r="D89" s="18"/>
      <c r="E89" s="234" t="str">
        <f>E11</f>
        <v>26-B-01-03-05 - Elektroinštalácie a bleskozvod</v>
      </c>
      <c r="F89" s="205"/>
      <c r="G89" s="205"/>
      <c r="H89" s="205"/>
      <c r="I89" s="18"/>
      <c r="J89" s="18"/>
      <c r="K89" s="18"/>
      <c r="L89" s="18"/>
      <c r="M89" s="19"/>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row>
    <row r="90" spans="1:65" ht="6.75" customHeight="1">
      <c r="A90" s="18"/>
      <c r="B90" s="19"/>
      <c r="C90" s="18"/>
      <c r="D90" s="18"/>
      <c r="E90" s="18"/>
      <c r="F90" s="18"/>
      <c r="G90" s="18"/>
      <c r="H90" s="18"/>
      <c r="I90" s="18"/>
      <c r="J90" s="18"/>
      <c r="K90" s="18"/>
      <c r="L90" s="18"/>
      <c r="M90" s="19"/>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row>
    <row r="91" spans="1:65" ht="12" customHeight="1">
      <c r="A91" s="18"/>
      <c r="B91" s="19"/>
      <c r="C91" s="13" t="s">
        <v>19</v>
      </c>
      <c r="D91" s="18"/>
      <c r="E91" s="18"/>
      <c r="F91" s="11" t="str">
        <f>F14</f>
        <v>Zvolen</v>
      </c>
      <c r="G91" s="18"/>
      <c r="H91" s="18"/>
      <c r="I91" s="13" t="s">
        <v>21</v>
      </c>
      <c r="J91" s="45" t="str">
        <f>IF(J14="","",J14)</f>
        <v/>
      </c>
      <c r="K91" s="18"/>
      <c r="L91" s="18"/>
      <c r="M91" s="19"/>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row>
    <row r="92" spans="1:65" ht="6.75" customHeight="1">
      <c r="A92" s="18"/>
      <c r="B92" s="19"/>
      <c r="C92" s="18"/>
      <c r="D92" s="18"/>
      <c r="E92" s="18"/>
      <c r="F92" s="18"/>
      <c r="G92" s="18"/>
      <c r="H92" s="18"/>
      <c r="I92" s="18"/>
      <c r="J92" s="18"/>
      <c r="K92" s="18"/>
      <c r="L92" s="18"/>
      <c r="M92" s="19"/>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row>
    <row r="93" spans="1:65" ht="15" customHeight="1">
      <c r="A93" s="18"/>
      <c r="B93" s="19"/>
      <c r="C93" s="13" t="s">
        <v>22</v>
      </c>
      <c r="D93" s="18"/>
      <c r="E93" s="18"/>
      <c r="F93" s="11" t="str">
        <f>E17</f>
        <v xml:space="preserve"> </v>
      </c>
      <c r="G93" s="18"/>
      <c r="H93" s="18"/>
      <c r="I93" s="13" t="s">
        <v>28</v>
      </c>
      <c r="J93" s="16" t="str">
        <f>E23</f>
        <v xml:space="preserve"> </v>
      </c>
      <c r="K93" s="18"/>
      <c r="L93" s="18"/>
      <c r="M93" s="19"/>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row>
    <row r="94" spans="1:65" ht="15" customHeight="1">
      <c r="A94" s="18"/>
      <c r="B94" s="19"/>
      <c r="C94" s="13" t="s">
        <v>26</v>
      </c>
      <c r="D94" s="18"/>
      <c r="E94" s="18"/>
      <c r="F94" s="105" t="str">
        <f>IF(E20="","",E20)</f>
        <v>Vyplň údaj</v>
      </c>
      <c r="G94" s="18"/>
      <c r="H94" s="18"/>
      <c r="I94" s="13" t="s">
        <v>29</v>
      </c>
      <c r="J94" s="16" t="str">
        <f>E26</f>
        <v>Ing.Miroslav Plevka</v>
      </c>
      <c r="K94" s="18"/>
      <c r="L94" s="18"/>
      <c r="M94" s="19"/>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row>
    <row r="95" spans="1:65" ht="9.75" customHeight="1">
      <c r="A95" s="18"/>
      <c r="B95" s="19"/>
      <c r="C95" s="18"/>
      <c r="D95" s="18"/>
      <c r="E95" s="18"/>
      <c r="F95" s="18"/>
      <c r="G95" s="18"/>
      <c r="H95" s="18"/>
      <c r="I95" s="18"/>
      <c r="J95" s="18"/>
      <c r="K95" s="18"/>
      <c r="L95" s="18"/>
      <c r="M95" s="19"/>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row>
    <row r="96" spans="1:65" ht="29.25" customHeight="1">
      <c r="A96" s="18"/>
      <c r="B96" s="19"/>
      <c r="C96" s="106" t="s">
        <v>117</v>
      </c>
      <c r="D96" s="97"/>
      <c r="E96" s="97"/>
      <c r="F96" s="97"/>
      <c r="G96" s="97"/>
      <c r="H96" s="97"/>
      <c r="I96" s="107" t="s">
        <v>118</v>
      </c>
      <c r="J96" s="107" t="s">
        <v>119</v>
      </c>
      <c r="K96" s="107" t="s">
        <v>120</v>
      </c>
      <c r="L96" s="97"/>
      <c r="M96" s="19"/>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row>
    <row r="97" spans="1:65" ht="9.75" customHeight="1">
      <c r="A97" s="18"/>
      <c r="B97" s="19"/>
      <c r="C97" s="18"/>
      <c r="D97" s="18"/>
      <c r="E97" s="18"/>
      <c r="F97" s="18"/>
      <c r="G97" s="18"/>
      <c r="H97" s="18"/>
      <c r="I97" s="18"/>
      <c r="J97" s="18"/>
      <c r="K97" s="18"/>
      <c r="L97" s="18"/>
      <c r="M97" s="19"/>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row>
    <row r="98" spans="1:65" ht="22.5" customHeight="1">
      <c r="A98" s="18"/>
      <c r="B98" s="19"/>
      <c r="C98" s="108" t="s">
        <v>121</v>
      </c>
      <c r="D98" s="18"/>
      <c r="E98" s="18"/>
      <c r="F98" s="18"/>
      <c r="G98" s="18"/>
      <c r="H98" s="18"/>
      <c r="I98" s="59">
        <f t="shared" ref="I98:J98" si="1">Q125</f>
        <v>0</v>
      </c>
      <c r="J98" s="59">
        <f t="shared" si="1"/>
        <v>0</v>
      </c>
      <c r="K98" s="59">
        <f t="shared" ref="K98:K100" si="2">K125</f>
        <v>0</v>
      </c>
      <c r="L98" s="18"/>
      <c r="M98" s="19"/>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3" t="s">
        <v>122</v>
      </c>
      <c r="AV98" s="18"/>
      <c r="AW98" s="18"/>
      <c r="AX98" s="18"/>
      <c r="AY98" s="18"/>
      <c r="AZ98" s="18"/>
      <c r="BA98" s="18"/>
      <c r="BB98" s="18"/>
      <c r="BC98" s="18"/>
      <c r="BD98" s="18"/>
      <c r="BE98" s="18"/>
      <c r="BF98" s="18"/>
      <c r="BG98" s="18"/>
      <c r="BH98" s="18"/>
      <c r="BI98" s="18"/>
      <c r="BJ98" s="18"/>
      <c r="BK98" s="18"/>
      <c r="BL98" s="18"/>
      <c r="BM98" s="18"/>
    </row>
    <row r="99" spans="1:65" ht="24.75" customHeight="1">
      <c r="A99" s="109"/>
      <c r="B99" s="110"/>
      <c r="C99" s="109"/>
      <c r="D99" s="111" t="s">
        <v>853</v>
      </c>
      <c r="E99" s="112"/>
      <c r="F99" s="112"/>
      <c r="G99" s="112"/>
      <c r="H99" s="112"/>
      <c r="I99" s="113">
        <f t="shared" ref="I99:J99" si="3">Q126</f>
        <v>0</v>
      </c>
      <c r="J99" s="113">
        <f t="shared" si="3"/>
        <v>0</v>
      </c>
      <c r="K99" s="113">
        <f t="shared" si="2"/>
        <v>0</v>
      </c>
      <c r="L99" s="109"/>
      <c r="M99" s="110"/>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09"/>
      <c r="AT99" s="109"/>
      <c r="AU99" s="109"/>
      <c r="AV99" s="109"/>
      <c r="AW99" s="109"/>
      <c r="AX99" s="109"/>
      <c r="AY99" s="109"/>
      <c r="AZ99" s="109"/>
      <c r="BA99" s="109"/>
      <c r="BB99" s="109"/>
      <c r="BC99" s="109"/>
      <c r="BD99" s="109"/>
      <c r="BE99" s="109"/>
      <c r="BF99" s="109"/>
      <c r="BG99" s="109"/>
      <c r="BH99" s="109"/>
      <c r="BI99" s="109"/>
      <c r="BJ99" s="109"/>
      <c r="BK99" s="109"/>
      <c r="BL99" s="109"/>
      <c r="BM99" s="109"/>
    </row>
    <row r="100" spans="1:65" ht="19.5" customHeight="1">
      <c r="A100" s="80"/>
      <c r="B100" s="114"/>
      <c r="C100" s="80"/>
      <c r="D100" s="115" t="s">
        <v>854</v>
      </c>
      <c r="E100" s="116"/>
      <c r="F100" s="116"/>
      <c r="G100" s="116"/>
      <c r="H100" s="116"/>
      <c r="I100" s="117">
        <f t="shared" ref="I100:J100" si="4">Q127</f>
        <v>0</v>
      </c>
      <c r="J100" s="117">
        <f t="shared" si="4"/>
        <v>0</v>
      </c>
      <c r="K100" s="117">
        <f t="shared" si="2"/>
        <v>0</v>
      </c>
      <c r="L100" s="80"/>
      <c r="M100" s="114"/>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row>
    <row r="101" spans="1:65" ht="19.5" customHeight="1">
      <c r="A101" s="80"/>
      <c r="B101" s="114"/>
      <c r="C101" s="80"/>
      <c r="D101" s="115" t="s">
        <v>943</v>
      </c>
      <c r="E101" s="116"/>
      <c r="F101" s="116"/>
      <c r="G101" s="116"/>
      <c r="H101" s="116"/>
      <c r="I101" s="117">
        <f t="shared" ref="I101:J101" si="5">Q202</f>
        <v>0</v>
      </c>
      <c r="J101" s="117">
        <f t="shared" si="5"/>
        <v>0</v>
      </c>
      <c r="K101" s="117">
        <f>K202</f>
        <v>0</v>
      </c>
      <c r="L101" s="80"/>
      <c r="M101" s="114"/>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row>
    <row r="102" spans="1:65" ht="19.5" customHeight="1">
      <c r="A102" s="80"/>
      <c r="B102" s="114"/>
      <c r="C102" s="80"/>
      <c r="D102" s="115" t="s">
        <v>925</v>
      </c>
      <c r="E102" s="116"/>
      <c r="F102" s="116"/>
      <c r="G102" s="116"/>
      <c r="H102" s="116"/>
      <c r="I102" s="117">
        <f t="shared" ref="I102:J102" si="6">Q215</f>
        <v>0</v>
      </c>
      <c r="J102" s="117">
        <f t="shared" si="6"/>
        <v>0</v>
      </c>
      <c r="K102" s="117">
        <f>K215</f>
        <v>0</v>
      </c>
      <c r="L102" s="80"/>
      <c r="M102" s="114"/>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row>
    <row r="103" spans="1:65" ht="24.75" customHeight="1">
      <c r="A103" s="109"/>
      <c r="B103" s="110"/>
      <c r="C103" s="109"/>
      <c r="D103" s="111" t="s">
        <v>856</v>
      </c>
      <c r="E103" s="112"/>
      <c r="F103" s="112"/>
      <c r="G103" s="112"/>
      <c r="H103" s="112"/>
      <c r="I103" s="113">
        <f t="shared" ref="I103:J103" si="7">Q218</f>
        <v>0</v>
      </c>
      <c r="J103" s="113">
        <f t="shared" si="7"/>
        <v>0</v>
      </c>
      <c r="K103" s="113">
        <f>K218</f>
        <v>0</v>
      </c>
      <c r="L103" s="109"/>
      <c r="M103" s="110"/>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09"/>
      <c r="AL103" s="109"/>
      <c r="AM103" s="109"/>
      <c r="AN103" s="109"/>
      <c r="AO103" s="109"/>
      <c r="AP103" s="109"/>
      <c r="AQ103" s="109"/>
      <c r="AR103" s="109"/>
      <c r="AS103" s="109"/>
      <c r="AT103" s="109"/>
      <c r="AU103" s="109"/>
      <c r="AV103" s="109"/>
      <c r="AW103" s="109"/>
      <c r="AX103" s="109"/>
      <c r="AY103" s="109"/>
      <c r="AZ103" s="109"/>
      <c r="BA103" s="109"/>
      <c r="BB103" s="109"/>
      <c r="BC103" s="109"/>
      <c r="BD103" s="109"/>
      <c r="BE103" s="109"/>
      <c r="BF103" s="109"/>
      <c r="BG103" s="109"/>
      <c r="BH103" s="109"/>
      <c r="BI103" s="109"/>
      <c r="BJ103" s="109"/>
      <c r="BK103" s="109"/>
      <c r="BL103" s="109"/>
      <c r="BM103" s="109"/>
    </row>
    <row r="104" spans="1:65" ht="21.75" customHeight="1">
      <c r="A104" s="18"/>
      <c r="B104" s="19"/>
      <c r="C104" s="18"/>
      <c r="D104" s="18"/>
      <c r="E104" s="18"/>
      <c r="F104" s="18"/>
      <c r="G104" s="18"/>
      <c r="H104" s="18"/>
      <c r="I104" s="18"/>
      <c r="J104" s="18"/>
      <c r="K104" s="18"/>
      <c r="L104" s="18"/>
      <c r="M104" s="19"/>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row>
    <row r="105" spans="1:65" ht="6.75" customHeight="1">
      <c r="A105" s="18"/>
      <c r="B105" s="35"/>
      <c r="C105" s="36"/>
      <c r="D105" s="36"/>
      <c r="E105" s="36"/>
      <c r="F105" s="36"/>
      <c r="G105" s="36"/>
      <c r="H105" s="36"/>
      <c r="I105" s="36"/>
      <c r="J105" s="36"/>
      <c r="K105" s="36"/>
      <c r="L105" s="36"/>
      <c r="M105" s="19"/>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row>
    <row r="106" spans="1:6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R106" s="2"/>
      <c r="AS106" s="2"/>
      <c r="AT106" s="2"/>
      <c r="AU106" s="2"/>
      <c r="AV106" s="2"/>
      <c r="AW106" s="2"/>
      <c r="AX106" s="2"/>
      <c r="AY106" s="2"/>
      <c r="AZ106" s="2"/>
      <c r="BA106" s="2"/>
      <c r="BB106" s="2"/>
      <c r="BC106" s="2"/>
      <c r="BD106" s="2"/>
      <c r="BE106" s="2"/>
      <c r="BF106" s="2"/>
      <c r="BG106" s="2"/>
      <c r="BH106" s="2"/>
      <c r="BI106" s="2"/>
      <c r="BJ106" s="2"/>
      <c r="BK106" s="2"/>
      <c r="BL106" s="2"/>
      <c r="BM106" s="2"/>
    </row>
    <row r="107" spans="1:6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R107" s="2"/>
      <c r="AS107" s="2"/>
      <c r="AT107" s="2"/>
      <c r="AU107" s="2"/>
      <c r="AV107" s="2"/>
      <c r="AW107" s="2"/>
      <c r="AX107" s="2"/>
      <c r="AY107" s="2"/>
      <c r="AZ107" s="2"/>
      <c r="BA107" s="2"/>
      <c r="BB107" s="2"/>
      <c r="BC107" s="2"/>
      <c r="BD107" s="2"/>
      <c r="BE107" s="2"/>
      <c r="BF107" s="2"/>
      <c r="BG107" s="2"/>
      <c r="BH107" s="2"/>
      <c r="BI107" s="2"/>
      <c r="BJ107" s="2"/>
      <c r="BK107" s="2"/>
      <c r="BL107" s="2"/>
      <c r="BM107" s="2"/>
    </row>
    <row r="108" spans="1:6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R108" s="2"/>
      <c r="AS108" s="2"/>
      <c r="AT108" s="2"/>
      <c r="AU108" s="2"/>
      <c r="AV108" s="2"/>
      <c r="AW108" s="2"/>
      <c r="AX108" s="2"/>
      <c r="AY108" s="2"/>
      <c r="AZ108" s="2"/>
      <c r="BA108" s="2"/>
      <c r="BB108" s="2"/>
      <c r="BC108" s="2"/>
      <c r="BD108" s="2"/>
      <c r="BE108" s="2"/>
      <c r="BF108" s="2"/>
      <c r="BG108" s="2"/>
      <c r="BH108" s="2"/>
      <c r="BI108" s="2"/>
      <c r="BJ108" s="2"/>
      <c r="BK108" s="2"/>
      <c r="BL108" s="2"/>
      <c r="BM108" s="2"/>
    </row>
    <row r="109" spans="1:65" ht="6.75" customHeight="1">
      <c r="A109" s="18"/>
      <c r="B109" s="37"/>
      <c r="C109" s="38"/>
      <c r="D109" s="38"/>
      <c r="E109" s="38"/>
      <c r="F109" s="38"/>
      <c r="G109" s="38"/>
      <c r="H109" s="38"/>
      <c r="I109" s="38"/>
      <c r="J109" s="38"/>
      <c r="K109" s="38"/>
      <c r="L109" s="38"/>
      <c r="M109" s="19"/>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row>
    <row r="110" spans="1:65" ht="24.75" customHeight="1">
      <c r="A110" s="18"/>
      <c r="B110" s="19"/>
      <c r="C110" s="7" t="s">
        <v>124</v>
      </c>
      <c r="D110" s="18"/>
      <c r="E110" s="18"/>
      <c r="F110" s="18"/>
      <c r="G110" s="18"/>
      <c r="H110" s="18"/>
      <c r="I110" s="18"/>
      <c r="J110" s="18"/>
      <c r="K110" s="18"/>
      <c r="L110" s="18"/>
      <c r="M110" s="19"/>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row>
    <row r="111" spans="1:65" ht="6.75" customHeight="1">
      <c r="A111" s="18"/>
      <c r="B111" s="19"/>
      <c r="C111" s="18"/>
      <c r="D111" s="18"/>
      <c r="E111" s="18"/>
      <c r="F111" s="18"/>
      <c r="G111" s="18"/>
      <c r="H111" s="18"/>
      <c r="I111" s="18"/>
      <c r="J111" s="18"/>
      <c r="K111" s="18"/>
      <c r="L111" s="18"/>
      <c r="M111" s="19"/>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row>
    <row r="112" spans="1:65" ht="12" customHeight="1">
      <c r="A112" s="18"/>
      <c r="B112" s="19"/>
      <c r="C112" s="13" t="s">
        <v>15</v>
      </c>
      <c r="D112" s="18"/>
      <c r="E112" s="18"/>
      <c r="F112" s="18"/>
      <c r="G112" s="18"/>
      <c r="H112" s="18"/>
      <c r="I112" s="18"/>
      <c r="J112" s="18"/>
      <c r="K112" s="18"/>
      <c r="L112" s="18"/>
      <c r="M112" s="19"/>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row>
    <row r="113" spans="1:65" ht="26.25" customHeight="1">
      <c r="A113" s="18"/>
      <c r="B113" s="19"/>
      <c r="C113" s="18"/>
      <c r="D113" s="18"/>
      <c r="E113" s="239" t="str">
        <f>E7</f>
        <v>Integrovaný výrobný systém pre výrobu a distribúciu nealkoholických sladových produktov</v>
      </c>
      <c r="F113" s="205"/>
      <c r="G113" s="205"/>
      <c r="H113" s="205"/>
      <c r="I113" s="18"/>
      <c r="J113" s="18"/>
      <c r="K113" s="18"/>
      <c r="L113" s="18"/>
      <c r="M113" s="19"/>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row>
    <row r="114" spans="1:65" ht="12" customHeight="1">
      <c r="A114" s="2"/>
      <c r="B114" s="6"/>
      <c r="C114" s="13" t="s">
        <v>113</v>
      </c>
      <c r="D114" s="2"/>
      <c r="E114" s="2"/>
      <c r="F114" s="2"/>
      <c r="G114" s="2"/>
      <c r="H114" s="2"/>
      <c r="I114" s="2"/>
      <c r="J114" s="2"/>
      <c r="K114" s="2"/>
      <c r="L114" s="2"/>
      <c r="M114" s="6"/>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row>
    <row r="115" spans="1:65" ht="16.5" customHeight="1">
      <c r="A115" s="18"/>
      <c r="B115" s="19"/>
      <c r="C115" s="18"/>
      <c r="D115" s="18"/>
      <c r="E115" s="239" t="s">
        <v>163</v>
      </c>
      <c r="F115" s="205"/>
      <c r="G115" s="205"/>
      <c r="H115" s="205"/>
      <c r="I115" s="18"/>
      <c r="J115" s="18"/>
      <c r="K115" s="18"/>
      <c r="L115" s="18"/>
      <c r="M115" s="19"/>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row>
    <row r="116" spans="1:65" ht="12" customHeight="1">
      <c r="A116" s="18"/>
      <c r="B116" s="19"/>
      <c r="C116" s="13" t="s">
        <v>164</v>
      </c>
      <c r="D116" s="18"/>
      <c r="E116" s="18"/>
      <c r="F116" s="18"/>
      <c r="G116" s="18"/>
      <c r="H116" s="18"/>
      <c r="I116" s="18"/>
      <c r="J116" s="18"/>
      <c r="K116" s="18"/>
      <c r="L116" s="18"/>
      <c r="M116" s="19"/>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row>
    <row r="117" spans="1:65" ht="16.5" customHeight="1">
      <c r="A117" s="18"/>
      <c r="B117" s="19"/>
      <c r="C117" s="18"/>
      <c r="D117" s="18"/>
      <c r="E117" s="234" t="str">
        <f>E11</f>
        <v>26-B-01-03-05 - Elektroinštalácie a bleskozvod</v>
      </c>
      <c r="F117" s="205"/>
      <c r="G117" s="205"/>
      <c r="H117" s="205"/>
      <c r="I117" s="18"/>
      <c r="J117" s="18"/>
      <c r="K117" s="18"/>
      <c r="L117" s="18"/>
      <c r="M117" s="19"/>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row>
    <row r="118" spans="1:65" ht="6.75" customHeight="1">
      <c r="A118" s="18"/>
      <c r="B118" s="19"/>
      <c r="C118" s="18"/>
      <c r="D118" s="18"/>
      <c r="E118" s="18"/>
      <c r="F118" s="18"/>
      <c r="G118" s="18"/>
      <c r="H118" s="18"/>
      <c r="I118" s="18"/>
      <c r="J118" s="18"/>
      <c r="K118" s="18"/>
      <c r="L118" s="18"/>
      <c r="M118" s="19"/>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row>
    <row r="119" spans="1:65" ht="12" customHeight="1">
      <c r="A119" s="18"/>
      <c r="B119" s="19"/>
      <c r="C119" s="13" t="s">
        <v>19</v>
      </c>
      <c r="D119" s="18"/>
      <c r="E119" s="18"/>
      <c r="F119" s="11" t="str">
        <f>F14</f>
        <v>Zvolen</v>
      </c>
      <c r="G119" s="18"/>
      <c r="H119" s="18"/>
      <c r="I119" s="13" t="s">
        <v>21</v>
      </c>
      <c r="J119" s="45" t="str">
        <f>IF(J14="","",J14)</f>
        <v/>
      </c>
      <c r="K119" s="18"/>
      <c r="L119" s="18"/>
      <c r="M119" s="19"/>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row>
    <row r="120" spans="1:65" ht="6.75" customHeight="1">
      <c r="A120" s="18"/>
      <c r="B120" s="19"/>
      <c r="C120" s="18"/>
      <c r="D120" s="18"/>
      <c r="E120" s="18"/>
      <c r="F120" s="18"/>
      <c r="G120" s="18"/>
      <c r="H120" s="18"/>
      <c r="I120" s="18"/>
      <c r="J120" s="18"/>
      <c r="K120" s="18"/>
      <c r="L120" s="18"/>
      <c r="M120" s="19"/>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row>
    <row r="121" spans="1:65" ht="15" customHeight="1">
      <c r="A121" s="18"/>
      <c r="B121" s="19"/>
      <c r="C121" s="13" t="s">
        <v>22</v>
      </c>
      <c r="D121" s="18"/>
      <c r="E121" s="18"/>
      <c r="F121" s="11" t="str">
        <f>E17</f>
        <v xml:space="preserve"> </v>
      </c>
      <c r="G121" s="18"/>
      <c r="H121" s="18"/>
      <c r="I121" s="13" t="s">
        <v>28</v>
      </c>
      <c r="J121" s="16" t="str">
        <f>E23</f>
        <v xml:space="preserve"> </v>
      </c>
      <c r="K121" s="18"/>
      <c r="L121" s="18"/>
      <c r="M121" s="19"/>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row>
    <row r="122" spans="1:65" ht="15" customHeight="1">
      <c r="A122" s="18"/>
      <c r="B122" s="19"/>
      <c r="C122" s="13" t="s">
        <v>26</v>
      </c>
      <c r="D122" s="18"/>
      <c r="E122" s="18"/>
      <c r="F122" s="105" t="str">
        <f>IF(E20="","",E20)</f>
        <v>Vyplň údaj</v>
      </c>
      <c r="G122" s="18"/>
      <c r="H122" s="18"/>
      <c r="I122" s="13" t="s">
        <v>29</v>
      </c>
      <c r="J122" s="16" t="str">
        <f>E26</f>
        <v>Ing.Miroslav Plevka</v>
      </c>
      <c r="K122" s="18"/>
      <c r="L122" s="18"/>
      <c r="M122" s="19"/>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row>
    <row r="123" spans="1:65" ht="9.75" customHeight="1">
      <c r="A123" s="18"/>
      <c r="B123" s="19"/>
      <c r="C123" s="18"/>
      <c r="D123" s="18"/>
      <c r="E123" s="18"/>
      <c r="F123" s="18"/>
      <c r="G123" s="18"/>
      <c r="H123" s="18"/>
      <c r="I123" s="18"/>
      <c r="J123" s="18"/>
      <c r="K123" s="18"/>
      <c r="L123" s="18"/>
      <c r="M123" s="19"/>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row>
    <row r="124" spans="1:65" ht="29.25" customHeight="1">
      <c r="A124" s="118"/>
      <c r="B124" s="119"/>
      <c r="C124" s="120" t="s">
        <v>125</v>
      </c>
      <c r="D124" s="121" t="s">
        <v>57</v>
      </c>
      <c r="E124" s="121" t="s">
        <v>53</v>
      </c>
      <c r="F124" s="121" t="s">
        <v>54</v>
      </c>
      <c r="G124" s="121" t="s">
        <v>126</v>
      </c>
      <c r="H124" s="121" t="s">
        <v>127</v>
      </c>
      <c r="I124" s="121" t="s">
        <v>128</v>
      </c>
      <c r="J124" s="121" t="s">
        <v>129</v>
      </c>
      <c r="K124" s="121" t="s">
        <v>120</v>
      </c>
      <c r="L124" s="122" t="s">
        <v>130</v>
      </c>
      <c r="M124" s="119"/>
      <c r="N124" s="51" t="s">
        <v>1</v>
      </c>
      <c r="O124" s="52" t="s">
        <v>36</v>
      </c>
      <c r="P124" s="52" t="s">
        <v>131</v>
      </c>
      <c r="Q124" s="52" t="s">
        <v>132</v>
      </c>
      <c r="R124" s="52" t="s">
        <v>133</v>
      </c>
      <c r="S124" s="52" t="s">
        <v>134</v>
      </c>
      <c r="T124" s="52" t="s">
        <v>135</v>
      </c>
      <c r="U124" s="52" t="s">
        <v>136</v>
      </c>
      <c r="V124" s="52" t="s">
        <v>137</v>
      </c>
      <c r="W124" s="52" t="s">
        <v>138</v>
      </c>
      <c r="X124" s="53" t="s">
        <v>139</v>
      </c>
      <c r="Y124" s="118"/>
      <c r="Z124" s="118"/>
      <c r="AA124" s="118"/>
      <c r="AB124" s="118"/>
      <c r="AC124" s="118"/>
      <c r="AD124" s="118"/>
      <c r="AE124" s="118"/>
      <c r="AF124" s="118"/>
      <c r="AG124" s="118"/>
      <c r="AH124" s="118"/>
      <c r="AI124" s="118"/>
      <c r="AJ124" s="118"/>
      <c r="AK124" s="118"/>
      <c r="AL124" s="118"/>
      <c r="AM124" s="118"/>
      <c r="AN124" s="118"/>
      <c r="AO124" s="118"/>
      <c r="AP124" s="118"/>
      <c r="AQ124" s="118"/>
      <c r="AR124" s="118"/>
      <c r="AS124" s="118"/>
      <c r="AT124" s="118"/>
      <c r="AU124" s="118"/>
      <c r="AV124" s="118"/>
      <c r="AW124" s="118"/>
      <c r="AX124" s="118"/>
      <c r="AY124" s="118"/>
      <c r="AZ124" s="118"/>
      <c r="BA124" s="118"/>
      <c r="BB124" s="118"/>
      <c r="BC124" s="118"/>
      <c r="BD124" s="118"/>
      <c r="BE124" s="118"/>
      <c r="BF124" s="118"/>
      <c r="BG124" s="118"/>
      <c r="BH124" s="118"/>
      <c r="BI124" s="118"/>
      <c r="BJ124" s="118"/>
      <c r="BK124" s="118"/>
      <c r="BL124" s="118"/>
      <c r="BM124" s="118"/>
    </row>
    <row r="125" spans="1:65" ht="22.5" customHeight="1">
      <c r="A125" s="18"/>
      <c r="B125" s="19"/>
      <c r="C125" s="57" t="s">
        <v>121</v>
      </c>
      <c r="D125" s="18"/>
      <c r="E125" s="18"/>
      <c r="F125" s="18"/>
      <c r="G125" s="18"/>
      <c r="H125" s="18"/>
      <c r="I125" s="18"/>
      <c r="J125" s="18"/>
      <c r="K125" s="123">
        <f t="shared" ref="K125:K127" si="8">BK125</f>
        <v>0</v>
      </c>
      <c r="L125" s="18"/>
      <c r="M125" s="19"/>
      <c r="N125" s="54"/>
      <c r="O125" s="46"/>
      <c r="P125" s="46"/>
      <c r="Q125" s="124">
        <f t="shared" ref="Q125:R125" si="9">Q126+Q218</f>
        <v>0</v>
      </c>
      <c r="R125" s="124">
        <f t="shared" si="9"/>
        <v>0</v>
      </c>
      <c r="S125" s="46"/>
      <c r="T125" s="125">
        <f>T126+T218</f>
        <v>0</v>
      </c>
      <c r="U125" s="46"/>
      <c r="V125" s="125">
        <f>V126+V218</f>
        <v>0.94982</v>
      </c>
      <c r="W125" s="46"/>
      <c r="X125" s="126">
        <f>X126+X218</f>
        <v>0</v>
      </c>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3" t="s">
        <v>73</v>
      </c>
      <c r="AU125" s="3" t="s">
        <v>122</v>
      </c>
      <c r="AV125" s="18"/>
      <c r="AW125" s="18"/>
      <c r="AX125" s="18"/>
      <c r="AY125" s="18"/>
      <c r="AZ125" s="18"/>
      <c r="BA125" s="18"/>
      <c r="BB125" s="18"/>
      <c r="BC125" s="18"/>
      <c r="BD125" s="18"/>
      <c r="BE125" s="18"/>
      <c r="BF125" s="18"/>
      <c r="BG125" s="18"/>
      <c r="BH125" s="18"/>
      <c r="BI125" s="18"/>
      <c r="BJ125" s="18"/>
      <c r="BK125" s="127">
        <f>BK126+BK218</f>
        <v>0</v>
      </c>
      <c r="BL125" s="18"/>
      <c r="BM125" s="18"/>
    </row>
    <row r="126" spans="1:65" ht="25.5" customHeight="1">
      <c r="A126" s="128"/>
      <c r="B126" s="129"/>
      <c r="C126" s="128"/>
      <c r="D126" s="130" t="s">
        <v>73</v>
      </c>
      <c r="E126" s="131" t="s">
        <v>143</v>
      </c>
      <c r="F126" s="131" t="s">
        <v>857</v>
      </c>
      <c r="G126" s="128"/>
      <c r="H126" s="128"/>
      <c r="I126" s="128"/>
      <c r="J126" s="128"/>
      <c r="K126" s="132">
        <f t="shared" si="8"/>
        <v>0</v>
      </c>
      <c r="L126" s="128"/>
      <c r="M126" s="129"/>
      <c r="N126" s="133"/>
      <c r="O126" s="128"/>
      <c r="P126" s="128"/>
      <c r="Q126" s="134">
        <f t="shared" ref="Q126:R126" si="10">Q127+Q202+Q215</f>
        <v>0</v>
      </c>
      <c r="R126" s="134">
        <f t="shared" si="10"/>
        <v>0</v>
      </c>
      <c r="S126" s="128"/>
      <c r="T126" s="135">
        <f>T127+T202+T215</f>
        <v>0</v>
      </c>
      <c r="U126" s="128"/>
      <c r="V126" s="135">
        <f>V127+V202+V215</f>
        <v>0.94982</v>
      </c>
      <c r="W126" s="128"/>
      <c r="X126" s="136">
        <f>X127+X202+X215</f>
        <v>0</v>
      </c>
      <c r="Y126" s="128"/>
      <c r="Z126" s="128"/>
      <c r="AA126" s="128"/>
      <c r="AB126" s="128"/>
      <c r="AC126" s="128"/>
      <c r="AD126" s="128"/>
      <c r="AE126" s="128"/>
      <c r="AF126" s="128"/>
      <c r="AG126" s="128"/>
      <c r="AH126" s="128"/>
      <c r="AI126" s="128"/>
      <c r="AJ126" s="128"/>
      <c r="AK126" s="128"/>
      <c r="AL126" s="128"/>
      <c r="AM126" s="128"/>
      <c r="AN126" s="128"/>
      <c r="AO126" s="128"/>
      <c r="AP126" s="128"/>
      <c r="AQ126" s="128"/>
      <c r="AR126" s="130" t="s">
        <v>94</v>
      </c>
      <c r="AS126" s="128"/>
      <c r="AT126" s="137" t="s">
        <v>73</v>
      </c>
      <c r="AU126" s="137" t="s">
        <v>74</v>
      </c>
      <c r="AV126" s="128"/>
      <c r="AW126" s="128"/>
      <c r="AX126" s="128"/>
      <c r="AY126" s="130" t="s">
        <v>142</v>
      </c>
      <c r="AZ126" s="128"/>
      <c r="BA126" s="128"/>
      <c r="BB126" s="128"/>
      <c r="BC126" s="128"/>
      <c r="BD126" s="128"/>
      <c r="BE126" s="128"/>
      <c r="BF126" s="128"/>
      <c r="BG126" s="128"/>
      <c r="BH126" s="128"/>
      <c r="BI126" s="128"/>
      <c r="BJ126" s="128"/>
      <c r="BK126" s="138">
        <f>BK127+BK202+BK215</f>
        <v>0</v>
      </c>
      <c r="BL126" s="128"/>
      <c r="BM126" s="128"/>
    </row>
    <row r="127" spans="1:65" ht="22.5" customHeight="1">
      <c r="A127" s="128"/>
      <c r="B127" s="129"/>
      <c r="C127" s="128"/>
      <c r="D127" s="130" t="s">
        <v>73</v>
      </c>
      <c r="E127" s="139" t="s">
        <v>858</v>
      </c>
      <c r="F127" s="139" t="s">
        <v>859</v>
      </c>
      <c r="G127" s="128"/>
      <c r="H127" s="128"/>
      <c r="I127" s="128"/>
      <c r="J127" s="128"/>
      <c r="K127" s="140">
        <f t="shared" si="8"/>
        <v>0</v>
      </c>
      <c r="L127" s="128"/>
      <c r="M127" s="129"/>
      <c r="N127" s="133"/>
      <c r="O127" s="128"/>
      <c r="P127" s="128"/>
      <c r="Q127" s="134">
        <f t="shared" ref="Q127:R127" si="11">SUM(Q128:Q201)</f>
        <v>0</v>
      </c>
      <c r="R127" s="134">
        <f t="shared" si="11"/>
        <v>0</v>
      </c>
      <c r="S127" s="128"/>
      <c r="T127" s="135">
        <f>SUM(T128:T201)</f>
        <v>0</v>
      </c>
      <c r="U127" s="128"/>
      <c r="V127" s="135">
        <f>SUM(V128:V201)</f>
        <v>0.94565999999999995</v>
      </c>
      <c r="W127" s="128"/>
      <c r="X127" s="136">
        <f>SUM(X128:X201)</f>
        <v>0</v>
      </c>
      <c r="Y127" s="128"/>
      <c r="Z127" s="128"/>
      <c r="AA127" s="128"/>
      <c r="AB127" s="128"/>
      <c r="AC127" s="128"/>
      <c r="AD127" s="128"/>
      <c r="AE127" s="128"/>
      <c r="AF127" s="128"/>
      <c r="AG127" s="128"/>
      <c r="AH127" s="128"/>
      <c r="AI127" s="128"/>
      <c r="AJ127" s="128"/>
      <c r="AK127" s="128"/>
      <c r="AL127" s="128"/>
      <c r="AM127" s="128"/>
      <c r="AN127" s="128"/>
      <c r="AO127" s="128"/>
      <c r="AP127" s="128"/>
      <c r="AQ127" s="128"/>
      <c r="AR127" s="130" t="s">
        <v>94</v>
      </c>
      <c r="AS127" s="128"/>
      <c r="AT127" s="137" t="s">
        <v>73</v>
      </c>
      <c r="AU127" s="137" t="s">
        <v>80</v>
      </c>
      <c r="AV127" s="128"/>
      <c r="AW127" s="128"/>
      <c r="AX127" s="128"/>
      <c r="AY127" s="130" t="s">
        <v>142</v>
      </c>
      <c r="AZ127" s="128"/>
      <c r="BA127" s="128"/>
      <c r="BB127" s="128"/>
      <c r="BC127" s="128"/>
      <c r="BD127" s="128"/>
      <c r="BE127" s="128"/>
      <c r="BF127" s="128"/>
      <c r="BG127" s="128"/>
      <c r="BH127" s="128"/>
      <c r="BI127" s="128"/>
      <c r="BJ127" s="128"/>
      <c r="BK127" s="138">
        <f>SUM(BK128:BK201)</f>
        <v>0</v>
      </c>
      <c r="BL127" s="128"/>
      <c r="BM127" s="128"/>
    </row>
    <row r="128" spans="1:65" ht="24" customHeight="1">
      <c r="A128" s="18"/>
      <c r="B128" s="19"/>
      <c r="C128" s="157" t="s">
        <v>80</v>
      </c>
      <c r="D128" s="157" t="s">
        <v>155</v>
      </c>
      <c r="E128" s="158" t="s">
        <v>944</v>
      </c>
      <c r="F128" s="159" t="s">
        <v>945</v>
      </c>
      <c r="G128" s="160" t="s">
        <v>206</v>
      </c>
      <c r="H128" s="161">
        <v>300</v>
      </c>
      <c r="I128" s="162"/>
      <c r="J128" s="162"/>
      <c r="K128" s="163">
        <f>ROUND(P128*H128,2)</f>
        <v>0</v>
      </c>
      <c r="L128" s="159" t="s">
        <v>946</v>
      </c>
      <c r="M128" s="19"/>
      <c r="N128" s="164" t="s">
        <v>1</v>
      </c>
      <c r="O128" s="151" t="s">
        <v>38</v>
      </c>
      <c r="P128" s="152">
        <f>I128+J128</f>
        <v>0</v>
      </c>
      <c r="Q128" s="152">
        <f>ROUND(I128*H128,2)</f>
        <v>0</v>
      </c>
      <c r="R128" s="152">
        <f>ROUND(J128*H128,2)</f>
        <v>0</v>
      </c>
      <c r="S128" s="18"/>
      <c r="T128" s="153">
        <f>S128*H128</f>
        <v>0</v>
      </c>
      <c r="U128" s="153">
        <v>0</v>
      </c>
      <c r="V128" s="153">
        <f>U128*H128</f>
        <v>0</v>
      </c>
      <c r="W128" s="153">
        <v>0</v>
      </c>
      <c r="X128" s="154">
        <f>W128*H128</f>
        <v>0</v>
      </c>
      <c r="Y128" s="18"/>
      <c r="Z128" s="18"/>
      <c r="AA128" s="18"/>
      <c r="AB128" s="18"/>
      <c r="AC128" s="18"/>
      <c r="AD128" s="18"/>
      <c r="AE128" s="18"/>
      <c r="AF128" s="18"/>
      <c r="AG128" s="18"/>
      <c r="AH128" s="18"/>
      <c r="AI128" s="18"/>
      <c r="AJ128" s="18"/>
      <c r="AK128" s="18"/>
      <c r="AL128" s="18"/>
      <c r="AM128" s="18"/>
      <c r="AN128" s="18"/>
      <c r="AO128" s="18"/>
      <c r="AP128" s="18"/>
      <c r="AQ128" s="18"/>
      <c r="AR128" s="155" t="s">
        <v>475</v>
      </c>
      <c r="AS128" s="18"/>
      <c r="AT128" s="155" t="s">
        <v>155</v>
      </c>
      <c r="AU128" s="155" t="s">
        <v>87</v>
      </c>
      <c r="AV128" s="18"/>
      <c r="AW128" s="18"/>
      <c r="AX128" s="18"/>
      <c r="AY128" s="3" t="s">
        <v>142</v>
      </c>
      <c r="AZ128" s="18"/>
      <c r="BA128" s="18"/>
      <c r="BB128" s="18"/>
      <c r="BC128" s="18"/>
      <c r="BD128" s="18"/>
      <c r="BE128" s="156">
        <f>IF(O128="základná",K128,0)</f>
        <v>0</v>
      </c>
      <c r="BF128" s="156">
        <f>IF(O128="znížená",K128,0)</f>
        <v>0</v>
      </c>
      <c r="BG128" s="156">
        <f>IF(O128="zákl. prenesená",K128,0)</f>
        <v>0</v>
      </c>
      <c r="BH128" s="156">
        <f>IF(O128="zníž. prenesená",K128,0)</f>
        <v>0</v>
      </c>
      <c r="BI128" s="156">
        <f>IF(O128="nulová",K128,0)</f>
        <v>0</v>
      </c>
      <c r="BJ128" s="3" t="s">
        <v>87</v>
      </c>
      <c r="BK128" s="156">
        <f>ROUND(P128*H128,2)</f>
        <v>0</v>
      </c>
      <c r="BL128" s="3" t="s">
        <v>475</v>
      </c>
      <c r="BM128" s="155" t="s">
        <v>947</v>
      </c>
    </row>
    <row r="129" spans="1:65" ht="15.75" customHeight="1">
      <c r="A129" s="171"/>
      <c r="B129" s="172"/>
      <c r="C129" s="171"/>
      <c r="D129" s="173" t="s">
        <v>193</v>
      </c>
      <c r="E129" s="174" t="s">
        <v>1</v>
      </c>
      <c r="F129" s="175" t="s">
        <v>948</v>
      </c>
      <c r="G129" s="171"/>
      <c r="H129" s="176">
        <v>300</v>
      </c>
      <c r="I129" s="171"/>
      <c r="J129" s="171"/>
      <c r="K129" s="171"/>
      <c r="L129" s="171"/>
      <c r="M129" s="172"/>
      <c r="N129" s="177"/>
      <c r="O129" s="171"/>
      <c r="P129" s="171"/>
      <c r="Q129" s="171"/>
      <c r="R129" s="171"/>
      <c r="S129" s="171"/>
      <c r="T129" s="171"/>
      <c r="U129" s="171"/>
      <c r="V129" s="171"/>
      <c r="W129" s="171"/>
      <c r="X129" s="178"/>
      <c r="Y129" s="171"/>
      <c r="Z129" s="171"/>
      <c r="AA129" s="171"/>
      <c r="AB129" s="171"/>
      <c r="AC129" s="171"/>
      <c r="AD129" s="171"/>
      <c r="AE129" s="171"/>
      <c r="AF129" s="171"/>
      <c r="AG129" s="171"/>
      <c r="AH129" s="171"/>
      <c r="AI129" s="171"/>
      <c r="AJ129" s="171"/>
      <c r="AK129" s="171"/>
      <c r="AL129" s="171"/>
      <c r="AM129" s="171"/>
      <c r="AN129" s="171"/>
      <c r="AO129" s="171"/>
      <c r="AP129" s="171"/>
      <c r="AQ129" s="171"/>
      <c r="AR129" s="171"/>
      <c r="AS129" s="171"/>
      <c r="AT129" s="174" t="s">
        <v>193</v>
      </c>
      <c r="AU129" s="174" t="s">
        <v>87</v>
      </c>
      <c r="AV129" s="171" t="s">
        <v>87</v>
      </c>
      <c r="AW129" s="171" t="s">
        <v>4</v>
      </c>
      <c r="AX129" s="171" t="s">
        <v>80</v>
      </c>
      <c r="AY129" s="174" t="s">
        <v>142</v>
      </c>
      <c r="AZ129" s="171"/>
      <c r="BA129" s="171"/>
      <c r="BB129" s="171"/>
      <c r="BC129" s="171"/>
      <c r="BD129" s="171"/>
      <c r="BE129" s="171"/>
      <c r="BF129" s="171"/>
      <c r="BG129" s="171"/>
      <c r="BH129" s="171"/>
      <c r="BI129" s="171"/>
      <c r="BJ129" s="171"/>
      <c r="BK129" s="171"/>
      <c r="BL129" s="171"/>
      <c r="BM129" s="171"/>
    </row>
    <row r="130" spans="1:65" ht="24" customHeight="1">
      <c r="A130" s="18"/>
      <c r="B130" s="19"/>
      <c r="C130" s="141" t="s">
        <v>87</v>
      </c>
      <c r="D130" s="141" t="s">
        <v>143</v>
      </c>
      <c r="E130" s="142" t="s">
        <v>949</v>
      </c>
      <c r="F130" s="143" t="s">
        <v>950</v>
      </c>
      <c r="G130" s="144" t="s">
        <v>206</v>
      </c>
      <c r="H130" s="145">
        <v>300</v>
      </c>
      <c r="I130" s="146"/>
      <c r="J130" s="147"/>
      <c r="K130" s="148">
        <f t="shared" ref="K130:K131" si="12">ROUND(P130*H130,2)</f>
        <v>0</v>
      </c>
      <c r="L130" s="143" t="s">
        <v>946</v>
      </c>
      <c r="M130" s="149"/>
      <c r="N130" s="150" t="s">
        <v>1</v>
      </c>
      <c r="O130" s="151" t="s">
        <v>38</v>
      </c>
      <c r="P130" s="152">
        <f t="shared" ref="P130:P131" si="13">I130+J130</f>
        <v>0</v>
      </c>
      <c r="Q130" s="152">
        <f t="shared" ref="Q130:Q131" si="14">ROUND(I130*H130,2)</f>
        <v>0</v>
      </c>
      <c r="R130" s="152">
        <f t="shared" ref="R130:R131" si="15">ROUND(J130*H130,2)</f>
        <v>0</v>
      </c>
      <c r="S130" s="18"/>
      <c r="T130" s="153">
        <f t="shared" ref="T130:T131" si="16">S130*H130</f>
        <v>0</v>
      </c>
      <c r="U130" s="153">
        <v>1.7000000000000001E-4</v>
      </c>
      <c r="V130" s="153">
        <f t="shared" ref="V130:V131" si="17">U130*H130</f>
        <v>5.1000000000000004E-2</v>
      </c>
      <c r="W130" s="153">
        <v>0</v>
      </c>
      <c r="X130" s="154">
        <f t="shared" ref="X130:X131" si="18">W130*H130</f>
        <v>0</v>
      </c>
      <c r="Y130" s="18"/>
      <c r="Z130" s="18"/>
      <c r="AA130" s="18"/>
      <c r="AB130" s="18"/>
      <c r="AC130" s="18"/>
      <c r="AD130" s="18"/>
      <c r="AE130" s="18"/>
      <c r="AF130" s="18"/>
      <c r="AG130" s="18"/>
      <c r="AH130" s="18"/>
      <c r="AI130" s="18"/>
      <c r="AJ130" s="18"/>
      <c r="AK130" s="18"/>
      <c r="AL130" s="18"/>
      <c r="AM130" s="18"/>
      <c r="AN130" s="18"/>
      <c r="AO130" s="18"/>
      <c r="AP130" s="18"/>
      <c r="AQ130" s="18"/>
      <c r="AR130" s="155" t="s">
        <v>682</v>
      </c>
      <c r="AS130" s="18"/>
      <c r="AT130" s="155" t="s">
        <v>143</v>
      </c>
      <c r="AU130" s="155" t="s">
        <v>87</v>
      </c>
      <c r="AV130" s="18"/>
      <c r="AW130" s="18"/>
      <c r="AX130" s="18"/>
      <c r="AY130" s="3" t="s">
        <v>142</v>
      </c>
      <c r="AZ130" s="18"/>
      <c r="BA130" s="18"/>
      <c r="BB130" s="18"/>
      <c r="BC130" s="18"/>
      <c r="BD130" s="18"/>
      <c r="BE130" s="156">
        <f t="shared" ref="BE130:BE131" si="19">IF(O130="základná",K130,0)</f>
        <v>0</v>
      </c>
      <c r="BF130" s="156">
        <f t="shared" ref="BF130:BF131" si="20">IF(O130="znížená",K130,0)</f>
        <v>0</v>
      </c>
      <c r="BG130" s="156">
        <f t="shared" ref="BG130:BG131" si="21">IF(O130="zákl. prenesená",K130,0)</f>
        <v>0</v>
      </c>
      <c r="BH130" s="156">
        <f t="shared" ref="BH130:BH131" si="22">IF(O130="zníž. prenesená",K130,0)</f>
        <v>0</v>
      </c>
      <c r="BI130" s="156">
        <f t="shared" ref="BI130:BI131" si="23">IF(O130="nulová",K130,0)</f>
        <v>0</v>
      </c>
      <c r="BJ130" s="3" t="s">
        <v>87</v>
      </c>
      <c r="BK130" s="156">
        <f t="shared" ref="BK130:BK131" si="24">ROUND(P130*H130,2)</f>
        <v>0</v>
      </c>
      <c r="BL130" s="3" t="s">
        <v>682</v>
      </c>
      <c r="BM130" s="155" t="s">
        <v>951</v>
      </c>
    </row>
    <row r="131" spans="1:65" ht="15.75" customHeight="1">
      <c r="A131" s="18"/>
      <c r="B131" s="19"/>
      <c r="C131" s="157" t="s">
        <v>94</v>
      </c>
      <c r="D131" s="157" t="s">
        <v>155</v>
      </c>
      <c r="E131" s="158" t="s">
        <v>952</v>
      </c>
      <c r="F131" s="159" t="s">
        <v>953</v>
      </c>
      <c r="G131" s="160" t="s">
        <v>144</v>
      </c>
      <c r="H131" s="161">
        <v>43</v>
      </c>
      <c r="I131" s="162"/>
      <c r="J131" s="162"/>
      <c r="K131" s="163">
        <f t="shared" si="12"/>
        <v>0</v>
      </c>
      <c r="L131" s="159" t="s">
        <v>946</v>
      </c>
      <c r="M131" s="19"/>
      <c r="N131" s="164" t="s">
        <v>1</v>
      </c>
      <c r="O131" s="151" t="s">
        <v>38</v>
      </c>
      <c r="P131" s="152">
        <f t="shared" si="13"/>
        <v>0</v>
      </c>
      <c r="Q131" s="152">
        <f t="shared" si="14"/>
        <v>0</v>
      </c>
      <c r="R131" s="152">
        <f t="shared" si="15"/>
        <v>0</v>
      </c>
      <c r="S131" s="18"/>
      <c r="T131" s="153">
        <f t="shared" si="16"/>
        <v>0</v>
      </c>
      <c r="U131" s="153">
        <v>0</v>
      </c>
      <c r="V131" s="153">
        <f t="shared" si="17"/>
        <v>0</v>
      </c>
      <c r="W131" s="153">
        <v>0</v>
      </c>
      <c r="X131" s="154">
        <f t="shared" si="18"/>
        <v>0</v>
      </c>
      <c r="Y131" s="18"/>
      <c r="Z131" s="18"/>
      <c r="AA131" s="18"/>
      <c r="AB131" s="18"/>
      <c r="AC131" s="18"/>
      <c r="AD131" s="18"/>
      <c r="AE131" s="18"/>
      <c r="AF131" s="18"/>
      <c r="AG131" s="18"/>
      <c r="AH131" s="18"/>
      <c r="AI131" s="18"/>
      <c r="AJ131" s="18"/>
      <c r="AK131" s="18"/>
      <c r="AL131" s="18"/>
      <c r="AM131" s="18"/>
      <c r="AN131" s="18"/>
      <c r="AO131" s="18"/>
      <c r="AP131" s="18"/>
      <c r="AQ131" s="18"/>
      <c r="AR131" s="155" t="s">
        <v>475</v>
      </c>
      <c r="AS131" s="18"/>
      <c r="AT131" s="155" t="s">
        <v>155</v>
      </c>
      <c r="AU131" s="155" t="s">
        <v>87</v>
      </c>
      <c r="AV131" s="18"/>
      <c r="AW131" s="18"/>
      <c r="AX131" s="18"/>
      <c r="AY131" s="3" t="s">
        <v>142</v>
      </c>
      <c r="AZ131" s="18"/>
      <c r="BA131" s="18"/>
      <c r="BB131" s="18"/>
      <c r="BC131" s="18"/>
      <c r="BD131" s="18"/>
      <c r="BE131" s="156">
        <f t="shared" si="19"/>
        <v>0</v>
      </c>
      <c r="BF131" s="156">
        <f t="shared" si="20"/>
        <v>0</v>
      </c>
      <c r="BG131" s="156">
        <f t="shared" si="21"/>
        <v>0</v>
      </c>
      <c r="BH131" s="156">
        <f t="shared" si="22"/>
        <v>0</v>
      </c>
      <c r="BI131" s="156">
        <f t="shared" si="23"/>
        <v>0</v>
      </c>
      <c r="BJ131" s="3" t="s">
        <v>87</v>
      </c>
      <c r="BK131" s="156">
        <f t="shared" si="24"/>
        <v>0</v>
      </c>
      <c r="BL131" s="3" t="s">
        <v>475</v>
      </c>
      <c r="BM131" s="155" t="s">
        <v>954</v>
      </c>
    </row>
    <row r="132" spans="1:65" ht="15.75" customHeight="1">
      <c r="A132" s="171"/>
      <c r="B132" s="172"/>
      <c r="C132" s="171"/>
      <c r="D132" s="173" t="s">
        <v>193</v>
      </c>
      <c r="E132" s="174" t="s">
        <v>1</v>
      </c>
      <c r="F132" s="175" t="s">
        <v>386</v>
      </c>
      <c r="G132" s="171"/>
      <c r="H132" s="176">
        <v>43</v>
      </c>
      <c r="I132" s="171"/>
      <c r="J132" s="171"/>
      <c r="K132" s="171"/>
      <c r="L132" s="171"/>
      <c r="M132" s="172"/>
      <c r="N132" s="177"/>
      <c r="O132" s="171"/>
      <c r="P132" s="171"/>
      <c r="Q132" s="171"/>
      <c r="R132" s="171"/>
      <c r="S132" s="171"/>
      <c r="T132" s="171"/>
      <c r="U132" s="171"/>
      <c r="V132" s="171"/>
      <c r="W132" s="171"/>
      <c r="X132" s="178"/>
      <c r="Y132" s="171"/>
      <c r="Z132" s="171"/>
      <c r="AA132" s="171"/>
      <c r="AB132" s="171"/>
      <c r="AC132" s="171"/>
      <c r="AD132" s="171"/>
      <c r="AE132" s="171"/>
      <c r="AF132" s="171"/>
      <c r="AG132" s="171"/>
      <c r="AH132" s="171"/>
      <c r="AI132" s="171"/>
      <c r="AJ132" s="171"/>
      <c r="AK132" s="171"/>
      <c r="AL132" s="171"/>
      <c r="AM132" s="171"/>
      <c r="AN132" s="171"/>
      <c r="AO132" s="171"/>
      <c r="AP132" s="171"/>
      <c r="AQ132" s="171"/>
      <c r="AR132" s="171"/>
      <c r="AS132" s="171"/>
      <c r="AT132" s="174" t="s">
        <v>193</v>
      </c>
      <c r="AU132" s="174" t="s">
        <v>87</v>
      </c>
      <c r="AV132" s="171" t="s">
        <v>87</v>
      </c>
      <c r="AW132" s="171" t="s">
        <v>4</v>
      </c>
      <c r="AX132" s="171" t="s">
        <v>80</v>
      </c>
      <c r="AY132" s="174" t="s">
        <v>142</v>
      </c>
      <c r="AZ132" s="171"/>
      <c r="BA132" s="171"/>
      <c r="BB132" s="171"/>
      <c r="BC132" s="171"/>
      <c r="BD132" s="171"/>
      <c r="BE132" s="171"/>
      <c r="BF132" s="171"/>
      <c r="BG132" s="171"/>
      <c r="BH132" s="171"/>
      <c r="BI132" s="171"/>
      <c r="BJ132" s="171"/>
      <c r="BK132" s="171"/>
      <c r="BL132" s="171"/>
      <c r="BM132" s="171"/>
    </row>
    <row r="133" spans="1:65" ht="24" customHeight="1">
      <c r="A133" s="18"/>
      <c r="B133" s="19"/>
      <c r="C133" s="141" t="s">
        <v>147</v>
      </c>
      <c r="D133" s="141" t="s">
        <v>143</v>
      </c>
      <c r="E133" s="142" t="s">
        <v>955</v>
      </c>
      <c r="F133" s="143" t="s">
        <v>956</v>
      </c>
      <c r="G133" s="144" t="s">
        <v>144</v>
      </c>
      <c r="H133" s="145">
        <v>43</v>
      </c>
      <c r="I133" s="146"/>
      <c r="J133" s="147"/>
      <c r="K133" s="148">
        <f t="shared" ref="K133:K134" si="25">ROUND(P133*H133,2)</f>
        <v>0</v>
      </c>
      <c r="L133" s="143" t="s">
        <v>946</v>
      </c>
      <c r="M133" s="149"/>
      <c r="N133" s="150" t="s">
        <v>1</v>
      </c>
      <c r="O133" s="151" t="s">
        <v>38</v>
      </c>
      <c r="P133" s="152">
        <f t="shared" ref="P133:P134" si="26">I133+J133</f>
        <v>0</v>
      </c>
      <c r="Q133" s="152">
        <f t="shared" ref="Q133:Q134" si="27">ROUND(I133*H133,2)</f>
        <v>0</v>
      </c>
      <c r="R133" s="152">
        <f t="shared" ref="R133:R134" si="28">ROUND(J133*H133,2)</f>
        <v>0</v>
      </c>
      <c r="S133" s="18"/>
      <c r="T133" s="153">
        <f t="shared" ref="T133:T134" si="29">S133*H133</f>
        <v>0</v>
      </c>
      <c r="U133" s="153">
        <v>3.0000000000000001E-5</v>
      </c>
      <c r="V133" s="153">
        <f t="shared" ref="V133:V134" si="30">U133*H133</f>
        <v>1.2900000000000001E-3</v>
      </c>
      <c r="W133" s="153">
        <v>0</v>
      </c>
      <c r="X133" s="154">
        <f t="shared" ref="X133:X134" si="31">W133*H133</f>
        <v>0</v>
      </c>
      <c r="Y133" s="18"/>
      <c r="Z133" s="18"/>
      <c r="AA133" s="18"/>
      <c r="AB133" s="18"/>
      <c r="AC133" s="18"/>
      <c r="AD133" s="18"/>
      <c r="AE133" s="18"/>
      <c r="AF133" s="18"/>
      <c r="AG133" s="18"/>
      <c r="AH133" s="18"/>
      <c r="AI133" s="18"/>
      <c r="AJ133" s="18"/>
      <c r="AK133" s="18"/>
      <c r="AL133" s="18"/>
      <c r="AM133" s="18"/>
      <c r="AN133" s="18"/>
      <c r="AO133" s="18"/>
      <c r="AP133" s="18"/>
      <c r="AQ133" s="18"/>
      <c r="AR133" s="155" t="s">
        <v>682</v>
      </c>
      <c r="AS133" s="18"/>
      <c r="AT133" s="155" t="s">
        <v>143</v>
      </c>
      <c r="AU133" s="155" t="s">
        <v>87</v>
      </c>
      <c r="AV133" s="18"/>
      <c r="AW133" s="18"/>
      <c r="AX133" s="18"/>
      <c r="AY133" s="3" t="s">
        <v>142</v>
      </c>
      <c r="AZ133" s="18"/>
      <c r="BA133" s="18"/>
      <c r="BB133" s="18"/>
      <c r="BC133" s="18"/>
      <c r="BD133" s="18"/>
      <c r="BE133" s="156">
        <f t="shared" ref="BE133:BE134" si="32">IF(O133="základná",K133,0)</f>
        <v>0</v>
      </c>
      <c r="BF133" s="156">
        <f t="shared" ref="BF133:BF134" si="33">IF(O133="znížená",K133,0)</f>
        <v>0</v>
      </c>
      <c r="BG133" s="156">
        <f t="shared" ref="BG133:BG134" si="34">IF(O133="zákl. prenesená",K133,0)</f>
        <v>0</v>
      </c>
      <c r="BH133" s="156">
        <f t="shared" ref="BH133:BH134" si="35">IF(O133="zníž. prenesená",K133,0)</f>
        <v>0</v>
      </c>
      <c r="BI133" s="156">
        <f t="shared" ref="BI133:BI134" si="36">IF(O133="nulová",K133,0)</f>
        <v>0</v>
      </c>
      <c r="BJ133" s="3" t="s">
        <v>87</v>
      </c>
      <c r="BK133" s="156">
        <f t="shared" ref="BK133:BK134" si="37">ROUND(P133*H133,2)</f>
        <v>0</v>
      </c>
      <c r="BL133" s="3" t="s">
        <v>682</v>
      </c>
      <c r="BM133" s="155" t="s">
        <v>957</v>
      </c>
    </row>
    <row r="134" spans="1:65" ht="24" customHeight="1">
      <c r="A134" s="18"/>
      <c r="B134" s="19"/>
      <c r="C134" s="157" t="s">
        <v>148</v>
      </c>
      <c r="D134" s="157" t="s">
        <v>155</v>
      </c>
      <c r="E134" s="158" t="s">
        <v>958</v>
      </c>
      <c r="F134" s="159" t="s">
        <v>959</v>
      </c>
      <c r="G134" s="160" t="s">
        <v>144</v>
      </c>
      <c r="H134" s="161">
        <v>10</v>
      </c>
      <c r="I134" s="162"/>
      <c r="J134" s="162"/>
      <c r="K134" s="163">
        <f t="shared" si="25"/>
        <v>0</v>
      </c>
      <c r="L134" s="159" t="s">
        <v>946</v>
      </c>
      <c r="M134" s="19"/>
      <c r="N134" s="164" t="s">
        <v>1</v>
      </c>
      <c r="O134" s="151" t="s">
        <v>38</v>
      </c>
      <c r="P134" s="152">
        <f t="shared" si="26"/>
        <v>0</v>
      </c>
      <c r="Q134" s="152">
        <f t="shared" si="27"/>
        <v>0</v>
      </c>
      <c r="R134" s="152">
        <f t="shared" si="28"/>
        <v>0</v>
      </c>
      <c r="S134" s="18"/>
      <c r="T134" s="153">
        <f t="shared" si="29"/>
        <v>0</v>
      </c>
      <c r="U134" s="153">
        <v>0</v>
      </c>
      <c r="V134" s="153">
        <f t="shared" si="30"/>
        <v>0</v>
      </c>
      <c r="W134" s="153">
        <v>0</v>
      </c>
      <c r="X134" s="154">
        <f t="shared" si="31"/>
        <v>0</v>
      </c>
      <c r="Y134" s="18"/>
      <c r="Z134" s="18"/>
      <c r="AA134" s="18"/>
      <c r="AB134" s="18"/>
      <c r="AC134" s="18"/>
      <c r="AD134" s="18"/>
      <c r="AE134" s="18"/>
      <c r="AF134" s="18"/>
      <c r="AG134" s="18"/>
      <c r="AH134" s="18"/>
      <c r="AI134" s="18"/>
      <c r="AJ134" s="18"/>
      <c r="AK134" s="18"/>
      <c r="AL134" s="18"/>
      <c r="AM134" s="18"/>
      <c r="AN134" s="18"/>
      <c r="AO134" s="18"/>
      <c r="AP134" s="18"/>
      <c r="AQ134" s="18"/>
      <c r="AR134" s="155" t="s">
        <v>475</v>
      </c>
      <c r="AS134" s="18"/>
      <c r="AT134" s="155" t="s">
        <v>155</v>
      </c>
      <c r="AU134" s="155" t="s">
        <v>87</v>
      </c>
      <c r="AV134" s="18"/>
      <c r="AW134" s="18"/>
      <c r="AX134" s="18"/>
      <c r="AY134" s="3" t="s">
        <v>142</v>
      </c>
      <c r="AZ134" s="18"/>
      <c r="BA134" s="18"/>
      <c r="BB134" s="18"/>
      <c r="BC134" s="18"/>
      <c r="BD134" s="18"/>
      <c r="BE134" s="156">
        <f t="shared" si="32"/>
        <v>0</v>
      </c>
      <c r="BF134" s="156">
        <f t="shared" si="33"/>
        <v>0</v>
      </c>
      <c r="BG134" s="156">
        <f t="shared" si="34"/>
        <v>0</v>
      </c>
      <c r="BH134" s="156">
        <f t="shared" si="35"/>
        <v>0</v>
      </c>
      <c r="BI134" s="156">
        <f t="shared" si="36"/>
        <v>0</v>
      </c>
      <c r="BJ134" s="3" t="s">
        <v>87</v>
      </c>
      <c r="BK134" s="156">
        <f t="shared" si="37"/>
        <v>0</v>
      </c>
      <c r="BL134" s="3" t="s">
        <v>475</v>
      </c>
      <c r="BM134" s="155" t="s">
        <v>960</v>
      </c>
    </row>
    <row r="135" spans="1:65" ht="15.75" customHeight="1">
      <c r="A135" s="171"/>
      <c r="B135" s="172"/>
      <c r="C135" s="171"/>
      <c r="D135" s="173" t="s">
        <v>193</v>
      </c>
      <c r="E135" s="174" t="s">
        <v>1</v>
      </c>
      <c r="F135" s="175" t="s">
        <v>153</v>
      </c>
      <c r="G135" s="171"/>
      <c r="H135" s="176">
        <v>10</v>
      </c>
      <c r="I135" s="171"/>
      <c r="J135" s="171"/>
      <c r="K135" s="171"/>
      <c r="L135" s="171"/>
      <c r="M135" s="172"/>
      <c r="N135" s="177"/>
      <c r="O135" s="171"/>
      <c r="P135" s="171"/>
      <c r="Q135" s="171"/>
      <c r="R135" s="171"/>
      <c r="S135" s="171"/>
      <c r="T135" s="171"/>
      <c r="U135" s="171"/>
      <c r="V135" s="171"/>
      <c r="W135" s="171"/>
      <c r="X135" s="178"/>
      <c r="Y135" s="171"/>
      <c r="Z135" s="171"/>
      <c r="AA135" s="171"/>
      <c r="AB135" s="171"/>
      <c r="AC135" s="171"/>
      <c r="AD135" s="171"/>
      <c r="AE135" s="171"/>
      <c r="AF135" s="171"/>
      <c r="AG135" s="171"/>
      <c r="AH135" s="171"/>
      <c r="AI135" s="171"/>
      <c r="AJ135" s="171"/>
      <c r="AK135" s="171"/>
      <c r="AL135" s="171"/>
      <c r="AM135" s="171"/>
      <c r="AN135" s="171"/>
      <c r="AO135" s="171"/>
      <c r="AP135" s="171"/>
      <c r="AQ135" s="171"/>
      <c r="AR135" s="171"/>
      <c r="AS135" s="171"/>
      <c r="AT135" s="174" t="s">
        <v>193</v>
      </c>
      <c r="AU135" s="174" t="s">
        <v>87</v>
      </c>
      <c r="AV135" s="171" t="s">
        <v>87</v>
      </c>
      <c r="AW135" s="171" t="s">
        <v>4</v>
      </c>
      <c r="AX135" s="171" t="s">
        <v>80</v>
      </c>
      <c r="AY135" s="174" t="s">
        <v>142</v>
      </c>
      <c r="AZ135" s="171"/>
      <c r="BA135" s="171"/>
      <c r="BB135" s="171"/>
      <c r="BC135" s="171"/>
      <c r="BD135" s="171"/>
      <c r="BE135" s="171"/>
      <c r="BF135" s="171"/>
      <c r="BG135" s="171"/>
      <c r="BH135" s="171"/>
      <c r="BI135" s="171"/>
      <c r="BJ135" s="171"/>
      <c r="BK135" s="171"/>
      <c r="BL135" s="171"/>
      <c r="BM135" s="171"/>
    </row>
    <row r="136" spans="1:65" ht="24" customHeight="1">
      <c r="A136" s="18"/>
      <c r="B136" s="19"/>
      <c r="C136" s="141" t="s">
        <v>149</v>
      </c>
      <c r="D136" s="141" t="s">
        <v>143</v>
      </c>
      <c r="E136" s="142" t="s">
        <v>961</v>
      </c>
      <c r="F136" s="143" t="s">
        <v>962</v>
      </c>
      <c r="G136" s="144" t="s">
        <v>144</v>
      </c>
      <c r="H136" s="145">
        <v>10</v>
      </c>
      <c r="I136" s="146"/>
      <c r="J136" s="147"/>
      <c r="K136" s="148">
        <f t="shared" ref="K136:K137" si="38">ROUND(P136*H136,2)</f>
        <v>0</v>
      </c>
      <c r="L136" s="143" t="s">
        <v>946</v>
      </c>
      <c r="M136" s="149"/>
      <c r="N136" s="150" t="s">
        <v>1</v>
      </c>
      <c r="O136" s="151" t="s">
        <v>38</v>
      </c>
      <c r="P136" s="152">
        <f t="shared" ref="P136:P137" si="39">I136+J136</f>
        <v>0</v>
      </c>
      <c r="Q136" s="152">
        <f t="shared" ref="Q136:Q137" si="40">ROUND(I136*H136,2)</f>
        <v>0</v>
      </c>
      <c r="R136" s="152">
        <f t="shared" ref="R136:R137" si="41">ROUND(J136*H136,2)</f>
        <v>0</v>
      </c>
      <c r="S136" s="18"/>
      <c r="T136" s="153">
        <f t="shared" ref="T136:T137" si="42">S136*H136</f>
        <v>0</v>
      </c>
      <c r="U136" s="153">
        <v>6.9999999999999994E-5</v>
      </c>
      <c r="V136" s="153">
        <f t="shared" ref="V136:V137" si="43">U136*H136</f>
        <v>6.9999999999999988E-4</v>
      </c>
      <c r="W136" s="153">
        <v>0</v>
      </c>
      <c r="X136" s="154">
        <f t="shared" ref="X136:X137" si="44">W136*H136</f>
        <v>0</v>
      </c>
      <c r="Y136" s="18"/>
      <c r="Z136" s="18"/>
      <c r="AA136" s="18"/>
      <c r="AB136" s="18"/>
      <c r="AC136" s="18"/>
      <c r="AD136" s="18"/>
      <c r="AE136" s="18"/>
      <c r="AF136" s="18"/>
      <c r="AG136" s="18"/>
      <c r="AH136" s="18"/>
      <c r="AI136" s="18"/>
      <c r="AJ136" s="18"/>
      <c r="AK136" s="18"/>
      <c r="AL136" s="18"/>
      <c r="AM136" s="18"/>
      <c r="AN136" s="18"/>
      <c r="AO136" s="18"/>
      <c r="AP136" s="18"/>
      <c r="AQ136" s="18"/>
      <c r="AR136" s="155" t="s">
        <v>682</v>
      </c>
      <c r="AS136" s="18"/>
      <c r="AT136" s="155" t="s">
        <v>143</v>
      </c>
      <c r="AU136" s="155" t="s">
        <v>87</v>
      </c>
      <c r="AV136" s="18"/>
      <c r="AW136" s="18"/>
      <c r="AX136" s="18"/>
      <c r="AY136" s="3" t="s">
        <v>142</v>
      </c>
      <c r="AZ136" s="18"/>
      <c r="BA136" s="18"/>
      <c r="BB136" s="18"/>
      <c r="BC136" s="18"/>
      <c r="BD136" s="18"/>
      <c r="BE136" s="156">
        <f t="shared" ref="BE136:BE137" si="45">IF(O136="základná",K136,0)</f>
        <v>0</v>
      </c>
      <c r="BF136" s="156">
        <f t="shared" ref="BF136:BF137" si="46">IF(O136="znížená",K136,0)</f>
        <v>0</v>
      </c>
      <c r="BG136" s="156">
        <f t="shared" ref="BG136:BG137" si="47">IF(O136="zákl. prenesená",K136,0)</f>
        <v>0</v>
      </c>
      <c r="BH136" s="156">
        <f t="shared" ref="BH136:BH137" si="48">IF(O136="zníž. prenesená",K136,0)</f>
        <v>0</v>
      </c>
      <c r="BI136" s="156">
        <f t="shared" ref="BI136:BI137" si="49">IF(O136="nulová",K136,0)</f>
        <v>0</v>
      </c>
      <c r="BJ136" s="3" t="s">
        <v>87</v>
      </c>
      <c r="BK136" s="156">
        <f t="shared" ref="BK136:BK137" si="50">ROUND(P136*H136,2)</f>
        <v>0</v>
      </c>
      <c r="BL136" s="3" t="s">
        <v>682</v>
      </c>
      <c r="BM136" s="155" t="s">
        <v>963</v>
      </c>
    </row>
    <row r="137" spans="1:65" ht="24" customHeight="1">
      <c r="A137" s="18"/>
      <c r="B137" s="19"/>
      <c r="C137" s="157" t="s">
        <v>150</v>
      </c>
      <c r="D137" s="157" t="s">
        <v>155</v>
      </c>
      <c r="E137" s="158" t="s">
        <v>964</v>
      </c>
      <c r="F137" s="159" t="s">
        <v>965</v>
      </c>
      <c r="G137" s="160" t="s">
        <v>144</v>
      </c>
      <c r="H137" s="161">
        <v>8</v>
      </c>
      <c r="I137" s="162"/>
      <c r="J137" s="162"/>
      <c r="K137" s="163">
        <f t="shared" si="38"/>
        <v>0</v>
      </c>
      <c r="L137" s="159" t="s">
        <v>966</v>
      </c>
      <c r="M137" s="19"/>
      <c r="N137" s="164" t="s">
        <v>1</v>
      </c>
      <c r="O137" s="151" t="s">
        <v>38</v>
      </c>
      <c r="P137" s="152">
        <f t="shared" si="39"/>
        <v>0</v>
      </c>
      <c r="Q137" s="152">
        <f t="shared" si="40"/>
        <v>0</v>
      </c>
      <c r="R137" s="152">
        <f t="shared" si="41"/>
        <v>0</v>
      </c>
      <c r="S137" s="18"/>
      <c r="T137" s="153">
        <f t="shared" si="42"/>
        <v>0</v>
      </c>
      <c r="U137" s="153">
        <v>0</v>
      </c>
      <c r="V137" s="153">
        <f t="shared" si="43"/>
        <v>0</v>
      </c>
      <c r="W137" s="153">
        <v>0</v>
      </c>
      <c r="X137" s="154">
        <f t="shared" si="44"/>
        <v>0</v>
      </c>
      <c r="Y137" s="18"/>
      <c r="Z137" s="18"/>
      <c r="AA137" s="18"/>
      <c r="AB137" s="18"/>
      <c r="AC137" s="18"/>
      <c r="AD137" s="18"/>
      <c r="AE137" s="18"/>
      <c r="AF137" s="18"/>
      <c r="AG137" s="18"/>
      <c r="AH137" s="18"/>
      <c r="AI137" s="18"/>
      <c r="AJ137" s="18"/>
      <c r="AK137" s="18"/>
      <c r="AL137" s="18"/>
      <c r="AM137" s="18"/>
      <c r="AN137" s="18"/>
      <c r="AO137" s="18"/>
      <c r="AP137" s="18"/>
      <c r="AQ137" s="18"/>
      <c r="AR137" s="155" t="s">
        <v>475</v>
      </c>
      <c r="AS137" s="18"/>
      <c r="AT137" s="155" t="s">
        <v>155</v>
      </c>
      <c r="AU137" s="155" t="s">
        <v>87</v>
      </c>
      <c r="AV137" s="18"/>
      <c r="AW137" s="18"/>
      <c r="AX137" s="18"/>
      <c r="AY137" s="3" t="s">
        <v>142</v>
      </c>
      <c r="AZ137" s="18"/>
      <c r="BA137" s="18"/>
      <c r="BB137" s="18"/>
      <c r="BC137" s="18"/>
      <c r="BD137" s="18"/>
      <c r="BE137" s="156">
        <f t="shared" si="45"/>
        <v>0</v>
      </c>
      <c r="BF137" s="156">
        <f t="shared" si="46"/>
        <v>0</v>
      </c>
      <c r="BG137" s="156">
        <f t="shared" si="47"/>
        <v>0</v>
      </c>
      <c r="BH137" s="156">
        <f t="shared" si="48"/>
        <v>0</v>
      </c>
      <c r="BI137" s="156">
        <f t="shared" si="49"/>
        <v>0</v>
      </c>
      <c r="BJ137" s="3" t="s">
        <v>87</v>
      </c>
      <c r="BK137" s="156">
        <f t="shared" si="50"/>
        <v>0</v>
      </c>
      <c r="BL137" s="3" t="s">
        <v>475</v>
      </c>
      <c r="BM137" s="155" t="s">
        <v>967</v>
      </c>
    </row>
    <row r="138" spans="1:65" ht="15.75" customHeight="1">
      <c r="A138" s="171"/>
      <c r="B138" s="172"/>
      <c r="C138" s="171"/>
      <c r="D138" s="173" t="s">
        <v>193</v>
      </c>
      <c r="E138" s="174" t="s">
        <v>1</v>
      </c>
      <c r="F138" s="175" t="s">
        <v>151</v>
      </c>
      <c r="G138" s="171"/>
      <c r="H138" s="176">
        <v>8</v>
      </c>
      <c r="I138" s="171"/>
      <c r="J138" s="171"/>
      <c r="K138" s="171"/>
      <c r="L138" s="171"/>
      <c r="M138" s="172"/>
      <c r="N138" s="177"/>
      <c r="O138" s="171"/>
      <c r="P138" s="171"/>
      <c r="Q138" s="171"/>
      <c r="R138" s="171"/>
      <c r="S138" s="171"/>
      <c r="T138" s="171"/>
      <c r="U138" s="171"/>
      <c r="V138" s="171"/>
      <c r="W138" s="171"/>
      <c r="X138" s="178"/>
      <c r="Y138" s="171"/>
      <c r="Z138" s="171"/>
      <c r="AA138" s="171"/>
      <c r="AB138" s="171"/>
      <c r="AC138" s="171"/>
      <c r="AD138" s="171"/>
      <c r="AE138" s="171"/>
      <c r="AF138" s="171"/>
      <c r="AG138" s="171"/>
      <c r="AH138" s="171"/>
      <c r="AI138" s="171"/>
      <c r="AJ138" s="171"/>
      <c r="AK138" s="171"/>
      <c r="AL138" s="171"/>
      <c r="AM138" s="171"/>
      <c r="AN138" s="171"/>
      <c r="AO138" s="171"/>
      <c r="AP138" s="171"/>
      <c r="AQ138" s="171"/>
      <c r="AR138" s="171"/>
      <c r="AS138" s="171"/>
      <c r="AT138" s="174" t="s">
        <v>193</v>
      </c>
      <c r="AU138" s="174" t="s">
        <v>87</v>
      </c>
      <c r="AV138" s="171" t="s">
        <v>87</v>
      </c>
      <c r="AW138" s="171" t="s">
        <v>4</v>
      </c>
      <c r="AX138" s="171" t="s">
        <v>80</v>
      </c>
      <c r="AY138" s="174" t="s">
        <v>142</v>
      </c>
      <c r="AZ138" s="171"/>
      <c r="BA138" s="171"/>
      <c r="BB138" s="171"/>
      <c r="BC138" s="171"/>
      <c r="BD138" s="171"/>
      <c r="BE138" s="171"/>
      <c r="BF138" s="171"/>
      <c r="BG138" s="171"/>
      <c r="BH138" s="171"/>
      <c r="BI138" s="171"/>
      <c r="BJ138" s="171"/>
      <c r="BK138" s="171"/>
      <c r="BL138" s="171"/>
      <c r="BM138" s="171"/>
    </row>
    <row r="139" spans="1:65" ht="24" customHeight="1">
      <c r="A139" s="18"/>
      <c r="B139" s="19"/>
      <c r="C139" s="141" t="s">
        <v>151</v>
      </c>
      <c r="D139" s="141" t="s">
        <v>143</v>
      </c>
      <c r="E139" s="142" t="s">
        <v>968</v>
      </c>
      <c r="F139" s="143" t="s">
        <v>969</v>
      </c>
      <c r="G139" s="144" t="s">
        <v>144</v>
      </c>
      <c r="H139" s="145">
        <v>8</v>
      </c>
      <c r="I139" s="146"/>
      <c r="J139" s="147"/>
      <c r="K139" s="148">
        <f t="shared" ref="K139:K140" si="51">ROUND(P139*H139,2)</f>
        <v>0</v>
      </c>
      <c r="L139" s="143" t="s">
        <v>966</v>
      </c>
      <c r="M139" s="149"/>
      <c r="N139" s="150" t="s">
        <v>1</v>
      </c>
      <c r="O139" s="151" t="s">
        <v>38</v>
      </c>
      <c r="P139" s="152">
        <f t="shared" ref="P139:P140" si="52">I139+J139</f>
        <v>0</v>
      </c>
      <c r="Q139" s="152">
        <f t="shared" ref="Q139:Q140" si="53">ROUND(I139*H139,2)</f>
        <v>0</v>
      </c>
      <c r="R139" s="152">
        <f t="shared" ref="R139:R140" si="54">ROUND(J139*H139,2)</f>
        <v>0</v>
      </c>
      <c r="S139" s="18"/>
      <c r="T139" s="153">
        <f t="shared" ref="T139:T140" si="55">S139*H139</f>
        <v>0</v>
      </c>
      <c r="U139" s="153">
        <v>1.1E-4</v>
      </c>
      <c r="V139" s="153">
        <f t="shared" ref="V139:V140" si="56">U139*H139</f>
        <v>8.8000000000000003E-4</v>
      </c>
      <c r="W139" s="153">
        <v>0</v>
      </c>
      <c r="X139" s="154">
        <f t="shared" ref="X139:X140" si="57">W139*H139</f>
        <v>0</v>
      </c>
      <c r="Y139" s="18"/>
      <c r="Z139" s="18"/>
      <c r="AA139" s="18"/>
      <c r="AB139" s="18"/>
      <c r="AC139" s="18"/>
      <c r="AD139" s="18"/>
      <c r="AE139" s="18"/>
      <c r="AF139" s="18"/>
      <c r="AG139" s="18"/>
      <c r="AH139" s="18"/>
      <c r="AI139" s="18"/>
      <c r="AJ139" s="18"/>
      <c r="AK139" s="18"/>
      <c r="AL139" s="18"/>
      <c r="AM139" s="18"/>
      <c r="AN139" s="18"/>
      <c r="AO139" s="18"/>
      <c r="AP139" s="18"/>
      <c r="AQ139" s="18"/>
      <c r="AR139" s="155" t="s">
        <v>682</v>
      </c>
      <c r="AS139" s="18"/>
      <c r="AT139" s="155" t="s">
        <v>143</v>
      </c>
      <c r="AU139" s="155" t="s">
        <v>87</v>
      </c>
      <c r="AV139" s="18"/>
      <c r="AW139" s="18"/>
      <c r="AX139" s="18"/>
      <c r="AY139" s="3" t="s">
        <v>142</v>
      </c>
      <c r="AZ139" s="18"/>
      <c r="BA139" s="18"/>
      <c r="BB139" s="18"/>
      <c r="BC139" s="18"/>
      <c r="BD139" s="18"/>
      <c r="BE139" s="156">
        <f t="shared" ref="BE139:BE140" si="58">IF(O139="základná",K139,0)</f>
        <v>0</v>
      </c>
      <c r="BF139" s="156">
        <f t="shared" ref="BF139:BF140" si="59">IF(O139="znížená",K139,0)</f>
        <v>0</v>
      </c>
      <c r="BG139" s="156">
        <f t="shared" ref="BG139:BG140" si="60">IF(O139="zákl. prenesená",K139,0)</f>
        <v>0</v>
      </c>
      <c r="BH139" s="156">
        <f t="shared" ref="BH139:BH140" si="61">IF(O139="zníž. prenesená",K139,0)</f>
        <v>0</v>
      </c>
      <c r="BI139" s="156">
        <f t="shared" ref="BI139:BI140" si="62">IF(O139="nulová",K139,0)</f>
        <v>0</v>
      </c>
      <c r="BJ139" s="3" t="s">
        <v>87</v>
      </c>
      <c r="BK139" s="156">
        <f t="shared" ref="BK139:BK140" si="63">ROUND(P139*H139,2)</f>
        <v>0</v>
      </c>
      <c r="BL139" s="3" t="s">
        <v>682</v>
      </c>
      <c r="BM139" s="155" t="s">
        <v>970</v>
      </c>
    </row>
    <row r="140" spans="1:65" ht="24" customHeight="1">
      <c r="A140" s="18"/>
      <c r="B140" s="19"/>
      <c r="C140" s="157" t="s">
        <v>152</v>
      </c>
      <c r="D140" s="157" t="s">
        <v>155</v>
      </c>
      <c r="E140" s="158" t="s">
        <v>971</v>
      </c>
      <c r="F140" s="159" t="s">
        <v>972</v>
      </c>
      <c r="G140" s="160" t="s">
        <v>144</v>
      </c>
      <c r="H140" s="161">
        <v>25</v>
      </c>
      <c r="I140" s="162"/>
      <c r="J140" s="162"/>
      <c r="K140" s="163">
        <f t="shared" si="51"/>
        <v>0</v>
      </c>
      <c r="L140" s="159" t="s">
        <v>946</v>
      </c>
      <c r="M140" s="19"/>
      <c r="N140" s="164" t="s">
        <v>1</v>
      </c>
      <c r="O140" s="151" t="s">
        <v>38</v>
      </c>
      <c r="P140" s="152">
        <f t="shared" si="52"/>
        <v>0</v>
      </c>
      <c r="Q140" s="152">
        <f t="shared" si="53"/>
        <v>0</v>
      </c>
      <c r="R140" s="152">
        <f t="shared" si="54"/>
        <v>0</v>
      </c>
      <c r="S140" s="18"/>
      <c r="T140" s="153">
        <f t="shared" si="55"/>
        <v>0</v>
      </c>
      <c r="U140" s="153">
        <v>0</v>
      </c>
      <c r="V140" s="153">
        <f t="shared" si="56"/>
        <v>0</v>
      </c>
      <c r="W140" s="153">
        <v>0</v>
      </c>
      <c r="X140" s="154">
        <f t="shared" si="57"/>
        <v>0</v>
      </c>
      <c r="Y140" s="18"/>
      <c r="Z140" s="18"/>
      <c r="AA140" s="18"/>
      <c r="AB140" s="18"/>
      <c r="AC140" s="18"/>
      <c r="AD140" s="18"/>
      <c r="AE140" s="18"/>
      <c r="AF140" s="18"/>
      <c r="AG140" s="18"/>
      <c r="AH140" s="18"/>
      <c r="AI140" s="18"/>
      <c r="AJ140" s="18"/>
      <c r="AK140" s="18"/>
      <c r="AL140" s="18"/>
      <c r="AM140" s="18"/>
      <c r="AN140" s="18"/>
      <c r="AO140" s="18"/>
      <c r="AP140" s="18"/>
      <c r="AQ140" s="18"/>
      <c r="AR140" s="155" t="s">
        <v>475</v>
      </c>
      <c r="AS140" s="18"/>
      <c r="AT140" s="155" t="s">
        <v>155</v>
      </c>
      <c r="AU140" s="155" t="s">
        <v>87</v>
      </c>
      <c r="AV140" s="18"/>
      <c r="AW140" s="18"/>
      <c r="AX140" s="18"/>
      <c r="AY140" s="3" t="s">
        <v>142</v>
      </c>
      <c r="AZ140" s="18"/>
      <c r="BA140" s="18"/>
      <c r="BB140" s="18"/>
      <c r="BC140" s="18"/>
      <c r="BD140" s="18"/>
      <c r="BE140" s="156">
        <f t="shared" si="58"/>
        <v>0</v>
      </c>
      <c r="BF140" s="156">
        <f t="shared" si="59"/>
        <v>0</v>
      </c>
      <c r="BG140" s="156">
        <f t="shared" si="60"/>
        <v>0</v>
      </c>
      <c r="BH140" s="156">
        <f t="shared" si="61"/>
        <v>0</v>
      </c>
      <c r="BI140" s="156">
        <f t="shared" si="62"/>
        <v>0</v>
      </c>
      <c r="BJ140" s="3" t="s">
        <v>87</v>
      </c>
      <c r="BK140" s="156">
        <f t="shared" si="63"/>
        <v>0</v>
      </c>
      <c r="BL140" s="3" t="s">
        <v>475</v>
      </c>
      <c r="BM140" s="155" t="s">
        <v>973</v>
      </c>
    </row>
    <row r="141" spans="1:65" ht="15.75" customHeight="1">
      <c r="A141" s="171"/>
      <c r="B141" s="172"/>
      <c r="C141" s="171"/>
      <c r="D141" s="173" t="s">
        <v>193</v>
      </c>
      <c r="E141" s="174" t="s">
        <v>1</v>
      </c>
      <c r="F141" s="175" t="s">
        <v>299</v>
      </c>
      <c r="G141" s="171"/>
      <c r="H141" s="176">
        <v>25</v>
      </c>
      <c r="I141" s="171"/>
      <c r="J141" s="171"/>
      <c r="K141" s="171"/>
      <c r="L141" s="171"/>
      <c r="M141" s="172"/>
      <c r="N141" s="177"/>
      <c r="O141" s="171"/>
      <c r="P141" s="171"/>
      <c r="Q141" s="171"/>
      <c r="R141" s="171"/>
      <c r="S141" s="171"/>
      <c r="T141" s="171"/>
      <c r="U141" s="171"/>
      <c r="V141" s="171"/>
      <c r="W141" s="171"/>
      <c r="X141" s="178"/>
      <c r="Y141" s="171"/>
      <c r="Z141" s="171"/>
      <c r="AA141" s="171"/>
      <c r="AB141" s="171"/>
      <c r="AC141" s="171"/>
      <c r="AD141" s="171"/>
      <c r="AE141" s="171"/>
      <c r="AF141" s="171"/>
      <c r="AG141" s="171"/>
      <c r="AH141" s="171"/>
      <c r="AI141" s="171"/>
      <c r="AJ141" s="171"/>
      <c r="AK141" s="171"/>
      <c r="AL141" s="171"/>
      <c r="AM141" s="171"/>
      <c r="AN141" s="171"/>
      <c r="AO141" s="171"/>
      <c r="AP141" s="171"/>
      <c r="AQ141" s="171"/>
      <c r="AR141" s="171"/>
      <c r="AS141" s="171"/>
      <c r="AT141" s="174" t="s">
        <v>193</v>
      </c>
      <c r="AU141" s="174" t="s">
        <v>87</v>
      </c>
      <c r="AV141" s="171" t="s">
        <v>87</v>
      </c>
      <c r="AW141" s="171" t="s">
        <v>4</v>
      </c>
      <c r="AX141" s="171" t="s">
        <v>80</v>
      </c>
      <c r="AY141" s="174" t="s">
        <v>142</v>
      </c>
      <c r="AZ141" s="171"/>
      <c r="BA141" s="171"/>
      <c r="BB141" s="171"/>
      <c r="BC141" s="171"/>
      <c r="BD141" s="171"/>
      <c r="BE141" s="171"/>
      <c r="BF141" s="171"/>
      <c r="BG141" s="171"/>
      <c r="BH141" s="171"/>
      <c r="BI141" s="171"/>
      <c r="BJ141" s="171"/>
      <c r="BK141" s="171"/>
      <c r="BL141" s="171"/>
      <c r="BM141" s="171"/>
    </row>
    <row r="142" spans="1:65" ht="21.75" customHeight="1">
      <c r="A142" s="18"/>
      <c r="B142" s="19"/>
      <c r="C142" s="141" t="s">
        <v>153</v>
      </c>
      <c r="D142" s="141" t="s">
        <v>143</v>
      </c>
      <c r="E142" s="142" t="s">
        <v>974</v>
      </c>
      <c r="F142" s="143" t="s">
        <v>975</v>
      </c>
      <c r="G142" s="144" t="s">
        <v>144</v>
      </c>
      <c r="H142" s="145">
        <v>25</v>
      </c>
      <c r="I142" s="146"/>
      <c r="J142" s="147"/>
      <c r="K142" s="148">
        <f t="shared" ref="K142:K143" si="64">ROUND(P142*H142,2)</f>
        <v>0</v>
      </c>
      <c r="L142" s="143" t="s">
        <v>1</v>
      </c>
      <c r="M142" s="149"/>
      <c r="N142" s="150" t="s">
        <v>1</v>
      </c>
      <c r="O142" s="151" t="s">
        <v>38</v>
      </c>
      <c r="P142" s="152">
        <f t="shared" ref="P142:P143" si="65">I142+J142</f>
        <v>0</v>
      </c>
      <c r="Q142" s="152">
        <f t="shared" ref="Q142:Q143" si="66">ROUND(I142*H142,2)</f>
        <v>0</v>
      </c>
      <c r="R142" s="152">
        <f t="shared" ref="R142:R143" si="67">ROUND(J142*H142,2)</f>
        <v>0</v>
      </c>
      <c r="S142" s="18"/>
      <c r="T142" s="153">
        <f t="shared" ref="T142:T143" si="68">S142*H142</f>
        <v>0</v>
      </c>
      <c r="U142" s="153">
        <v>7.9000000000000001E-4</v>
      </c>
      <c r="V142" s="153">
        <f t="shared" ref="V142:V143" si="69">U142*H142</f>
        <v>1.975E-2</v>
      </c>
      <c r="W142" s="153">
        <v>0</v>
      </c>
      <c r="X142" s="154">
        <f t="shared" ref="X142:X143" si="70">W142*H142</f>
        <v>0</v>
      </c>
      <c r="Y142" s="18"/>
      <c r="Z142" s="18"/>
      <c r="AA142" s="18"/>
      <c r="AB142" s="18"/>
      <c r="AC142" s="18"/>
      <c r="AD142" s="18"/>
      <c r="AE142" s="18"/>
      <c r="AF142" s="18"/>
      <c r="AG142" s="18"/>
      <c r="AH142" s="18"/>
      <c r="AI142" s="18"/>
      <c r="AJ142" s="18"/>
      <c r="AK142" s="18"/>
      <c r="AL142" s="18"/>
      <c r="AM142" s="18"/>
      <c r="AN142" s="18"/>
      <c r="AO142" s="18"/>
      <c r="AP142" s="18"/>
      <c r="AQ142" s="18"/>
      <c r="AR142" s="155" t="s">
        <v>976</v>
      </c>
      <c r="AS142" s="18"/>
      <c r="AT142" s="155" t="s">
        <v>143</v>
      </c>
      <c r="AU142" s="155" t="s">
        <v>87</v>
      </c>
      <c r="AV142" s="18"/>
      <c r="AW142" s="18"/>
      <c r="AX142" s="18"/>
      <c r="AY142" s="3" t="s">
        <v>142</v>
      </c>
      <c r="AZ142" s="18"/>
      <c r="BA142" s="18"/>
      <c r="BB142" s="18"/>
      <c r="BC142" s="18"/>
      <c r="BD142" s="18"/>
      <c r="BE142" s="156">
        <f t="shared" ref="BE142:BE143" si="71">IF(O142="základná",K142,0)</f>
        <v>0</v>
      </c>
      <c r="BF142" s="156">
        <f t="shared" ref="BF142:BF143" si="72">IF(O142="znížená",K142,0)</f>
        <v>0</v>
      </c>
      <c r="BG142" s="156">
        <f t="shared" ref="BG142:BG143" si="73">IF(O142="zákl. prenesená",K142,0)</f>
        <v>0</v>
      </c>
      <c r="BH142" s="156">
        <f t="shared" ref="BH142:BH143" si="74">IF(O142="zníž. prenesená",K142,0)</f>
        <v>0</v>
      </c>
      <c r="BI142" s="156">
        <f t="shared" ref="BI142:BI143" si="75">IF(O142="nulová",K142,0)</f>
        <v>0</v>
      </c>
      <c r="BJ142" s="3" t="s">
        <v>87</v>
      </c>
      <c r="BK142" s="156">
        <f t="shared" ref="BK142:BK143" si="76">ROUND(P142*H142,2)</f>
        <v>0</v>
      </c>
      <c r="BL142" s="3" t="s">
        <v>475</v>
      </c>
      <c r="BM142" s="155" t="s">
        <v>977</v>
      </c>
    </row>
    <row r="143" spans="1:65" ht="24" customHeight="1">
      <c r="A143" s="18"/>
      <c r="B143" s="19"/>
      <c r="C143" s="157" t="s">
        <v>154</v>
      </c>
      <c r="D143" s="157" t="s">
        <v>155</v>
      </c>
      <c r="E143" s="158" t="s">
        <v>978</v>
      </c>
      <c r="F143" s="159" t="s">
        <v>979</v>
      </c>
      <c r="G143" s="160" t="s">
        <v>144</v>
      </c>
      <c r="H143" s="161">
        <v>2</v>
      </c>
      <c r="I143" s="162"/>
      <c r="J143" s="162"/>
      <c r="K143" s="163">
        <f t="shared" si="64"/>
        <v>0</v>
      </c>
      <c r="L143" s="159" t="s">
        <v>946</v>
      </c>
      <c r="M143" s="19"/>
      <c r="N143" s="164" t="s">
        <v>1</v>
      </c>
      <c r="O143" s="151" t="s">
        <v>38</v>
      </c>
      <c r="P143" s="152">
        <f t="shared" si="65"/>
        <v>0</v>
      </c>
      <c r="Q143" s="152">
        <f t="shared" si="66"/>
        <v>0</v>
      </c>
      <c r="R143" s="152">
        <f t="shared" si="67"/>
        <v>0</v>
      </c>
      <c r="S143" s="18"/>
      <c r="T143" s="153">
        <f t="shared" si="68"/>
        <v>0</v>
      </c>
      <c r="U143" s="153">
        <v>0</v>
      </c>
      <c r="V143" s="153">
        <f t="shared" si="69"/>
        <v>0</v>
      </c>
      <c r="W143" s="153">
        <v>0</v>
      </c>
      <c r="X143" s="154">
        <f t="shared" si="70"/>
        <v>0</v>
      </c>
      <c r="Y143" s="18"/>
      <c r="Z143" s="18"/>
      <c r="AA143" s="18"/>
      <c r="AB143" s="18"/>
      <c r="AC143" s="18"/>
      <c r="AD143" s="18"/>
      <c r="AE143" s="18"/>
      <c r="AF143" s="18"/>
      <c r="AG143" s="18"/>
      <c r="AH143" s="18"/>
      <c r="AI143" s="18"/>
      <c r="AJ143" s="18"/>
      <c r="AK143" s="18"/>
      <c r="AL143" s="18"/>
      <c r="AM143" s="18"/>
      <c r="AN143" s="18"/>
      <c r="AO143" s="18"/>
      <c r="AP143" s="18"/>
      <c r="AQ143" s="18"/>
      <c r="AR143" s="155" t="s">
        <v>475</v>
      </c>
      <c r="AS143" s="18"/>
      <c r="AT143" s="155" t="s">
        <v>155</v>
      </c>
      <c r="AU143" s="155" t="s">
        <v>87</v>
      </c>
      <c r="AV143" s="18"/>
      <c r="AW143" s="18"/>
      <c r="AX143" s="18"/>
      <c r="AY143" s="3" t="s">
        <v>142</v>
      </c>
      <c r="AZ143" s="18"/>
      <c r="BA143" s="18"/>
      <c r="BB143" s="18"/>
      <c r="BC143" s="18"/>
      <c r="BD143" s="18"/>
      <c r="BE143" s="156">
        <f t="shared" si="71"/>
        <v>0</v>
      </c>
      <c r="BF143" s="156">
        <f t="shared" si="72"/>
        <v>0</v>
      </c>
      <c r="BG143" s="156">
        <f t="shared" si="73"/>
        <v>0</v>
      </c>
      <c r="BH143" s="156">
        <f t="shared" si="74"/>
        <v>0</v>
      </c>
      <c r="BI143" s="156">
        <f t="shared" si="75"/>
        <v>0</v>
      </c>
      <c r="BJ143" s="3" t="s">
        <v>87</v>
      </c>
      <c r="BK143" s="156">
        <f t="shared" si="76"/>
        <v>0</v>
      </c>
      <c r="BL143" s="3" t="s">
        <v>475</v>
      </c>
      <c r="BM143" s="155" t="s">
        <v>980</v>
      </c>
    </row>
    <row r="144" spans="1:65" ht="15.75" customHeight="1">
      <c r="A144" s="171"/>
      <c r="B144" s="172"/>
      <c r="C144" s="171"/>
      <c r="D144" s="173" t="s">
        <v>193</v>
      </c>
      <c r="E144" s="174" t="s">
        <v>1</v>
      </c>
      <c r="F144" s="175" t="s">
        <v>87</v>
      </c>
      <c r="G144" s="171"/>
      <c r="H144" s="176">
        <v>2</v>
      </c>
      <c r="I144" s="171"/>
      <c r="J144" s="171"/>
      <c r="K144" s="171"/>
      <c r="L144" s="171"/>
      <c r="M144" s="172"/>
      <c r="N144" s="177"/>
      <c r="O144" s="171"/>
      <c r="P144" s="171"/>
      <c r="Q144" s="171"/>
      <c r="R144" s="171"/>
      <c r="S144" s="171"/>
      <c r="T144" s="171"/>
      <c r="U144" s="171"/>
      <c r="V144" s="171"/>
      <c r="W144" s="171"/>
      <c r="X144" s="178"/>
      <c r="Y144" s="171"/>
      <c r="Z144" s="171"/>
      <c r="AA144" s="171"/>
      <c r="AB144" s="171"/>
      <c r="AC144" s="171"/>
      <c r="AD144" s="171"/>
      <c r="AE144" s="171"/>
      <c r="AF144" s="171"/>
      <c r="AG144" s="171"/>
      <c r="AH144" s="171"/>
      <c r="AI144" s="171"/>
      <c r="AJ144" s="171"/>
      <c r="AK144" s="171"/>
      <c r="AL144" s="171"/>
      <c r="AM144" s="171"/>
      <c r="AN144" s="171"/>
      <c r="AO144" s="171"/>
      <c r="AP144" s="171"/>
      <c r="AQ144" s="171"/>
      <c r="AR144" s="171"/>
      <c r="AS144" s="171"/>
      <c r="AT144" s="174" t="s">
        <v>193</v>
      </c>
      <c r="AU144" s="174" t="s">
        <v>87</v>
      </c>
      <c r="AV144" s="171" t="s">
        <v>87</v>
      </c>
      <c r="AW144" s="171" t="s">
        <v>4</v>
      </c>
      <c r="AX144" s="171" t="s">
        <v>80</v>
      </c>
      <c r="AY144" s="174" t="s">
        <v>142</v>
      </c>
      <c r="AZ144" s="171"/>
      <c r="BA144" s="171"/>
      <c r="BB144" s="171"/>
      <c r="BC144" s="171"/>
      <c r="BD144" s="171"/>
      <c r="BE144" s="171"/>
      <c r="BF144" s="171"/>
      <c r="BG144" s="171"/>
      <c r="BH144" s="171"/>
      <c r="BI144" s="171"/>
      <c r="BJ144" s="171"/>
      <c r="BK144" s="171"/>
      <c r="BL144" s="171"/>
      <c r="BM144" s="171"/>
    </row>
    <row r="145" spans="1:65" ht="24" customHeight="1">
      <c r="A145" s="18"/>
      <c r="B145" s="19"/>
      <c r="C145" s="141" t="s">
        <v>157</v>
      </c>
      <c r="D145" s="141" t="s">
        <v>143</v>
      </c>
      <c r="E145" s="142" t="s">
        <v>981</v>
      </c>
      <c r="F145" s="143" t="s">
        <v>982</v>
      </c>
      <c r="G145" s="144" t="s">
        <v>144</v>
      </c>
      <c r="H145" s="145">
        <v>2</v>
      </c>
      <c r="I145" s="146"/>
      <c r="J145" s="147"/>
      <c r="K145" s="148">
        <f t="shared" ref="K145:K146" si="77">ROUND(P145*H145,2)</f>
        <v>0</v>
      </c>
      <c r="L145" s="143" t="s">
        <v>1</v>
      </c>
      <c r="M145" s="149"/>
      <c r="N145" s="150" t="s">
        <v>1</v>
      </c>
      <c r="O145" s="151" t="s">
        <v>38</v>
      </c>
      <c r="P145" s="152">
        <f t="shared" ref="P145:P146" si="78">I145+J145</f>
        <v>0</v>
      </c>
      <c r="Q145" s="152">
        <f t="shared" ref="Q145:Q146" si="79">ROUND(I145*H145,2)</f>
        <v>0</v>
      </c>
      <c r="R145" s="152">
        <f t="shared" ref="R145:R146" si="80">ROUND(J145*H145,2)</f>
        <v>0</v>
      </c>
      <c r="S145" s="18"/>
      <c r="T145" s="153">
        <f t="shared" ref="T145:T146" si="81">S145*H145</f>
        <v>0</v>
      </c>
      <c r="U145" s="153">
        <v>4.7300000000000002E-2</v>
      </c>
      <c r="V145" s="153">
        <f t="shared" ref="V145:V146" si="82">U145*H145</f>
        <v>9.4600000000000004E-2</v>
      </c>
      <c r="W145" s="153">
        <v>0</v>
      </c>
      <c r="X145" s="154">
        <f t="shared" ref="X145:X146" si="83">W145*H145</f>
        <v>0</v>
      </c>
      <c r="Y145" s="18"/>
      <c r="Z145" s="18"/>
      <c r="AA145" s="18"/>
      <c r="AB145" s="18"/>
      <c r="AC145" s="18"/>
      <c r="AD145" s="18"/>
      <c r="AE145" s="18"/>
      <c r="AF145" s="18"/>
      <c r="AG145" s="18"/>
      <c r="AH145" s="18"/>
      <c r="AI145" s="18"/>
      <c r="AJ145" s="18"/>
      <c r="AK145" s="18"/>
      <c r="AL145" s="18"/>
      <c r="AM145" s="18"/>
      <c r="AN145" s="18"/>
      <c r="AO145" s="18"/>
      <c r="AP145" s="18"/>
      <c r="AQ145" s="18"/>
      <c r="AR145" s="155" t="s">
        <v>682</v>
      </c>
      <c r="AS145" s="18"/>
      <c r="AT145" s="155" t="s">
        <v>143</v>
      </c>
      <c r="AU145" s="155" t="s">
        <v>87</v>
      </c>
      <c r="AV145" s="18"/>
      <c r="AW145" s="18"/>
      <c r="AX145" s="18"/>
      <c r="AY145" s="3" t="s">
        <v>142</v>
      </c>
      <c r="AZ145" s="18"/>
      <c r="BA145" s="18"/>
      <c r="BB145" s="18"/>
      <c r="BC145" s="18"/>
      <c r="BD145" s="18"/>
      <c r="BE145" s="156">
        <f t="shared" ref="BE145:BE146" si="84">IF(O145="základná",K145,0)</f>
        <v>0</v>
      </c>
      <c r="BF145" s="156">
        <f t="shared" ref="BF145:BF146" si="85">IF(O145="znížená",K145,0)</f>
        <v>0</v>
      </c>
      <c r="BG145" s="156">
        <f t="shared" ref="BG145:BG146" si="86">IF(O145="zákl. prenesená",K145,0)</f>
        <v>0</v>
      </c>
      <c r="BH145" s="156">
        <f t="shared" ref="BH145:BH146" si="87">IF(O145="zníž. prenesená",K145,0)</f>
        <v>0</v>
      </c>
      <c r="BI145" s="156">
        <f t="shared" ref="BI145:BI146" si="88">IF(O145="nulová",K145,0)</f>
        <v>0</v>
      </c>
      <c r="BJ145" s="3" t="s">
        <v>87</v>
      </c>
      <c r="BK145" s="156">
        <f t="shared" ref="BK145:BK146" si="89">ROUND(P145*H145,2)</f>
        <v>0</v>
      </c>
      <c r="BL145" s="3" t="s">
        <v>682</v>
      </c>
      <c r="BM145" s="155" t="s">
        <v>983</v>
      </c>
    </row>
    <row r="146" spans="1:65" ht="24" customHeight="1">
      <c r="A146" s="18"/>
      <c r="B146" s="19"/>
      <c r="C146" s="157" t="s">
        <v>242</v>
      </c>
      <c r="D146" s="157" t="s">
        <v>155</v>
      </c>
      <c r="E146" s="158" t="s">
        <v>984</v>
      </c>
      <c r="F146" s="159" t="s">
        <v>985</v>
      </c>
      <c r="G146" s="160" t="s">
        <v>144</v>
      </c>
      <c r="H146" s="161">
        <v>20</v>
      </c>
      <c r="I146" s="162"/>
      <c r="J146" s="162"/>
      <c r="K146" s="163">
        <f t="shared" si="77"/>
        <v>0</v>
      </c>
      <c r="L146" s="159" t="s">
        <v>946</v>
      </c>
      <c r="M146" s="19"/>
      <c r="N146" s="164" t="s">
        <v>1</v>
      </c>
      <c r="O146" s="151" t="s">
        <v>38</v>
      </c>
      <c r="P146" s="152">
        <f t="shared" si="78"/>
        <v>0</v>
      </c>
      <c r="Q146" s="152">
        <f t="shared" si="79"/>
        <v>0</v>
      </c>
      <c r="R146" s="152">
        <f t="shared" si="80"/>
        <v>0</v>
      </c>
      <c r="S146" s="18"/>
      <c r="T146" s="153">
        <f t="shared" si="81"/>
        <v>0</v>
      </c>
      <c r="U146" s="153">
        <v>0</v>
      </c>
      <c r="V146" s="153">
        <f t="shared" si="82"/>
        <v>0</v>
      </c>
      <c r="W146" s="153">
        <v>0</v>
      </c>
      <c r="X146" s="154">
        <f t="shared" si="83"/>
        <v>0</v>
      </c>
      <c r="Y146" s="18"/>
      <c r="Z146" s="18"/>
      <c r="AA146" s="18"/>
      <c r="AB146" s="18"/>
      <c r="AC146" s="18"/>
      <c r="AD146" s="18"/>
      <c r="AE146" s="18"/>
      <c r="AF146" s="18"/>
      <c r="AG146" s="18"/>
      <c r="AH146" s="18"/>
      <c r="AI146" s="18"/>
      <c r="AJ146" s="18"/>
      <c r="AK146" s="18"/>
      <c r="AL146" s="18"/>
      <c r="AM146" s="18"/>
      <c r="AN146" s="18"/>
      <c r="AO146" s="18"/>
      <c r="AP146" s="18"/>
      <c r="AQ146" s="18"/>
      <c r="AR146" s="155" t="s">
        <v>475</v>
      </c>
      <c r="AS146" s="18"/>
      <c r="AT146" s="155" t="s">
        <v>155</v>
      </c>
      <c r="AU146" s="155" t="s">
        <v>87</v>
      </c>
      <c r="AV146" s="18"/>
      <c r="AW146" s="18"/>
      <c r="AX146" s="18"/>
      <c r="AY146" s="3" t="s">
        <v>142</v>
      </c>
      <c r="AZ146" s="18"/>
      <c r="BA146" s="18"/>
      <c r="BB146" s="18"/>
      <c r="BC146" s="18"/>
      <c r="BD146" s="18"/>
      <c r="BE146" s="156">
        <f t="shared" si="84"/>
        <v>0</v>
      </c>
      <c r="BF146" s="156">
        <f t="shared" si="85"/>
        <v>0</v>
      </c>
      <c r="BG146" s="156">
        <f t="shared" si="86"/>
        <v>0</v>
      </c>
      <c r="BH146" s="156">
        <f t="shared" si="87"/>
        <v>0</v>
      </c>
      <c r="BI146" s="156">
        <f t="shared" si="88"/>
        <v>0</v>
      </c>
      <c r="BJ146" s="3" t="s">
        <v>87</v>
      </c>
      <c r="BK146" s="156">
        <f t="shared" si="89"/>
        <v>0</v>
      </c>
      <c r="BL146" s="3" t="s">
        <v>475</v>
      </c>
      <c r="BM146" s="155" t="s">
        <v>986</v>
      </c>
    </row>
    <row r="147" spans="1:65" ht="15.75" customHeight="1">
      <c r="A147" s="171"/>
      <c r="B147" s="172"/>
      <c r="C147" s="171"/>
      <c r="D147" s="173" t="s">
        <v>193</v>
      </c>
      <c r="E147" s="174" t="s">
        <v>1</v>
      </c>
      <c r="F147" s="175" t="s">
        <v>274</v>
      </c>
      <c r="G147" s="171"/>
      <c r="H147" s="176">
        <v>20</v>
      </c>
      <c r="I147" s="171"/>
      <c r="J147" s="171"/>
      <c r="K147" s="171"/>
      <c r="L147" s="171"/>
      <c r="M147" s="172"/>
      <c r="N147" s="177"/>
      <c r="O147" s="171"/>
      <c r="P147" s="171"/>
      <c r="Q147" s="171"/>
      <c r="R147" s="171"/>
      <c r="S147" s="171"/>
      <c r="T147" s="171"/>
      <c r="U147" s="171"/>
      <c r="V147" s="171"/>
      <c r="W147" s="171"/>
      <c r="X147" s="178"/>
      <c r="Y147" s="171"/>
      <c r="Z147" s="171"/>
      <c r="AA147" s="171"/>
      <c r="AB147" s="171"/>
      <c r="AC147" s="171"/>
      <c r="AD147" s="171"/>
      <c r="AE147" s="171"/>
      <c r="AF147" s="171"/>
      <c r="AG147" s="171"/>
      <c r="AH147" s="171"/>
      <c r="AI147" s="171"/>
      <c r="AJ147" s="171"/>
      <c r="AK147" s="171"/>
      <c r="AL147" s="171"/>
      <c r="AM147" s="171"/>
      <c r="AN147" s="171"/>
      <c r="AO147" s="171"/>
      <c r="AP147" s="171"/>
      <c r="AQ147" s="171"/>
      <c r="AR147" s="171"/>
      <c r="AS147" s="171"/>
      <c r="AT147" s="174" t="s">
        <v>193</v>
      </c>
      <c r="AU147" s="174" t="s">
        <v>87</v>
      </c>
      <c r="AV147" s="171" t="s">
        <v>87</v>
      </c>
      <c r="AW147" s="171" t="s">
        <v>4</v>
      </c>
      <c r="AX147" s="171" t="s">
        <v>80</v>
      </c>
      <c r="AY147" s="174" t="s">
        <v>142</v>
      </c>
      <c r="AZ147" s="171"/>
      <c r="BA147" s="171"/>
      <c r="BB147" s="171"/>
      <c r="BC147" s="171"/>
      <c r="BD147" s="171"/>
      <c r="BE147" s="171"/>
      <c r="BF147" s="171"/>
      <c r="BG147" s="171"/>
      <c r="BH147" s="171"/>
      <c r="BI147" s="171"/>
      <c r="BJ147" s="171"/>
      <c r="BK147" s="171"/>
      <c r="BL147" s="171"/>
      <c r="BM147" s="171"/>
    </row>
    <row r="148" spans="1:65" ht="24" customHeight="1">
      <c r="A148" s="18"/>
      <c r="B148" s="19"/>
      <c r="C148" s="141" t="s">
        <v>246</v>
      </c>
      <c r="D148" s="141" t="s">
        <v>143</v>
      </c>
      <c r="E148" s="142" t="s">
        <v>987</v>
      </c>
      <c r="F148" s="143" t="s">
        <v>988</v>
      </c>
      <c r="G148" s="144" t="s">
        <v>144</v>
      </c>
      <c r="H148" s="145">
        <v>20</v>
      </c>
      <c r="I148" s="146"/>
      <c r="J148" s="147"/>
      <c r="K148" s="148">
        <f t="shared" ref="K148:K149" si="90">ROUND(P148*H148,2)</f>
        <v>0</v>
      </c>
      <c r="L148" s="143" t="s">
        <v>1</v>
      </c>
      <c r="M148" s="149"/>
      <c r="N148" s="150" t="s">
        <v>1</v>
      </c>
      <c r="O148" s="151" t="s">
        <v>38</v>
      </c>
      <c r="P148" s="152">
        <f t="shared" ref="P148:P149" si="91">I148+J148</f>
        <v>0</v>
      </c>
      <c r="Q148" s="152">
        <f t="shared" ref="Q148:Q149" si="92">ROUND(I148*H148,2)</f>
        <v>0</v>
      </c>
      <c r="R148" s="152">
        <f t="shared" ref="R148:R149" si="93">ROUND(J148*H148,2)</f>
        <v>0</v>
      </c>
      <c r="S148" s="18"/>
      <c r="T148" s="153">
        <f t="shared" ref="T148:T149" si="94">S148*H148</f>
        <v>0</v>
      </c>
      <c r="U148" s="153">
        <v>4.4999999999999997E-3</v>
      </c>
      <c r="V148" s="153">
        <f t="shared" ref="V148:V149" si="95">U148*H148</f>
        <v>0.09</v>
      </c>
      <c r="W148" s="153">
        <v>0</v>
      </c>
      <c r="X148" s="154">
        <f t="shared" ref="X148:X149" si="96">W148*H148</f>
        <v>0</v>
      </c>
      <c r="Y148" s="18"/>
      <c r="Z148" s="18"/>
      <c r="AA148" s="18"/>
      <c r="AB148" s="18"/>
      <c r="AC148" s="18"/>
      <c r="AD148" s="18"/>
      <c r="AE148" s="18"/>
      <c r="AF148" s="18"/>
      <c r="AG148" s="18"/>
      <c r="AH148" s="18"/>
      <c r="AI148" s="18"/>
      <c r="AJ148" s="18"/>
      <c r="AK148" s="18"/>
      <c r="AL148" s="18"/>
      <c r="AM148" s="18"/>
      <c r="AN148" s="18"/>
      <c r="AO148" s="18"/>
      <c r="AP148" s="18"/>
      <c r="AQ148" s="18"/>
      <c r="AR148" s="155" t="s">
        <v>682</v>
      </c>
      <c r="AS148" s="18"/>
      <c r="AT148" s="155" t="s">
        <v>143</v>
      </c>
      <c r="AU148" s="155" t="s">
        <v>87</v>
      </c>
      <c r="AV148" s="18"/>
      <c r="AW148" s="18"/>
      <c r="AX148" s="18"/>
      <c r="AY148" s="3" t="s">
        <v>142</v>
      </c>
      <c r="AZ148" s="18"/>
      <c r="BA148" s="18"/>
      <c r="BB148" s="18"/>
      <c r="BC148" s="18"/>
      <c r="BD148" s="18"/>
      <c r="BE148" s="156">
        <f t="shared" ref="BE148:BE149" si="97">IF(O148="základná",K148,0)</f>
        <v>0</v>
      </c>
      <c r="BF148" s="156">
        <f t="shared" ref="BF148:BF149" si="98">IF(O148="znížená",K148,0)</f>
        <v>0</v>
      </c>
      <c r="BG148" s="156">
        <f t="shared" ref="BG148:BG149" si="99">IF(O148="zákl. prenesená",K148,0)</f>
        <v>0</v>
      </c>
      <c r="BH148" s="156">
        <f t="shared" ref="BH148:BH149" si="100">IF(O148="zníž. prenesená",K148,0)</f>
        <v>0</v>
      </c>
      <c r="BI148" s="156">
        <f t="shared" ref="BI148:BI149" si="101">IF(O148="nulová",K148,0)</f>
        <v>0</v>
      </c>
      <c r="BJ148" s="3" t="s">
        <v>87</v>
      </c>
      <c r="BK148" s="156">
        <f t="shared" ref="BK148:BK149" si="102">ROUND(P148*H148,2)</f>
        <v>0</v>
      </c>
      <c r="BL148" s="3" t="s">
        <v>682</v>
      </c>
      <c r="BM148" s="155" t="s">
        <v>989</v>
      </c>
    </row>
    <row r="149" spans="1:65" ht="24" customHeight="1">
      <c r="A149" s="18"/>
      <c r="B149" s="19"/>
      <c r="C149" s="157" t="s">
        <v>251</v>
      </c>
      <c r="D149" s="157" t="s">
        <v>155</v>
      </c>
      <c r="E149" s="158" t="s">
        <v>875</v>
      </c>
      <c r="F149" s="159" t="s">
        <v>876</v>
      </c>
      <c r="G149" s="160" t="s">
        <v>206</v>
      </c>
      <c r="H149" s="161">
        <v>116</v>
      </c>
      <c r="I149" s="162"/>
      <c r="J149" s="162"/>
      <c r="K149" s="163">
        <f t="shared" si="90"/>
        <v>0</v>
      </c>
      <c r="L149" s="159" t="s">
        <v>966</v>
      </c>
      <c r="M149" s="19"/>
      <c r="N149" s="164" t="s">
        <v>1</v>
      </c>
      <c r="O149" s="151" t="s">
        <v>38</v>
      </c>
      <c r="P149" s="152">
        <f t="shared" si="91"/>
        <v>0</v>
      </c>
      <c r="Q149" s="152">
        <f t="shared" si="92"/>
        <v>0</v>
      </c>
      <c r="R149" s="152">
        <f t="shared" si="93"/>
        <v>0</v>
      </c>
      <c r="S149" s="18"/>
      <c r="T149" s="153">
        <f t="shared" si="94"/>
        <v>0</v>
      </c>
      <c r="U149" s="153">
        <v>0</v>
      </c>
      <c r="V149" s="153">
        <f t="shared" si="95"/>
        <v>0</v>
      </c>
      <c r="W149" s="153">
        <v>0</v>
      </c>
      <c r="X149" s="154">
        <f t="shared" si="96"/>
        <v>0</v>
      </c>
      <c r="Y149" s="18"/>
      <c r="Z149" s="18"/>
      <c r="AA149" s="18"/>
      <c r="AB149" s="18"/>
      <c r="AC149" s="18"/>
      <c r="AD149" s="18"/>
      <c r="AE149" s="18"/>
      <c r="AF149" s="18"/>
      <c r="AG149" s="18"/>
      <c r="AH149" s="18"/>
      <c r="AI149" s="18"/>
      <c r="AJ149" s="18"/>
      <c r="AK149" s="18"/>
      <c r="AL149" s="18"/>
      <c r="AM149" s="18"/>
      <c r="AN149" s="18"/>
      <c r="AO149" s="18"/>
      <c r="AP149" s="18"/>
      <c r="AQ149" s="18"/>
      <c r="AR149" s="155" t="s">
        <v>475</v>
      </c>
      <c r="AS149" s="18"/>
      <c r="AT149" s="155" t="s">
        <v>155</v>
      </c>
      <c r="AU149" s="155" t="s">
        <v>87</v>
      </c>
      <c r="AV149" s="18"/>
      <c r="AW149" s="18"/>
      <c r="AX149" s="18"/>
      <c r="AY149" s="3" t="s">
        <v>142</v>
      </c>
      <c r="AZ149" s="18"/>
      <c r="BA149" s="18"/>
      <c r="BB149" s="18"/>
      <c r="BC149" s="18"/>
      <c r="BD149" s="18"/>
      <c r="BE149" s="156">
        <f t="shared" si="97"/>
        <v>0</v>
      </c>
      <c r="BF149" s="156">
        <f t="shared" si="98"/>
        <v>0</v>
      </c>
      <c r="BG149" s="156">
        <f t="shared" si="99"/>
        <v>0</v>
      </c>
      <c r="BH149" s="156">
        <f t="shared" si="100"/>
        <v>0</v>
      </c>
      <c r="BI149" s="156">
        <f t="shared" si="101"/>
        <v>0</v>
      </c>
      <c r="BJ149" s="3" t="s">
        <v>87</v>
      </c>
      <c r="BK149" s="156">
        <f t="shared" si="102"/>
        <v>0</v>
      </c>
      <c r="BL149" s="3" t="s">
        <v>475</v>
      </c>
      <c r="BM149" s="155" t="s">
        <v>990</v>
      </c>
    </row>
    <row r="150" spans="1:65" ht="15.75" customHeight="1">
      <c r="A150" s="171"/>
      <c r="B150" s="172"/>
      <c r="C150" s="171"/>
      <c r="D150" s="173" t="s">
        <v>193</v>
      </c>
      <c r="E150" s="174" t="s">
        <v>1</v>
      </c>
      <c r="F150" s="175" t="s">
        <v>991</v>
      </c>
      <c r="G150" s="171"/>
      <c r="H150" s="176">
        <v>116</v>
      </c>
      <c r="I150" s="171"/>
      <c r="J150" s="171"/>
      <c r="K150" s="171"/>
      <c r="L150" s="171"/>
      <c r="M150" s="172"/>
      <c r="N150" s="177"/>
      <c r="O150" s="171"/>
      <c r="P150" s="171"/>
      <c r="Q150" s="171"/>
      <c r="R150" s="171"/>
      <c r="S150" s="171"/>
      <c r="T150" s="171"/>
      <c r="U150" s="171"/>
      <c r="V150" s="171"/>
      <c r="W150" s="171"/>
      <c r="X150" s="178"/>
      <c r="Y150" s="171"/>
      <c r="Z150" s="171"/>
      <c r="AA150" s="171"/>
      <c r="AB150" s="171"/>
      <c r="AC150" s="171"/>
      <c r="AD150" s="171"/>
      <c r="AE150" s="171"/>
      <c r="AF150" s="171"/>
      <c r="AG150" s="171"/>
      <c r="AH150" s="171"/>
      <c r="AI150" s="171"/>
      <c r="AJ150" s="171"/>
      <c r="AK150" s="171"/>
      <c r="AL150" s="171"/>
      <c r="AM150" s="171"/>
      <c r="AN150" s="171"/>
      <c r="AO150" s="171"/>
      <c r="AP150" s="171"/>
      <c r="AQ150" s="171"/>
      <c r="AR150" s="171"/>
      <c r="AS150" s="171"/>
      <c r="AT150" s="174" t="s">
        <v>193</v>
      </c>
      <c r="AU150" s="174" t="s">
        <v>87</v>
      </c>
      <c r="AV150" s="171" t="s">
        <v>87</v>
      </c>
      <c r="AW150" s="171" t="s">
        <v>4</v>
      </c>
      <c r="AX150" s="171" t="s">
        <v>80</v>
      </c>
      <c r="AY150" s="174" t="s">
        <v>142</v>
      </c>
      <c r="AZ150" s="171"/>
      <c r="BA150" s="171"/>
      <c r="BB150" s="171"/>
      <c r="BC150" s="171"/>
      <c r="BD150" s="171"/>
      <c r="BE150" s="171"/>
      <c r="BF150" s="171"/>
      <c r="BG150" s="171"/>
      <c r="BH150" s="171"/>
      <c r="BI150" s="171"/>
      <c r="BJ150" s="171"/>
      <c r="BK150" s="171"/>
      <c r="BL150" s="171"/>
      <c r="BM150" s="171"/>
    </row>
    <row r="151" spans="1:65" ht="24" customHeight="1">
      <c r="A151" s="18"/>
      <c r="B151" s="19"/>
      <c r="C151" s="141" t="s">
        <v>146</v>
      </c>
      <c r="D151" s="141" t="s">
        <v>143</v>
      </c>
      <c r="E151" s="142" t="s">
        <v>878</v>
      </c>
      <c r="F151" s="143" t="s">
        <v>879</v>
      </c>
      <c r="G151" s="144" t="s">
        <v>598</v>
      </c>
      <c r="H151" s="145">
        <v>116</v>
      </c>
      <c r="I151" s="146"/>
      <c r="J151" s="147"/>
      <c r="K151" s="148">
        <f t="shared" ref="K151:K152" si="103">ROUND(P151*H151,2)</f>
        <v>0</v>
      </c>
      <c r="L151" s="143" t="s">
        <v>966</v>
      </c>
      <c r="M151" s="149"/>
      <c r="N151" s="150" t="s">
        <v>1</v>
      </c>
      <c r="O151" s="151" t="s">
        <v>38</v>
      </c>
      <c r="P151" s="152">
        <f t="shared" ref="P151:P152" si="104">I151+J151</f>
        <v>0</v>
      </c>
      <c r="Q151" s="152">
        <f t="shared" ref="Q151:Q152" si="105">ROUND(I151*H151,2)</f>
        <v>0</v>
      </c>
      <c r="R151" s="152">
        <f t="shared" ref="R151:R152" si="106">ROUND(J151*H151,2)</f>
        <v>0</v>
      </c>
      <c r="S151" s="18"/>
      <c r="T151" s="153">
        <f t="shared" ref="T151:T152" si="107">S151*H151</f>
        <v>0</v>
      </c>
      <c r="U151" s="153">
        <v>1E-3</v>
      </c>
      <c r="V151" s="153">
        <f t="shared" ref="V151:V152" si="108">U151*H151</f>
        <v>0.11600000000000001</v>
      </c>
      <c r="W151" s="153">
        <v>0</v>
      </c>
      <c r="X151" s="154">
        <f t="shared" ref="X151:X152" si="109">W151*H151</f>
        <v>0</v>
      </c>
      <c r="Y151" s="18"/>
      <c r="Z151" s="18"/>
      <c r="AA151" s="18"/>
      <c r="AB151" s="18"/>
      <c r="AC151" s="18"/>
      <c r="AD151" s="18"/>
      <c r="AE151" s="18"/>
      <c r="AF151" s="18"/>
      <c r="AG151" s="18"/>
      <c r="AH151" s="18"/>
      <c r="AI151" s="18"/>
      <c r="AJ151" s="18"/>
      <c r="AK151" s="18"/>
      <c r="AL151" s="18"/>
      <c r="AM151" s="18"/>
      <c r="AN151" s="18"/>
      <c r="AO151" s="18"/>
      <c r="AP151" s="18"/>
      <c r="AQ151" s="18"/>
      <c r="AR151" s="155" t="s">
        <v>682</v>
      </c>
      <c r="AS151" s="18"/>
      <c r="AT151" s="155" t="s">
        <v>143</v>
      </c>
      <c r="AU151" s="155" t="s">
        <v>87</v>
      </c>
      <c r="AV151" s="18"/>
      <c r="AW151" s="18"/>
      <c r="AX151" s="18"/>
      <c r="AY151" s="3" t="s">
        <v>142</v>
      </c>
      <c r="AZ151" s="18"/>
      <c r="BA151" s="18"/>
      <c r="BB151" s="18"/>
      <c r="BC151" s="18"/>
      <c r="BD151" s="18"/>
      <c r="BE151" s="156">
        <f t="shared" ref="BE151:BE152" si="110">IF(O151="základná",K151,0)</f>
        <v>0</v>
      </c>
      <c r="BF151" s="156">
        <f t="shared" ref="BF151:BF152" si="111">IF(O151="znížená",K151,0)</f>
        <v>0</v>
      </c>
      <c r="BG151" s="156">
        <f t="shared" ref="BG151:BG152" si="112">IF(O151="zákl. prenesená",K151,0)</f>
        <v>0</v>
      </c>
      <c r="BH151" s="156">
        <f t="shared" ref="BH151:BH152" si="113">IF(O151="zníž. prenesená",K151,0)</f>
        <v>0</v>
      </c>
      <c r="BI151" s="156">
        <f t="shared" ref="BI151:BI152" si="114">IF(O151="nulová",K151,0)</f>
        <v>0</v>
      </c>
      <c r="BJ151" s="3" t="s">
        <v>87</v>
      </c>
      <c r="BK151" s="156">
        <f t="shared" ref="BK151:BK152" si="115">ROUND(P151*H151,2)</f>
        <v>0</v>
      </c>
      <c r="BL151" s="3" t="s">
        <v>682</v>
      </c>
      <c r="BM151" s="155" t="s">
        <v>992</v>
      </c>
    </row>
    <row r="152" spans="1:65" ht="15.75" customHeight="1">
      <c r="A152" s="18"/>
      <c r="B152" s="19"/>
      <c r="C152" s="157" t="s">
        <v>259</v>
      </c>
      <c r="D152" s="157" t="s">
        <v>155</v>
      </c>
      <c r="E152" s="158" t="s">
        <v>993</v>
      </c>
      <c r="F152" s="159" t="s">
        <v>994</v>
      </c>
      <c r="G152" s="160" t="s">
        <v>144</v>
      </c>
      <c r="H152" s="161">
        <v>2</v>
      </c>
      <c r="I152" s="162"/>
      <c r="J152" s="162"/>
      <c r="K152" s="163">
        <f t="shared" si="103"/>
        <v>0</v>
      </c>
      <c r="L152" s="159" t="s">
        <v>966</v>
      </c>
      <c r="M152" s="19"/>
      <c r="N152" s="164" t="s">
        <v>1</v>
      </c>
      <c r="O152" s="151" t="s">
        <v>38</v>
      </c>
      <c r="P152" s="152">
        <f t="shared" si="104"/>
        <v>0</v>
      </c>
      <c r="Q152" s="152">
        <f t="shared" si="105"/>
        <v>0</v>
      </c>
      <c r="R152" s="152">
        <f t="shared" si="106"/>
        <v>0</v>
      </c>
      <c r="S152" s="18"/>
      <c r="T152" s="153">
        <f t="shared" si="107"/>
        <v>0</v>
      </c>
      <c r="U152" s="153">
        <v>0</v>
      </c>
      <c r="V152" s="153">
        <f t="shared" si="108"/>
        <v>0</v>
      </c>
      <c r="W152" s="153">
        <v>0</v>
      </c>
      <c r="X152" s="154">
        <f t="shared" si="109"/>
        <v>0</v>
      </c>
      <c r="Y152" s="18"/>
      <c r="Z152" s="18"/>
      <c r="AA152" s="18"/>
      <c r="AB152" s="18"/>
      <c r="AC152" s="18"/>
      <c r="AD152" s="18"/>
      <c r="AE152" s="18"/>
      <c r="AF152" s="18"/>
      <c r="AG152" s="18"/>
      <c r="AH152" s="18"/>
      <c r="AI152" s="18"/>
      <c r="AJ152" s="18"/>
      <c r="AK152" s="18"/>
      <c r="AL152" s="18"/>
      <c r="AM152" s="18"/>
      <c r="AN152" s="18"/>
      <c r="AO152" s="18"/>
      <c r="AP152" s="18"/>
      <c r="AQ152" s="18"/>
      <c r="AR152" s="155" t="s">
        <v>475</v>
      </c>
      <c r="AS152" s="18"/>
      <c r="AT152" s="155" t="s">
        <v>155</v>
      </c>
      <c r="AU152" s="155" t="s">
        <v>87</v>
      </c>
      <c r="AV152" s="18"/>
      <c r="AW152" s="18"/>
      <c r="AX152" s="18"/>
      <c r="AY152" s="3" t="s">
        <v>142</v>
      </c>
      <c r="AZ152" s="18"/>
      <c r="BA152" s="18"/>
      <c r="BB152" s="18"/>
      <c r="BC152" s="18"/>
      <c r="BD152" s="18"/>
      <c r="BE152" s="156">
        <f t="shared" si="110"/>
        <v>0</v>
      </c>
      <c r="BF152" s="156">
        <f t="shared" si="111"/>
        <v>0</v>
      </c>
      <c r="BG152" s="156">
        <f t="shared" si="112"/>
        <v>0</v>
      </c>
      <c r="BH152" s="156">
        <f t="shared" si="113"/>
        <v>0</v>
      </c>
      <c r="BI152" s="156">
        <f t="shared" si="114"/>
        <v>0</v>
      </c>
      <c r="BJ152" s="3" t="s">
        <v>87</v>
      </c>
      <c r="BK152" s="156">
        <f t="shared" si="115"/>
        <v>0</v>
      </c>
      <c r="BL152" s="3" t="s">
        <v>475</v>
      </c>
      <c r="BM152" s="155" t="s">
        <v>995</v>
      </c>
    </row>
    <row r="153" spans="1:65" ht="15.75" customHeight="1">
      <c r="A153" s="171"/>
      <c r="B153" s="172"/>
      <c r="C153" s="171"/>
      <c r="D153" s="173" t="s">
        <v>193</v>
      </c>
      <c r="E153" s="174" t="s">
        <v>1</v>
      </c>
      <c r="F153" s="175" t="s">
        <v>87</v>
      </c>
      <c r="G153" s="171"/>
      <c r="H153" s="176">
        <v>2</v>
      </c>
      <c r="I153" s="171"/>
      <c r="J153" s="171"/>
      <c r="K153" s="171"/>
      <c r="L153" s="171"/>
      <c r="M153" s="172"/>
      <c r="N153" s="177"/>
      <c r="O153" s="171"/>
      <c r="P153" s="171"/>
      <c r="Q153" s="171"/>
      <c r="R153" s="171"/>
      <c r="S153" s="171"/>
      <c r="T153" s="171"/>
      <c r="U153" s="171"/>
      <c r="V153" s="171"/>
      <c r="W153" s="171"/>
      <c r="X153" s="178"/>
      <c r="Y153" s="171"/>
      <c r="Z153" s="171"/>
      <c r="AA153" s="171"/>
      <c r="AB153" s="171"/>
      <c r="AC153" s="171"/>
      <c r="AD153" s="171"/>
      <c r="AE153" s="171"/>
      <c r="AF153" s="171"/>
      <c r="AG153" s="171"/>
      <c r="AH153" s="171"/>
      <c r="AI153" s="171"/>
      <c r="AJ153" s="171"/>
      <c r="AK153" s="171"/>
      <c r="AL153" s="171"/>
      <c r="AM153" s="171"/>
      <c r="AN153" s="171"/>
      <c r="AO153" s="171"/>
      <c r="AP153" s="171"/>
      <c r="AQ153" s="171"/>
      <c r="AR153" s="171"/>
      <c r="AS153" s="171"/>
      <c r="AT153" s="174" t="s">
        <v>193</v>
      </c>
      <c r="AU153" s="174" t="s">
        <v>87</v>
      </c>
      <c r="AV153" s="171" t="s">
        <v>87</v>
      </c>
      <c r="AW153" s="171" t="s">
        <v>4</v>
      </c>
      <c r="AX153" s="171" t="s">
        <v>80</v>
      </c>
      <c r="AY153" s="174" t="s">
        <v>142</v>
      </c>
      <c r="AZ153" s="171"/>
      <c r="BA153" s="171"/>
      <c r="BB153" s="171"/>
      <c r="BC153" s="171"/>
      <c r="BD153" s="171"/>
      <c r="BE153" s="171"/>
      <c r="BF153" s="171"/>
      <c r="BG153" s="171"/>
      <c r="BH153" s="171"/>
      <c r="BI153" s="171"/>
      <c r="BJ153" s="171"/>
      <c r="BK153" s="171"/>
      <c r="BL153" s="171"/>
      <c r="BM153" s="171"/>
    </row>
    <row r="154" spans="1:65" ht="24" customHeight="1">
      <c r="A154" s="18"/>
      <c r="B154" s="19"/>
      <c r="C154" s="141" t="s">
        <v>264</v>
      </c>
      <c r="D154" s="141" t="s">
        <v>143</v>
      </c>
      <c r="E154" s="142" t="s">
        <v>996</v>
      </c>
      <c r="F154" s="143" t="s">
        <v>997</v>
      </c>
      <c r="G154" s="144" t="s">
        <v>144</v>
      </c>
      <c r="H154" s="145">
        <v>2</v>
      </c>
      <c r="I154" s="146"/>
      <c r="J154" s="147"/>
      <c r="K154" s="148">
        <f t="shared" ref="K154:K156" si="116">ROUND(P154*H154,2)</f>
        <v>0</v>
      </c>
      <c r="L154" s="143" t="s">
        <v>966</v>
      </c>
      <c r="M154" s="149"/>
      <c r="N154" s="150" t="s">
        <v>1</v>
      </c>
      <c r="O154" s="151" t="s">
        <v>38</v>
      </c>
      <c r="P154" s="152">
        <f t="shared" ref="P154:P156" si="117">I154+J154</f>
        <v>0</v>
      </c>
      <c r="Q154" s="152">
        <f t="shared" ref="Q154:Q156" si="118">ROUND(I154*H154,2)</f>
        <v>0</v>
      </c>
      <c r="R154" s="152">
        <f t="shared" ref="R154:R156" si="119">ROUND(J154*H154,2)</f>
        <v>0</v>
      </c>
      <c r="S154" s="18"/>
      <c r="T154" s="153">
        <f t="shared" ref="T154:T156" si="120">S154*H154</f>
        <v>0</v>
      </c>
      <c r="U154" s="153">
        <v>2.0000000000000001E-4</v>
      </c>
      <c r="V154" s="153">
        <f t="shared" ref="V154:V156" si="121">U154*H154</f>
        <v>4.0000000000000002E-4</v>
      </c>
      <c r="W154" s="153">
        <v>0</v>
      </c>
      <c r="X154" s="154">
        <f t="shared" ref="X154:X156" si="122">W154*H154</f>
        <v>0</v>
      </c>
      <c r="Y154" s="18"/>
      <c r="Z154" s="18"/>
      <c r="AA154" s="18"/>
      <c r="AB154" s="18"/>
      <c r="AC154" s="18"/>
      <c r="AD154" s="18"/>
      <c r="AE154" s="18"/>
      <c r="AF154" s="18"/>
      <c r="AG154" s="18"/>
      <c r="AH154" s="18"/>
      <c r="AI154" s="18"/>
      <c r="AJ154" s="18"/>
      <c r="AK154" s="18"/>
      <c r="AL154" s="18"/>
      <c r="AM154" s="18"/>
      <c r="AN154" s="18"/>
      <c r="AO154" s="18"/>
      <c r="AP154" s="18"/>
      <c r="AQ154" s="18"/>
      <c r="AR154" s="155" t="s">
        <v>682</v>
      </c>
      <c r="AS154" s="18"/>
      <c r="AT154" s="155" t="s">
        <v>143</v>
      </c>
      <c r="AU154" s="155" t="s">
        <v>87</v>
      </c>
      <c r="AV154" s="18"/>
      <c r="AW154" s="18"/>
      <c r="AX154" s="18"/>
      <c r="AY154" s="3" t="s">
        <v>142</v>
      </c>
      <c r="AZ154" s="18"/>
      <c r="BA154" s="18"/>
      <c r="BB154" s="18"/>
      <c r="BC154" s="18"/>
      <c r="BD154" s="18"/>
      <c r="BE154" s="156">
        <f t="shared" ref="BE154:BE156" si="123">IF(O154="základná",K154,0)</f>
        <v>0</v>
      </c>
      <c r="BF154" s="156">
        <f t="shared" ref="BF154:BF156" si="124">IF(O154="znížená",K154,0)</f>
        <v>0</v>
      </c>
      <c r="BG154" s="156">
        <f t="shared" ref="BG154:BG156" si="125">IF(O154="zákl. prenesená",K154,0)</f>
        <v>0</v>
      </c>
      <c r="BH154" s="156">
        <f t="shared" ref="BH154:BH156" si="126">IF(O154="zníž. prenesená",K154,0)</f>
        <v>0</v>
      </c>
      <c r="BI154" s="156">
        <f t="shared" ref="BI154:BI156" si="127">IF(O154="nulová",K154,0)</f>
        <v>0</v>
      </c>
      <c r="BJ154" s="3" t="s">
        <v>87</v>
      </c>
      <c r="BK154" s="156">
        <f t="shared" ref="BK154:BK156" si="128">ROUND(P154*H154,2)</f>
        <v>0</v>
      </c>
      <c r="BL154" s="3" t="s">
        <v>682</v>
      </c>
      <c r="BM154" s="155" t="s">
        <v>998</v>
      </c>
    </row>
    <row r="155" spans="1:65" ht="24" customHeight="1">
      <c r="A155" s="18"/>
      <c r="B155" s="19"/>
      <c r="C155" s="141" t="s">
        <v>269</v>
      </c>
      <c r="D155" s="141" t="s">
        <v>143</v>
      </c>
      <c r="E155" s="142" t="s">
        <v>999</v>
      </c>
      <c r="F155" s="143" t="s">
        <v>1000</v>
      </c>
      <c r="G155" s="144" t="s">
        <v>144</v>
      </c>
      <c r="H155" s="145">
        <v>2</v>
      </c>
      <c r="I155" s="146"/>
      <c r="J155" s="147"/>
      <c r="K155" s="148">
        <f t="shared" si="116"/>
        <v>0</v>
      </c>
      <c r="L155" s="143" t="s">
        <v>966</v>
      </c>
      <c r="M155" s="149"/>
      <c r="N155" s="150" t="s">
        <v>1</v>
      </c>
      <c r="O155" s="151" t="s">
        <v>38</v>
      </c>
      <c r="P155" s="152">
        <f t="shared" si="117"/>
        <v>0</v>
      </c>
      <c r="Q155" s="152">
        <f t="shared" si="118"/>
        <v>0</v>
      </c>
      <c r="R155" s="152">
        <f t="shared" si="119"/>
        <v>0</v>
      </c>
      <c r="S155" s="18"/>
      <c r="T155" s="153">
        <f t="shared" si="120"/>
        <v>0</v>
      </c>
      <c r="U155" s="153">
        <v>1.3999999999999999E-4</v>
      </c>
      <c r="V155" s="153">
        <f t="shared" si="121"/>
        <v>2.7999999999999998E-4</v>
      </c>
      <c r="W155" s="153">
        <v>0</v>
      </c>
      <c r="X155" s="154">
        <f t="shared" si="122"/>
        <v>0</v>
      </c>
      <c r="Y155" s="18"/>
      <c r="Z155" s="18"/>
      <c r="AA155" s="18"/>
      <c r="AB155" s="18"/>
      <c r="AC155" s="18"/>
      <c r="AD155" s="18"/>
      <c r="AE155" s="18"/>
      <c r="AF155" s="18"/>
      <c r="AG155" s="18"/>
      <c r="AH155" s="18"/>
      <c r="AI155" s="18"/>
      <c r="AJ155" s="18"/>
      <c r="AK155" s="18"/>
      <c r="AL155" s="18"/>
      <c r="AM155" s="18"/>
      <c r="AN155" s="18"/>
      <c r="AO155" s="18"/>
      <c r="AP155" s="18"/>
      <c r="AQ155" s="18"/>
      <c r="AR155" s="155" t="s">
        <v>682</v>
      </c>
      <c r="AS155" s="18"/>
      <c r="AT155" s="155" t="s">
        <v>143</v>
      </c>
      <c r="AU155" s="155" t="s">
        <v>87</v>
      </c>
      <c r="AV155" s="18"/>
      <c r="AW155" s="18"/>
      <c r="AX155" s="18"/>
      <c r="AY155" s="3" t="s">
        <v>142</v>
      </c>
      <c r="AZ155" s="18"/>
      <c r="BA155" s="18"/>
      <c r="BB155" s="18"/>
      <c r="BC155" s="18"/>
      <c r="BD155" s="18"/>
      <c r="BE155" s="156">
        <f t="shared" si="123"/>
        <v>0</v>
      </c>
      <c r="BF155" s="156">
        <f t="shared" si="124"/>
        <v>0</v>
      </c>
      <c r="BG155" s="156">
        <f t="shared" si="125"/>
        <v>0</v>
      </c>
      <c r="BH155" s="156">
        <f t="shared" si="126"/>
        <v>0</v>
      </c>
      <c r="BI155" s="156">
        <f t="shared" si="127"/>
        <v>0</v>
      </c>
      <c r="BJ155" s="3" t="s">
        <v>87</v>
      </c>
      <c r="BK155" s="156">
        <f t="shared" si="128"/>
        <v>0</v>
      </c>
      <c r="BL155" s="3" t="s">
        <v>682</v>
      </c>
      <c r="BM155" s="155" t="s">
        <v>1001</v>
      </c>
    </row>
    <row r="156" spans="1:65" ht="24" customHeight="1">
      <c r="A156" s="18"/>
      <c r="B156" s="19"/>
      <c r="C156" s="157" t="s">
        <v>274</v>
      </c>
      <c r="D156" s="157" t="s">
        <v>155</v>
      </c>
      <c r="E156" s="158" t="s">
        <v>1002</v>
      </c>
      <c r="F156" s="159" t="s">
        <v>1003</v>
      </c>
      <c r="G156" s="160" t="s">
        <v>144</v>
      </c>
      <c r="H156" s="161">
        <v>2</v>
      </c>
      <c r="I156" s="162"/>
      <c r="J156" s="162"/>
      <c r="K156" s="163">
        <f t="shared" si="116"/>
        <v>0</v>
      </c>
      <c r="L156" s="159" t="s">
        <v>966</v>
      </c>
      <c r="M156" s="19"/>
      <c r="N156" s="164" t="s">
        <v>1</v>
      </c>
      <c r="O156" s="151" t="s">
        <v>38</v>
      </c>
      <c r="P156" s="152">
        <f t="shared" si="117"/>
        <v>0</v>
      </c>
      <c r="Q156" s="152">
        <f t="shared" si="118"/>
        <v>0</v>
      </c>
      <c r="R156" s="152">
        <f t="shared" si="119"/>
        <v>0</v>
      </c>
      <c r="S156" s="18"/>
      <c r="T156" s="153">
        <f t="shared" si="120"/>
        <v>0</v>
      </c>
      <c r="U156" s="153">
        <v>0</v>
      </c>
      <c r="V156" s="153">
        <f t="shared" si="121"/>
        <v>0</v>
      </c>
      <c r="W156" s="153">
        <v>0</v>
      </c>
      <c r="X156" s="154">
        <f t="shared" si="122"/>
        <v>0</v>
      </c>
      <c r="Y156" s="18"/>
      <c r="Z156" s="18"/>
      <c r="AA156" s="18"/>
      <c r="AB156" s="18"/>
      <c r="AC156" s="18"/>
      <c r="AD156" s="18"/>
      <c r="AE156" s="18"/>
      <c r="AF156" s="18"/>
      <c r="AG156" s="18"/>
      <c r="AH156" s="18"/>
      <c r="AI156" s="18"/>
      <c r="AJ156" s="18"/>
      <c r="AK156" s="18"/>
      <c r="AL156" s="18"/>
      <c r="AM156" s="18"/>
      <c r="AN156" s="18"/>
      <c r="AO156" s="18"/>
      <c r="AP156" s="18"/>
      <c r="AQ156" s="18"/>
      <c r="AR156" s="155" t="s">
        <v>475</v>
      </c>
      <c r="AS156" s="18"/>
      <c r="AT156" s="155" t="s">
        <v>155</v>
      </c>
      <c r="AU156" s="155" t="s">
        <v>87</v>
      </c>
      <c r="AV156" s="18"/>
      <c r="AW156" s="18"/>
      <c r="AX156" s="18"/>
      <c r="AY156" s="3" t="s">
        <v>142</v>
      </c>
      <c r="AZ156" s="18"/>
      <c r="BA156" s="18"/>
      <c r="BB156" s="18"/>
      <c r="BC156" s="18"/>
      <c r="BD156" s="18"/>
      <c r="BE156" s="156">
        <f t="shared" si="123"/>
        <v>0</v>
      </c>
      <c r="BF156" s="156">
        <f t="shared" si="124"/>
        <v>0</v>
      </c>
      <c r="BG156" s="156">
        <f t="shared" si="125"/>
        <v>0</v>
      </c>
      <c r="BH156" s="156">
        <f t="shared" si="126"/>
        <v>0</v>
      </c>
      <c r="BI156" s="156">
        <f t="shared" si="127"/>
        <v>0</v>
      </c>
      <c r="BJ156" s="3" t="s">
        <v>87</v>
      </c>
      <c r="BK156" s="156">
        <f t="shared" si="128"/>
        <v>0</v>
      </c>
      <c r="BL156" s="3" t="s">
        <v>475</v>
      </c>
      <c r="BM156" s="155" t="s">
        <v>1004</v>
      </c>
    </row>
    <row r="157" spans="1:65" ht="15.75" customHeight="1">
      <c r="A157" s="171"/>
      <c r="B157" s="172"/>
      <c r="C157" s="171"/>
      <c r="D157" s="173" t="s">
        <v>193</v>
      </c>
      <c r="E157" s="174" t="s">
        <v>1</v>
      </c>
      <c r="F157" s="175" t="s">
        <v>87</v>
      </c>
      <c r="G157" s="171"/>
      <c r="H157" s="176">
        <v>2</v>
      </c>
      <c r="I157" s="171"/>
      <c r="J157" s="171"/>
      <c r="K157" s="171"/>
      <c r="L157" s="171"/>
      <c r="M157" s="172"/>
      <c r="N157" s="177"/>
      <c r="O157" s="171"/>
      <c r="P157" s="171"/>
      <c r="Q157" s="171"/>
      <c r="R157" s="171"/>
      <c r="S157" s="171"/>
      <c r="T157" s="171"/>
      <c r="U157" s="171"/>
      <c r="V157" s="171"/>
      <c r="W157" s="171"/>
      <c r="X157" s="178"/>
      <c r="Y157" s="171"/>
      <c r="Z157" s="171"/>
      <c r="AA157" s="171"/>
      <c r="AB157" s="171"/>
      <c r="AC157" s="171"/>
      <c r="AD157" s="171"/>
      <c r="AE157" s="171"/>
      <c r="AF157" s="171"/>
      <c r="AG157" s="171"/>
      <c r="AH157" s="171"/>
      <c r="AI157" s="171"/>
      <c r="AJ157" s="171"/>
      <c r="AK157" s="171"/>
      <c r="AL157" s="171"/>
      <c r="AM157" s="171"/>
      <c r="AN157" s="171"/>
      <c r="AO157" s="171"/>
      <c r="AP157" s="171"/>
      <c r="AQ157" s="171"/>
      <c r="AR157" s="171"/>
      <c r="AS157" s="171"/>
      <c r="AT157" s="174" t="s">
        <v>193</v>
      </c>
      <c r="AU157" s="174" t="s">
        <v>87</v>
      </c>
      <c r="AV157" s="171" t="s">
        <v>87</v>
      </c>
      <c r="AW157" s="171" t="s">
        <v>4</v>
      </c>
      <c r="AX157" s="171" t="s">
        <v>80</v>
      </c>
      <c r="AY157" s="174" t="s">
        <v>142</v>
      </c>
      <c r="AZ157" s="171"/>
      <c r="BA157" s="171"/>
      <c r="BB157" s="171"/>
      <c r="BC157" s="171"/>
      <c r="BD157" s="171"/>
      <c r="BE157" s="171"/>
      <c r="BF157" s="171"/>
      <c r="BG157" s="171"/>
      <c r="BH157" s="171"/>
      <c r="BI157" s="171"/>
      <c r="BJ157" s="171"/>
      <c r="BK157" s="171"/>
      <c r="BL157" s="171"/>
      <c r="BM157" s="171"/>
    </row>
    <row r="158" spans="1:65" ht="24" customHeight="1">
      <c r="A158" s="18"/>
      <c r="B158" s="19"/>
      <c r="C158" s="141" t="s">
        <v>279</v>
      </c>
      <c r="D158" s="141" t="s">
        <v>143</v>
      </c>
      <c r="E158" s="142" t="s">
        <v>1005</v>
      </c>
      <c r="F158" s="143" t="s">
        <v>1006</v>
      </c>
      <c r="G158" s="144" t="s">
        <v>144</v>
      </c>
      <c r="H158" s="145">
        <v>2</v>
      </c>
      <c r="I158" s="146"/>
      <c r="J158" s="147"/>
      <c r="K158" s="148">
        <f t="shared" ref="K158:K159" si="129">ROUND(P158*H158,2)</f>
        <v>0</v>
      </c>
      <c r="L158" s="143" t="s">
        <v>966</v>
      </c>
      <c r="M158" s="149"/>
      <c r="N158" s="150" t="s">
        <v>1</v>
      </c>
      <c r="O158" s="151" t="s">
        <v>38</v>
      </c>
      <c r="P158" s="152">
        <f t="shared" ref="P158:P159" si="130">I158+J158</f>
        <v>0</v>
      </c>
      <c r="Q158" s="152">
        <f t="shared" ref="Q158:Q159" si="131">ROUND(I158*H158,2)</f>
        <v>0</v>
      </c>
      <c r="R158" s="152">
        <f t="shared" ref="R158:R159" si="132">ROUND(J158*H158,2)</f>
        <v>0</v>
      </c>
      <c r="S158" s="18"/>
      <c r="T158" s="153">
        <f t="shared" ref="T158:T159" si="133">S158*H158</f>
        <v>0</v>
      </c>
      <c r="U158" s="153">
        <v>3.0000000000000001E-5</v>
      </c>
      <c r="V158" s="153">
        <f t="shared" ref="V158:V159" si="134">U158*H158</f>
        <v>6.0000000000000002E-5</v>
      </c>
      <c r="W158" s="153">
        <v>0</v>
      </c>
      <c r="X158" s="154">
        <f t="shared" ref="X158:X159" si="135">W158*H158</f>
        <v>0</v>
      </c>
      <c r="Y158" s="18"/>
      <c r="Z158" s="18"/>
      <c r="AA158" s="18"/>
      <c r="AB158" s="18"/>
      <c r="AC158" s="18"/>
      <c r="AD158" s="18"/>
      <c r="AE158" s="18"/>
      <c r="AF158" s="18"/>
      <c r="AG158" s="18"/>
      <c r="AH158" s="18"/>
      <c r="AI158" s="18"/>
      <c r="AJ158" s="18"/>
      <c r="AK158" s="18"/>
      <c r="AL158" s="18"/>
      <c r="AM158" s="18"/>
      <c r="AN158" s="18"/>
      <c r="AO158" s="18"/>
      <c r="AP158" s="18"/>
      <c r="AQ158" s="18"/>
      <c r="AR158" s="155" t="s">
        <v>682</v>
      </c>
      <c r="AS158" s="18"/>
      <c r="AT158" s="155" t="s">
        <v>143</v>
      </c>
      <c r="AU158" s="155" t="s">
        <v>87</v>
      </c>
      <c r="AV158" s="18"/>
      <c r="AW158" s="18"/>
      <c r="AX158" s="18"/>
      <c r="AY158" s="3" t="s">
        <v>142</v>
      </c>
      <c r="AZ158" s="18"/>
      <c r="BA158" s="18"/>
      <c r="BB158" s="18"/>
      <c r="BC158" s="18"/>
      <c r="BD158" s="18"/>
      <c r="BE158" s="156">
        <f t="shared" ref="BE158:BE159" si="136">IF(O158="základná",K158,0)</f>
        <v>0</v>
      </c>
      <c r="BF158" s="156">
        <f t="shared" ref="BF158:BF159" si="137">IF(O158="znížená",K158,0)</f>
        <v>0</v>
      </c>
      <c r="BG158" s="156">
        <f t="shared" ref="BG158:BG159" si="138">IF(O158="zákl. prenesená",K158,0)</f>
        <v>0</v>
      </c>
      <c r="BH158" s="156">
        <f t="shared" ref="BH158:BH159" si="139">IF(O158="zníž. prenesená",K158,0)</f>
        <v>0</v>
      </c>
      <c r="BI158" s="156">
        <f t="shared" ref="BI158:BI159" si="140">IF(O158="nulová",K158,0)</f>
        <v>0</v>
      </c>
      <c r="BJ158" s="3" t="s">
        <v>87</v>
      </c>
      <c r="BK158" s="156">
        <f t="shared" ref="BK158:BK159" si="141">ROUND(P158*H158,2)</f>
        <v>0</v>
      </c>
      <c r="BL158" s="3" t="s">
        <v>682</v>
      </c>
      <c r="BM158" s="155" t="s">
        <v>1007</v>
      </c>
    </row>
    <row r="159" spans="1:65" ht="15.75" customHeight="1">
      <c r="A159" s="18"/>
      <c r="B159" s="19"/>
      <c r="C159" s="157" t="s">
        <v>284</v>
      </c>
      <c r="D159" s="157" t="s">
        <v>155</v>
      </c>
      <c r="E159" s="158" t="s">
        <v>1008</v>
      </c>
      <c r="F159" s="159" t="s">
        <v>1009</v>
      </c>
      <c r="G159" s="160" t="s">
        <v>144</v>
      </c>
      <c r="H159" s="161">
        <v>8</v>
      </c>
      <c r="I159" s="162"/>
      <c r="J159" s="162"/>
      <c r="K159" s="163">
        <f t="shared" si="129"/>
        <v>0</v>
      </c>
      <c r="L159" s="159" t="s">
        <v>966</v>
      </c>
      <c r="M159" s="19"/>
      <c r="N159" s="164" t="s">
        <v>1</v>
      </c>
      <c r="O159" s="151" t="s">
        <v>38</v>
      </c>
      <c r="P159" s="152">
        <f t="shared" si="130"/>
        <v>0</v>
      </c>
      <c r="Q159" s="152">
        <f t="shared" si="131"/>
        <v>0</v>
      </c>
      <c r="R159" s="152">
        <f t="shared" si="132"/>
        <v>0</v>
      </c>
      <c r="S159" s="18"/>
      <c r="T159" s="153">
        <f t="shared" si="133"/>
        <v>0</v>
      </c>
      <c r="U159" s="153">
        <v>0</v>
      </c>
      <c r="V159" s="153">
        <f t="shared" si="134"/>
        <v>0</v>
      </c>
      <c r="W159" s="153">
        <v>0</v>
      </c>
      <c r="X159" s="154">
        <f t="shared" si="135"/>
        <v>0</v>
      </c>
      <c r="Y159" s="18"/>
      <c r="Z159" s="18"/>
      <c r="AA159" s="18"/>
      <c r="AB159" s="18"/>
      <c r="AC159" s="18"/>
      <c r="AD159" s="18"/>
      <c r="AE159" s="18"/>
      <c r="AF159" s="18"/>
      <c r="AG159" s="18"/>
      <c r="AH159" s="18"/>
      <c r="AI159" s="18"/>
      <c r="AJ159" s="18"/>
      <c r="AK159" s="18"/>
      <c r="AL159" s="18"/>
      <c r="AM159" s="18"/>
      <c r="AN159" s="18"/>
      <c r="AO159" s="18"/>
      <c r="AP159" s="18"/>
      <c r="AQ159" s="18"/>
      <c r="AR159" s="155" t="s">
        <v>475</v>
      </c>
      <c r="AS159" s="18"/>
      <c r="AT159" s="155" t="s">
        <v>155</v>
      </c>
      <c r="AU159" s="155" t="s">
        <v>87</v>
      </c>
      <c r="AV159" s="18"/>
      <c r="AW159" s="18"/>
      <c r="AX159" s="18"/>
      <c r="AY159" s="3" t="s">
        <v>142</v>
      </c>
      <c r="AZ159" s="18"/>
      <c r="BA159" s="18"/>
      <c r="BB159" s="18"/>
      <c r="BC159" s="18"/>
      <c r="BD159" s="18"/>
      <c r="BE159" s="156">
        <f t="shared" si="136"/>
        <v>0</v>
      </c>
      <c r="BF159" s="156">
        <f t="shared" si="137"/>
        <v>0</v>
      </c>
      <c r="BG159" s="156">
        <f t="shared" si="138"/>
        <v>0</v>
      </c>
      <c r="BH159" s="156">
        <f t="shared" si="139"/>
        <v>0</v>
      </c>
      <c r="BI159" s="156">
        <f t="shared" si="140"/>
        <v>0</v>
      </c>
      <c r="BJ159" s="3" t="s">
        <v>87</v>
      </c>
      <c r="BK159" s="156">
        <f t="shared" si="141"/>
        <v>0</v>
      </c>
      <c r="BL159" s="3" t="s">
        <v>475</v>
      </c>
      <c r="BM159" s="155" t="s">
        <v>1010</v>
      </c>
    </row>
    <row r="160" spans="1:65" ht="15.75" customHeight="1">
      <c r="A160" s="171"/>
      <c r="B160" s="172"/>
      <c r="C160" s="171"/>
      <c r="D160" s="173" t="s">
        <v>193</v>
      </c>
      <c r="E160" s="174" t="s">
        <v>1</v>
      </c>
      <c r="F160" s="175" t="s">
        <v>151</v>
      </c>
      <c r="G160" s="171"/>
      <c r="H160" s="176">
        <v>8</v>
      </c>
      <c r="I160" s="171"/>
      <c r="J160" s="171"/>
      <c r="K160" s="171"/>
      <c r="L160" s="171"/>
      <c r="M160" s="172"/>
      <c r="N160" s="177"/>
      <c r="O160" s="171"/>
      <c r="P160" s="171"/>
      <c r="Q160" s="171"/>
      <c r="R160" s="171"/>
      <c r="S160" s="171"/>
      <c r="T160" s="171"/>
      <c r="U160" s="171"/>
      <c r="V160" s="171"/>
      <c r="W160" s="171"/>
      <c r="X160" s="178"/>
      <c r="Y160" s="171"/>
      <c r="Z160" s="171"/>
      <c r="AA160" s="171"/>
      <c r="AB160" s="171"/>
      <c r="AC160" s="171"/>
      <c r="AD160" s="171"/>
      <c r="AE160" s="171"/>
      <c r="AF160" s="171"/>
      <c r="AG160" s="171"/>
      <c r="AH160" s="171"/>
      <c r="AI160" s="171"/>
      <c r="AJ160" s="171"/>
      <c r="AK160" s="171"/>
      <c r="AL160" s="171"/>
      <c r="AM160" s="171"/>
      <c r="AN160" s="171"/>
      <c r="AO160" s="171"/>
      <c r="AP160" s="171"/>
      <c r="AQ160" s="171"/>
      <c r="AR160" s="171"/>
      <c r="AS160" s="171"/>
      <c r="AT160" s="174" t="s">
        <v>193</v>
      </c>
      <c r="AU160" s="174" t="s">
        <v>87</v>
      </c>
      <c r="AV160" s="171" t="s">
        <v>87</v>
      </c>
      <c r="AW160" s="171" t="s">
        <v>4</v>
      </c>
      <c r="AX160" s="171" t="s">
        <v>80</v>
      </c>
      <c r="AY160" s="174" t="s">
        <v>142</v>
      </c>
      <c r="AZ160" s="171"/>
      <c r="BA160" s="171"/>
      <c r="BB160" s="171"/>
      <c r="BC160" s="171"/>
      <c r="BD160" s="171"/>
      <c r="BE160" s="171"/>
      <c r="BF160" s="171"/>
      <c r="BG160" s="171"/>
      <c r="BH160" s="171"/>
      <c r="BI160" s="171"/>
      <c r="BJ160" s="171"/>
      <c r="BK160" s="171"/>
      <c r="BL160" s="171"/>
      <c r="BM160" s="171"/>
    </row>
    <row r="161" spans="1:65" ht="15.75" customHeight="1">
      <c r="A161" s="18"/>
      <c r="B161" s="19"/>
      <c r="C161" s="141" t="s">
        <v>8</v>
      </c>
      <c r="D161" s="141" t="s">
        <v>143</v>
      </c>
      <c r="E161" s="142" t="s">
        <v>1011</v>
      </c>
      <c r="F161" s="143" t="s">
        <v>1012</v>
      </c>
      <c r="G161" s="144" t="s">
        <v>144</v>
      </c>
      <c r="H161" s="145">
        <v>8</v>
      </c>
      <c r="I161" s="146"/>
      <c r="J161" s="147"/>
      <c r="K161" s="148">
        <f t="shared" ref="K161:K163" si="142">ROUND(P161*H161,2)</f>
        <v>0</v>
      </c>
      <c r="L161" s="143" t="s">
        <v>966</v>
      </c>
      <c r="M161" s="149"/>
      <c r="N161" s="150" t="s">
        <v>1</v>
      </c>
      <c r="O161" s="151" t="s">
        <v>38</v>
      </c>
      <c r="P161" s="152">
        <f t="shared" ref="P161:P163" si="143">I161+J161</f>
        <v>0</v>
      </c>
      <c r="Q161" s="152">
        <f t="shared" ref="Q161:Q163" si="144">ROUND(I161*H161,2)</f>
        <v>0</v>
      </c>
      <c r="R161" s="152">
        <f t="shared" ref="R161:R163" si="145">ROUND(J161*H161,2)</f>
        <v>0</v>
      </c>
      <c r="S161" s="18"/>
      <c r="T161" s="153">
        <f t="shared" ref="T161:T163" si="146">S161*H161</f>
        <v>0</v>
      </c>
      <c r="U161" s="153">
        <v>4.0000000000000002E-4</v>
      </c>
      <c r="V161" s="153">
        <f t="shared" ref="V161:V163" si="147">U161*H161</f>
        <v>3.2000000000000002E-3</v>
      </c>
      <c r="W161" s="153">
        <v>0</v>
      </c>
      <c r="X161" s="154">
        <f t="shared" ref="X161:X163" si="148">W161*H161</f>
        <v>0</v>
      </c>
      <c r="Y161" s="18"/>
      <c r="Z161" s="18"/>
      <c r="AA161" s="18"/>
      <c r="AB161" s="18"/>
      <c r="AC161" s="18"/>
      <c r="AD161" s="18"/>
      <c r="AE161" s="18"/>
      <c r="AF161" s="18"/>
      <c r="AG161" s="18"/>
      <c r="AH161" s="18"/>
      <c r="AI161" s="18"/>
      <c r="AJ161" s="18"/>
      <c r="AK161" s="18"/>
      <c r="AL161" s="18"/>
      <c r="AM161" s="18"/>
      <c r="AN161" s="18"/>
      <c r="AO161" s="18"/>
      <c r="AP161" s="18"/>
      <c r="AQ161" s="18"/>
      <c r="AR161" s="155" t="s">
        <v>682</v>
      </c>
      <c r="AS161" s="18"/>
      <c r="AT161" s="155" t="s">
        <v>143</v>
      </c>
      <c r="AU161" s="155" t="s">
        <v>87</v>
      </c>
      <c r="AV161" s="18"/>
      <c r="AW161" s="18"/>
      <c r="AX161" s="18"/>
      <c r="AY161" s="3" t="s">
        <v>142</v>
      </c>
      <c r="AZ161" s="18"/>
      <c r="BA161" s="18"/>
      <c r="BB161" s="18"/>
      <c r="BC161" s="18"/>
      <c r="BD161" s="18"/>
      <c r="BE161" s="156">
        <f t="shared" ref="BE161:BE163" si="149">IF(O161="základná",K161,0)</f>
        <v>0</v>
      </c>
      <c r="BF161" s="156">
        <f t="shared" ref="BF161:BF163" si="150">IF(O161="znížená",K161,0)</f>
        <v>0</v>
      </c>
      <c r="BG161" s="156">
        <f t="shared" ref="BG161:BG163" si="151">IF(O161="zákl. prenesená",K161,0)</f>
        <v>0</v>
      </c>
      <c r="BH161" s="156">
        <f t="shared" ref="BH161:BH163" si="152">IF(O161="zníž. prenesená",K161,0)</f>
        <v>0</v>
      </c>
      <c r="BI161" s="156">
        <f t="shared" ref="BI161:BI163" si="153">IF(O161="nulová",K161,0)</f>
        <v>0</v>
      </c>
      <c r="BJ161" s="3" t="s">
        <v>87</v>
      </c>
      <c r="BK161" s="156">
        <f t="shared" ref="BK161:BK163" si="154">ROUND(P161*H161,2)</f>
        <v>0</v>
      </c>
      <c r="BL161" s="3" t="s">
        <v>682</v>
      </c>
      <c r="BM161" s="155" t="s">
        <v>1013</v>
      </c>
    </row>
    <row r="162" spans="1:65" ht="15.75" customHeight="1">
      <c r="A162" s="18"/>
      <c r="B162" s="19"/>
      <c r="C162" s="141" t="s">
        <v>294</v>
      </c>
      <c r="D162" s="141" t="s">
        <v>143</v>
      </c>
      <c r="E162" s="142" t="s">
        <v>1014</v>
      </c>
      <c r="F162" s="143" t="s">
        <v>1015</v>
      </c>
      <c r="G162" s="144" t="s">
        <v>144</v>
      </c>
      <c r="H162" s="145">
        <v>8</v>
      </c>
      <c r="I162" s="146"/>
      <c r="J162" s="147"/>
      <c r="K162" s="148">
        <f t="shared" si="142"/>
        <v>0</v>
      </c>
      <c r="L162" s="143" t="s">
        <v>966</v>
      </c>
      <c r="M162" s="149"/>
      <c r="N162" s="150" t="s">
        <v>1</v>
      </c>
      <c r="O162" s="151" t="s">
        <v>38</v>
      </c>
      <c r="P162" s="152">
        <f t="shared" si="143"/>
        <v>0</v>
      </c>
      <c r="Q162" s="152">
        <f t="shared" si="144"/>
        <v>0</v>
      </c>
      <c r="R162" s="152">
        <f t="shared" si="145"/>
        <v>0</v>
      </c>
      <c r="S162" s="18"/>
      <c r="T162" s="153">
        <f t="shared" si="146"/>
        <v>0</v>
      </c>
      <c r="U162" s="153">
        <v>5.5000000000000003E-4</v>
      </c>
      <c r="V162" s="153">
        <f t="shared" si="147"/>
        <v>4.4000000000000003E-3</v>
      </c>
      <c r="W162" s="153">
        <v>0</v>
      </c>
      <c r="X162" s="154">
        <f t="shared" si="148"/>
        <v>0</v>
      </c>
      <c r="Y162" s="18"/>
      <c r="Z162" s="18"/>
      <c r="AA162" s="18"/>
      <c r="AB162" s="18"/>
      <c r="AC162" s="18"/>
      <c r="AD162" s="18"/>
      <c r="AE162" s="18"/>
      <c r="AF162" s="18"/>
      <c r="AG162" s="18"/>
      <c r="AH162" s="18"/>
      <c r="AI162" s="18"/>
      <c r="AJ162" s="18"/>
      <c r="AK162" s="18"/>
      <c r="AL162" s="18"/>
      <c r="AM162" s="18"/>
      <c r="AN162" s="18"/>
      <c r="AO162" s="18"/>
      <c r="AP162" s="18"/>
      <c r="AQ162" s="18"/>
      <c r="AR162" s="155" t="s">
        <v>682</v>
      </c>
      <c r="AS162" s="18"/>
      <c r="AT162" s="155" t="s">
        <v>143</v>
      </c>
      <c r="AU162" s="155" t="s">
        <v>87</v>
      </c>
      <c r="AV162" s="18"/>
      <c r="AW162" s="18"/>
      <c r="AX162" s="18"/>
      <c r="AY162" s="3" t="s">
        <v>142</v>
      </c>
      <c r="AZ162" s="18"/>
      <c r="BA162" s="18"/>
      <c r="BB162" s="18"/>
      <c r="BC162" s="18"/>
      <c r="BD162" s="18"/>
      <c r="BE162" s="156">
        <f t="shared" si="149"/>
        <v>0</v>
      </c>
      <c r="BF162" s="156">
        <f t="shared" si="150"/>
        <v>0</v>
      </c>
      <c r="BG162" s="156">
        <f t="shared" si="151"/>
        <v>0</v>
      </c>
      <c r="BH162" s="156">
        <f t="shared" si="152"/>
        <v>0</v>
      </c>
      <c r="BI162" s="156">
        <f t="shared" si="153"/>
        <v>0</v>
      </c>
      <c r="BJ162" s="3" t="s">
        <v>87</v>
      </c>
      <c r="BK162" s="156">
        <f t="shared" si="154"/>
        <v>0</v>
      </c>
      <c r="BL162" s="3" t="s">
        <v>682</v>
      </c>
      <c r="BM162" s="155" t="s">
        <v>1016</v>
      </c>
    </row>
    <row r="163" spans="1:65" ht="24" customHeight="1">
      <c r="A163" s="18"/>
      <c r="B163" s="19"/>
      <c r="C163" s="157" t="s">
        <v>299</v>
      </c>
      <c r="D163" s="157" t="s">
        <v>155</v>
      </c>
      <c r="E163" s="158" t="s">
        <v>1017</v>
      </c>
      <c r="F163" s="159" t="s">
        <v>1018</v>
      </c>
      <c r="G163" s="160" t="s">
        <v>144</v>
      </c>
      <c r="H163" s="161">
        <v>2</v>
      </c>
      <c r="I163" s="162"/>
      <c r="J163" s="162"/>
      <c r="K163" s="163">
        <f t="shared" si="142"/>
        <v>0</v>
      </c>
      <c r="L163" s="159" t="s">
        <v>966</v>
      </c>
      <c r="M163" s="19"/>
      <c r="N163" s="164" t="s">
        <v>1</v>
      </c>
      <c r="O163" s="151" t="s">
        <v>38</v>
      </c>
      <c r="P163" s="152">
        <f t="shared" si="143"/>
        <v>0</v>
      </c>
      <c r="Q163" s="152">
        <f t="shared" si="144"/>
        <v>0</v>
      </c>
      <c r="R163" s="152">
        <f t="shared" si="145"/>
        <v>0</v>
      </c>
      <c r="S163" s="18"/>
      <c r="T163" s="153">
        <f t="shared" si="146"/>
        <v>0</v>
      </c>
      <c r="U163" s="153">
        <v>0</v>
      </c>
      <c r="V163" s="153">
        <f t="shared" si="147"/>
        <v>0</v>
      </c>
      <c r="W163" s="153">
        <v>0</v>
      </c>
      <c r="X163" s="154">
        <f t="shared" si="148"/>
        <v>0</v>
      </c>
      <c r="Y163" s="18"/>
      <c r="Z163" s="18"/>
      <c r="AA163" s="18"/>
      <c r="AB163" s="18"/>
      <c r="AC163" s="18"/>
      <c r="AD163" s="18"/>
      <c r="AE163" s="18"/>
      <c r="AF163" s="18"/>
      <c r="AG163" s="18"/>
      <c r="AH163" s="18"/>
      <c r="AI163" s="18"/>
      <c r="AJ163" s="18"/>
      <c r="AK163" s="18"/>
      <c r="AL163" s="18"/>
      <c r="AM163" s="18"/>
      <c r="AN163" s="18"/>
      <c r="AO163" s="18"/>
      <c r="AP163" s="18"/>
      <c r="AQ163" s="18"/>
      <c r="AR163" s="155" t="s">
        <v>475</v>
      </c>
      <c r="AS163" s="18"/>
      <c r="AT163" s="155" t="s">
        <v>155</v>
      </c>
      <c r="AU163" s="155" t="s">
        <v>87</v>
      </c>
      <c r="AV163" s="18"/>
      <c r="AW163" s="18"/>
      <c r="AX163" s="18"/>
      <c r="AY163" s="3" t="s">
        <v>142</v>
      </c>
      <c r="AZ163" s="18"/>
      <c r="BA163" s="18"/>
      <c r="BB163" s="18"/>
      <c r="BC163" s="18"/>
      <c r="BD163" s="18"/>
      <c r="BE163" s="156">
        <f t="shared" si="149"/>
        <v>0</v>
      </c>
      <c r="BF163" s="156">
        <f t="shared" si="150"/>
        <v>0</v>
      </c>
      <c r="BG163" s="156">
        <f t="shared" si="151"/>
        <v>0</v>
      </c>
      <c r="BH163" s="156">
        <f t="shared" si="152"/>
        <v>0</v>
      </c>
      <c r="BI163" s="156">
        <f t="shared" si="153"/>
        <v>0</v>
      </c>
      <c r="BJ163" s="3" t="s">
        <v>87</v>
      </c>
      <c r="BK163" s="156">
        <f t="shared" si="154"/>
        <v>0</v>
      </c>
      <c r="BL163" s="3" t="s">
        <v>475</v>
      </c>
      <c r="BM163" s="155" t="s">
        <v>1019</v>
      </c>
    </row>
    <row r="164" spans="1:65" ht="15.75" customHeight="1">
      <c r="A164" s="171"/>
      <c r="B164" s="172"/>
      <c r="C164" s="171"/>
      <c r="D164" s="173" t="s">
        <v>193</v>
      </c>
      <c r="E164" s="174" t="s">
        <v>1</v>
      </c>
      <c r="F164" s="175" t="s">
        <v>87</v>
      </c>
      <c r="G164" s="171"/>
      <c r="H164" s="176">
        <v>2</v>
      </c>
      <c r="I164" s="171"/>
      <c r="J164" s="171"/>
      <c r="K164" s="171"/>
      <c r="L164" s="171"/>
      <c r="M164" s="172"/>
      <c r="N164" s="177"/>
      <c r="O164" s="171"/>
      <c r="P164" s="171"/>
      <c r="Q164" s="171"/>
      <c r="R164" s="171"/>
      <c r="S164" s="171"/>
      <c r="T164" s="171"/>
      <c r="U164" s="171"/>
      <c r="V164" s="171"/>
      <c r="W164" s="171"/>
      <c r="X164" s="178"/>
      <c r="Y164" s="171"/>
      <c r="Z164" s="171"/>
      <c r="AA164" s="171"/>
      <c r="AB164" s="171"/>
      <c r="AC164" s="171"/>
      <c r="AD164" s="171"/>
      <c r="AE164" s="171"/>
      <c r="AF164" s="171"/>
      <c r="AG164" s="171"/>
      <c r="AH164" s="171"/>
      <c r="AI164" s="171"/>
      <c r="AJ164" s="171"/>
      <c r="AK164" s="171"/>
      <c r="AL164" s="171"/>
      <c r="AM164" s="171"/>
      <c r="AN164" s="171"/>
      <c r="AO164" s="171"/>
      <c r="AP164" s="171"/>
      <c r="AQ164" s="171"/>
      <c r="AR164" s="171"/>
      <c r="AS164" s="171"/>
      <c r="AT164" s="174" t="s">
        <v>193</v>
      </c>
      <c r="AU164" s="174" t="s">
        <v>87</v>
      </c>
      <c r="AV164" s="171" t="s">
        <v>87</v>
      </c>
      <c r="AW164" s="171" t="s">
        <v>4</v>
      </c>
      <c r="AX164" s="171" t="s">
        <v>80</v>
      </c>
      <c r="AY164" s="174" t="s">
        <v>142</v>
      </c>
      <c r="AZ164" s="171"/>
      <c r="BA164" s="171"/>
      <c r="BB164" s="171"/>
      <c r="BC164" s="171"/>
      <c r="BD164" s="171"/>
      <c r="BE164" s="171"/>
      <c r="BF164" s="171"/>
      <c r="BG164" s="171"/>
      <c r="BH164" s="171"/>
      <c r="BI164" s="171"/>
      <c r="BJ164" s="171"/>
      <c r="BK164" s="171"/>
      <c r="BL164" s="171"/>
      <c r="BM164" s="171"/>
    </row>
    <row r="165" spans="1:65" ht="24" customHeight="1">
      <c r="A165" s="18"/>
      <c r="B165" s="19"/>
      <c r="C165" s="141" t="s">
        <v>307</v>
      </c>
      <c r="D165" s="141" t="s">
        <v>143</v>
      </c>
      <c r="E165" s="142" t="s">
        <v>1020</v>
      </c>
      <c r="F165" s="143" t="s">
        <v>1021</v>
      </c>
      <c r="G165" s="144" t="s">
        <v>144</v>
      </c>
      <c r="H165" s="145">
        <v>2</v>
      </c>
      <c r="I165" s="146"/>
      <c r="J165" s="147"/>
      <c r="K165" s="148">
        <f t="shared" ref="K165:K166" si="155">ROUND(P165*H165,2)</f>
        <v>0</v>
      </c>
      <c r="L165" s="143" t="s">
        <v>966</v>
      </c>
      <c r="M165" s="149"/>
      <c r="N165" s="150" t="s">
        <v>1</v>
      </c>
      <c r="O165" s="151" t="s">
        <v>38</v>
      </c>
      <c r="P165" s="152">
        <f t="shared" ref="P165:P166" si="156">I165+J165</f>
        <v>0</v>
      </c>
      <c r="Q165" s="152">
        <f t="shared" ref="Q165:Q166" si="157">ROUND(I165*H165,2)</f>
        <v>0</v>
      </c>
      <c r="R165" s="152">
        <f t="shared" ref="R165:R166" si="158">ROUND(J165*H165,2)</f>
        <v>0</v>
      </c>
      <c r="S165" s="18"/>
      <c r="T165" s="153">
        <f t="shared" ref="T165:T166" si="159">S165*H165</f>
        <v>0</v>
      </c>
      <c r="U165" s="153">
        <v>1.7000000000000001E-4</v>
      </c>
      <c r="V165" s="153">
        <f t="shared" ref="V165:V166" si="160">U165*H165</f>
        <v>3.4000000000000002E-4</v>
      </c>
      <c r="W165" s="153">
        <v>0</v>
      </c>
      <c r="X165" s="154">
        <f t="shared" ref="X165:X166" si="161">W165*H165</f>
        <v>0</v>
      </c>
      <c r="Y165" s="18"/>
      <c r="Z165" s="18"/>
      <c r="AA165" s="18"/>
      <c r="AB165" s="18"/>
      <c r="AC165" s="18"/>
      <c r="AD165" s="18"/>
      <c r="AE165" s="18"/>
      <c r="AF165" s="18"/>
      <c r="AG165" s="18"/>
      <c r="AH165" s="18"/>
      <c r="AI165" s="18"/>
      <c r="AJ165" s="18"/>
      <c r="AK165" s="18"/>
      <c r="AL165" s="18"/>
      <c r="AM165" s="18"/>
      <c r="AN165" s="18"/>
      <c r="AO165" s="18"/>
      <c r="AP165" s="18"/>
      <c r="AQ165" s="18"/>
      <c r="AR165" s="155" t="s">
        <v>682</v>
      </c>
      <c r="AS165" s="18"/>
      <c r="AT165" s="155" t="s">
        <v>143</v>
      </c>
      <c r="AU165" s="155" t="s">
        <v>87</v>
      </c>
      <c r="AV165" s="18"/>
      <c r="AW165" s="18"/>
      <c r="AX165" s="18"/>
      <c r="AY165" s="3" t="s">
        <v>142</v>
      </c>
      <c r="AZ165" s="18"/>
      <c r="BA165" s="18"/>
      <c r="BB165" s="18"/>
      <c r="BC165" s="18"/>
      <c r="BD165" s="18"/>
      <c r="BE165" s="156">
        <f t="shared" ref="BE165:BE166" si="162">IF(O165="základná",K165,0)</f>
        <v>0</v>
      </c>
      <c r="BF165" s="156">
        <f t="shared" ref="BF165:BF166" si="163">IF(O165="znížená",K165,0)</f>
        <v>0</v>
      </c>
      <c r="BG165" s="156">
        <f t="shared" ref="BG165:BG166" si="164">IF(O165="zákl. prenesená",K165,0)</f>
        <v>0</v>
      </c>
      <c r="BH165" s="156">
        <f t="shared" ref="BH165:BH166" si="165">IF(O165="zníž. prenesená",K165,0)</f>
        <v>0</v>
      </c>
      <c r="BI165" s="156">
        <f t="shared" ref="BI165:BI166" si="166">IF(O165="nulová",K165,0)</f>
        <v>0</v>
      </c>
      <c r="BJ165" s="3" t="s">
        <v>87</v>
      </c>
      <c r="BK165" s="156">
        <f t="shared" ref="BK165:BK166" si="167">ROUND(P165*H165,2)</f>
        <v>0</v>
      </c>
      <c r="BL165" s="3" t="s">
        <v>682</v>
      </c>
      <c r="BM165" s="155" t="s">
        <v>1022</v>
      </c>
    </row>
    <row r="166" spans="1:65" ht="24" customHeight="1">
      <c r="A166" s="18"/>
      <c r="B166" s="19"/>
      <c r="C166" s="157" t="s">
        <v>313</v>
      </c>
      <c r="D166" s="157" t="s">
        <v>155</v>
      </c>
      <c r="E166" s="158" t="s">
        <v>1023</v>
      </c>
      <c r="F166" s="159" t="s">
        <v>1024</v>
      </c>
      <c r="G166" s="160" t="s">
        <v>144</v>
      </c>
      <c r="H166" s="161">
        <v>14</v>
      </c>
      <c r="I166" s="162"/>
      <c r="J166" s="162"/>
      <c r="K166" s="163">
        <f t="shared" si="155"/>
        <v>0</v>
      </c>
      <c r="L166" s="159" t="s">
        <v>966</v>
      </c>
      <c r="M166" s="19"/>
      <c r="N166" s="164" t="s">
        <v>1</v>
      </c>
      <c r="O166" s="151" t="s">
        <v>38</v>
      </c>
      <c r="P166" s="152">
        <f t="shared" si="156"/>
        <v>0</v>
      </c>
      <c r="Q166" s="152">
        <f t="shared" si="157"/>
        <v>0</v>
      </c>
      <c r="R166" s="152">
        <f t="shared" si="158"/>
        <v>0</v>
      </c>
      <c r="S166" s="18"/>
      <c r="T166" s="153">
        <f t="shared" si="159"/>
        <v>0</v>
      </c>
      <c r="U166" s="153">
        <v>0</v>
      </c>
      <c r="V166" s="153">
        <f t="shared" si="160"/>
        <v>0</v>
      </c>
      <c r="W166" s="153">
        <v>0</v>
      </c>
      <c r="X166" s="154">
        <f t="shared" si="161"/>
        <v>0</v>
      </c>
      <c r="Y166" s="18"/>
      <c r="Z166" s="18"/>
      <c r="AA166" s="18"/>
      <c r="AB166" s="18"/>
      <c r="AC166" s="18"/>
      <c r="AD166" s="18"/>
      <c r="AE166" s="18"/>
      <c r="AF166" s="18"/>
      <c r="AG166" s="18"/>
      <c r="AH166" s="18"/>
      <c r="AI166" s="18"/>
      <c r="AJ166" s="18"/>
      <c r="AK166" s="18"/>
      <c r="AL166" s="18"/>
      <c r="AM166" s="18"/>
      <c r="AN166" s="18"/>
      <c r="AO166" s="18"/>
      <c r="AP166" s="18"/>
      <c r="AQ166" s="18"/>
      <c r="AR166" s="155" t="s">
        <v>475</v>
      </c>
      <c r="AS166" s="18"/>
      <c r="AT166" s="155" t="s">
        <v>155</v>
      </c>
      <c r="AU166" s="155" t="s">
        <v>87</v>
      </c>
      <c r="AV166" s="18"/>
      <c r="AW166" s="18"/>
      <c r="AX166" s="18"/>
      <c r="AY166" s="3" t="s">
        <v>142</v>
      </c>
      <c r="AZ166" s="18"/>
      <c r="BA166" s="18"/>
      <c r="BB166" s="18"/>
      <c r="BC166" s="18"/>
      <c r="BD166" s="18"/>
      <c r="BE166" s="156">
        <f t="shared" si="162"/>
        <v>0</v>
      </c>
      <c r="BF166" s="156">
        <f t="shared" si="163"/>
        <v>0</v>
      </c>
      <c r="BG166" s="156">
        <f t="shared" si="164"/>
        <v>0</v>
      </c>
      <c r="BH166" s="156">
        <f t="shared" si="165"/>
        <v>0</v>
      </c>
      <c r="BI166" s="156">
        <f t="shared" si="166"/>
        <v>0</v>
      </c>
      <c r="BJ166" s="3" t="s">
        <v>87</v>
      </c>
      <c r="BK166" s="156">
        <f t="shared" si="167"/>
        <v>0</v>
      </c>
      <c r="BL166" s="3" t="s">
        <v>475</v>
      </c>
      <c r="BM166" s="155" t="s">
        <v>1025</v>
      </c>
    </row>
    <row r="167" spans="1:65" ht="15.75" customHeight="1">
      <c r="A167" s="171"/>
      <c r="B167" s="172"/>
      <c r="C167" s="171"/>
      <c r="D167" s="173" t="s">
        <v>193</v>
      </c>
      <c r="E167" s="174" t="s">
        <v>1</v>
      </c>
      <c r="F167" s="175" t="s">
        <v>246</v>
      </c>
      <c r="G167" s="171"/>
      <c r="H167" s="176">
        <v>14</v>
      </c>
      <c r="I167" s="171"/>
      <c r="J167" s="171"/>
      <c r="K167" s="171"/>
      <c r="L167" s="171"/>
      <c r="M167" s="172"/>
      <c r="N167" s="177"/>
      <c r="O167" s="171"/>
      <c r="P167" s="171"/>
      <c r="Q167" s="171"/>
      <c r="R167" s="171"/>
      <c r="S167" s="171"/>
      <c r="T167" s="171"/>
      <c r="U167" s="171"/>
      <c r="V167" s="171"/>
      <c r="W167" s="171"/>
      <c r="X167" s="178"/>
      <c r="Y167" s="171"/>
      <c r="Z167" s="171"/>
      <c r="AA167" s="171"/>
      <c r="AB167" s="171"/>
      <c r="AC167" s="171"/>
      <c r="AD167" s="171"/>
      <c r="AE167" s="171"/>
      <c r="AF167" s="171"/>
      <c r="AG167" s="171"/>
      <c r="AH167" s="171"/>
      <c r="AI167" s="171"/>
      <c r="AJ167" s="171"/>
      <c r="AK167" s="171"/>
      <c r="AL167" s="171"/>
      <c r="AM167" s="171"/>
      <c r="AN167" s="171"/>
      <c r="AO167" s="171"/>
      <c r="AP167" s="171"/>
      <c r="AQ167" s="171"/>
      <c r="AR167" s="171"/>
      <c r="AS167" s="171"/>
      <c r="AT167" s="174" t="s">
        <v>193</v>
      </c>
      <c r="AU167" s="174" t="s">
        <v>87</v>
      </c>
      <c r="AV167" s="171" t="s">
        <v>87</v>
      </c>
      <c r="AW167" s="171" t="s">
        <v>4</v>
      </c>
      <c r="AX167" s="171" t="s">
        <v>80</v>
      </c>
      <c r="AY167" s="174" t="s">
        <v>142</v>
      </c>
      <c r="AZ167" s="171"/>
      <c r="BA167" s="171"/>
      <c r="BB167" s="171"/>
      <c r="BC167" s="171"/>
      <c r="BD167" s="171"/>
      <c r="BE167" s="171"/>
      <c r="BF167" s="171"/>
      <c r="BG167" s="171"/>
      <c r="BH167" s="171"/>
      <c r="BI167" s="171"/>
      <c r="BJ167" s="171"/>
      <c r="BK167" s="171"/>
      <c r="BL167" s="171"/>
      <c r="BM167" s="171"/>
    </row>
    <row r="168" spans="1:65" ht="24" customHeight="1">
      <c r="A168" s="18"/>
      <c r="B168" s="19"/>
      <c r="C168" s="141" t="s">
        <v>317</v>
      </c>
      <c r="D168" s="141" t="s">
        <v>143</v>
      </c>
      <c r="E168" s="142" t="s">
        <v>1026</v>
      </c>
      <c r="F168" s="143" t="s">
        <v>1027</v>
      </c>
      <c r="G168" s="144" t="s">
        <v>144</v>
      </c>
      <c r="H168" s="145">
        <v>14</v>
      </c>
      <c r="I168" s="146"/>
      <c r="J168" s="147"/>
      <c r="K168" s="148">
        <f t="shared" ref="K168:K169" si="168">ROUND(P168*H168,2)</f>
        <v>0</v>
      </c>
      <c r="L168" s="143" t="s">
        <v>966</v>
      </c>
      <c r="M168" s="149"/>
      <c r="N168" s="150" t="s">
        <v>1</v>
      </c>
      <c r="O168" s="151" t="s">
        <v>38</v>
      </c>
      <c r="P168" s="152">
        <f t="shared" ref="P168:P169" si="169">I168+J168</f>
        <v>0</v>
      </c>
      <c r="Q168" s="152">
        <f t="shared" ref="Q168:Q169" si="170">ROUND(I168*H168,2)</f>
        <v>0</v>
      </c>
      <c r="R168" s="152">
        <f t="shared" ref="R168:R169" si="171">ROUND(J168*H168,2)</f>
        <v>0</v>
      </c>
      <c r="S168" s="18"/>
      <c r="T168" s="153">
        <f t="shared" ref="T168:T169" si="172">S168*H168</f>
        <v>0</v>
      </c>
      <c r="U168" s="153">
        <v>2.1000000000000001E-4</v>
      </c>
      <c r="V168" s="153">
        <f t="shared" ref="V168:V169" si="173">U168*H168</f>
        <v>2.9399999999999999E-3</v>
      </c>
      <c r="W168" s="153">
        <v>0</v>
      </c>
      <c r="X168" s="154">
        <f t="shared" ref="X168:X169" si="174">W168*H168</f>
        <v>0</v>
      </c>
      <c r="Y168" s="18"/>
      <c r="Z168" s="18"/>
      <c r="AA168" s="18"/>
      <c r="AB168" s="18"/>
      <c r="AC168" s="18"/>
      <c r="AD168" s="18"/>
      <c r="AE168" s="18"/>
      <c r="AF168" s="18"/>
      <c r="AG168" s="18"/>
      <c r="AH168" s="18"/>
      <c r="AI168" s="18"/>
      <c r="AJ168" s="18"/>
      <c r="AK168" s="18"/>
      <c r="AL168" s="18"/>
      <c r="AM168" s="18"/>
      <c r="AN168" s="18"/>
      <c r="AO168" s="18"/>
      <c r="AP168" s="18"/>
      <c r="AQ168" s="18"/>
      <c r="AR168" s="155" t="s">
        <v>682</v>
      </c>
      <c r="AS168" s="18"/>
      <c r="AT168" s="155" t="s">
        <v>143</v>
      </c>
      <c r="AU168" s="155" t="s">
        <v>87</v>
      </c>
      <c r="AV168" s="18"/>
      <c r="AW168" s="18"/>
      <c r="AX168" s="18"/>
      <c r="AY168" s="3" t="s">
        <v>142</v>
      </c>
      <c r="AZ168" s="18"/>
      <c r="BA168" s="18"/>
      <c r="BB168" s="18"/>
      <c r="BC168" s="18"/>
      <c r="BD168" s="18"/>
      <c r="BE168" s="156">
        <f t="shared" ref="BE168:BE169" si="175">IF(O168="základná",K168,0)</f>
        <v>0</v>
      </c>
      <c r="BF168" s="156">
        <f t="shared" ref="BF168:BF169" si="176">IF(O168="znížená",K168,0)</f>
        <v>0</v>
      </c>
      <c r="BG168" s="156">
        <f t="shared" ref="BG168:BG169" si="177">IF(O168="zákl. prenesená",K168,0)</f>
        <v>0</v>
      </c>
      <c r="BH168" s="156">
        <f t="shared" ref="BH168:BH169" si="178">IF(O168="zníž. prenesená",K168,0)</f>
        <v>0</v>
      </c>
      <c r="BI168" s="156">
        <f t="shared" ref="BI168:BI169" si="179">IF(O168="nulová",K168,0)</f>
        <v>0</v>
      </c>
      <c r="BJ168" s="3" t="s">
        <v>87</v>
      </c>
      <c r="BK168" s="156">
        <f t="shared" ref="BK168:BK169" si="180">ROUND(P168*H168,2)</f>
        <v>0</v>
      </c>
      <c r="BL168" s="3" t="s">
        <v>682</v>
      </c>
      <c r="BM168" s="155" t="s">
        <v>1028</v>
      </c>
    </row>
    <row r="169" spans="1:65" ht="24" customHeight="1">
      <c r="A169" s="18"/>
      <c r="B169" s="19"/>
      <c r="C169" s="157" t="s">
        <v>322</v>
      </c>
      <c r="D169" s="157" t="s">
        <v>155</v>
      </c>
      <c r="E169" s="158" t="s">
        <v>1029</v>
      </c>
      <c r="F169" s="159" t="s">
        <v>1030</v>
      </c>
      <c r="G169" s="160" t="s">
        <v>206</v>
      </c>
      <c r="H169" s="161">
        <v>6</v>
      </c>
      <c r="I169" s="162"/>
      <c r="J169" s="162"/>
      <c r="K169" s="163">
        <f t="shared" si="168"/>
        <v>0</v>
      </c>
      <c r="L169" s="159" t="s">
        <v>966</v>
      </c>
      <c r="M169" s="19"/>
      <c r="N169" s="164" t="s">
        <v>1</v>
      </c>
      <c r="O169" s="151" t="s">
        <v>38</v>
      </c>
      <c r="P169" s="152">
        <f t="shared" si="169"/>
        <v>0</v>
      </c>
      <c r="Q169" s="152">
        <f t="shared" si="170"/>
        <v>0</v>
      </c>
      <c r="R169" s="152">
        <f t="shared" si="171"/>
        <v>0</v>
      </c>
      <c r="S169" s="18"/>
      <c r="T169" s="153">
        <f t="shared" si="172"/>
        <v>0</v>
      </c>
      <c r="U169" s="153">
        <v>0</v>
      </c>
      <c r="V169" s="153">
        <f t="shared" si="173"/>
        <v>0</v>
      </c>
      <c r="W169" s="153">
        <v>0</v>
      </c>
      <c r="X169" s="154">
        <f t="shared" si="174"/>
        <v>0</v>
      </c>
      <c r="Y169" s="18"/>
      <c r="Z169" s="18"/>
      <c r="AA169" s="18"/>
      <c r="AB169" s="18"/>
      <c r="AC169" s="18"/>
      <c r="AD169" s="18"/>
      <c r="AE169" s="18"/>
      <c r="AF169" s="18"/>
      <c r="AG169" s="18"/>
      <c r="AH169" s="18"/>
      <c r="AI169" s="18"/>
      <c r="AJ169" s="18"/>
      <c r="AK169" s="18"/>
      <c r="AL169" s="18"/>
      <c r="AM169" s="18"/>
      <c r="AN169" s="18"/>
      <c r="AO169" s="18"/>
      <c r="AP169" s="18"/>
      <c r="AQ169" s="18"/>
      <c r="AR169" s="155" t="s">
        <v>475</v>
      </c>
      <c r="AS169" s="18"/>
      <c r="AT169" s="155" t="s">
        <v>155</v>
      </c>
      <c r="AU169" s="155" t="s">
        <v>87</v>
      </c>
      <c r="AV169" s="18"/>
      <c r="AW169" s="18"/>
      <c r="AX169" s="18"/>
      <c r="AY169" s="3" t="s">
        <v>142</v>
      </c>
      <c r="AZ169" s="18"/>
      <c r="BA169" s="18"/>
      <c r="BB169" s="18"/>
      <c r="BC169" s="18"/>
      <c r="BD169" s="18"/>
      <c r="BE169" s="156">
        <f t="shared" si="175"/>
        <v>0</v>
      </c>
      <c r="BF169" s="156">
        <f t="shared" si="176"/>
        <v>0</v>
      </c>
      <c r="BG169" s="156">
        <f t="shared" si="177"/>
        <v>0</v>
      </c>
      <c r="BH169" s="156">
        <f t="shared" si="178"/>
        <v>0</v>
      </c>
      <c r="BI169" s="156">
        <f t="shared" si="179"/>
        <v>0</v>
      </c>
      <c r="BJ169" s="3" t="s">
        <v>87</v>
      </c>
      <c r="BK169" s="156">
        <f t="shared" si="180"/>
        <v>0</v>
      </c>
      <c r="BL169" s="3" t="s">
        <v>475</v>
      </c>
      <c r="BM169" s="155" t="s">
        <v>1031</v>
      </c>
    </row>
    <row r="170" spans="1:65" ht="15.75" customHeight="1">
      <c r="A170" s="171"/>
      <c r="B170" s="172"/>
      <c r="C170" s="171"/>
      <c r="D170" s="173" t="s">
        <v>193</v>
      </c>
      <c r="E170" s="174" t="s">
        <v>1</v>
      </c>
      <c r="F170" s="175" t="s">
        <v>149</v>
      </c>
      <c r="G170" s="171"/>
      <c r="H170" s="176">
        <v>6</v>
      </c>
      <c r="I170" s="171"/>
      <c r="J170" s="171"/>
      <c r="K170" s="171"/>
      <c r="L170" s="171"/>
      <c r="M170" s="172"/>
      <c r="N170" s="177"/>
      <c r="O170" s="171"/>
      <c r="P170" s="171"/>
      <c r="Q170" s="171"/>
      <c r="R170" s="171"/>
      <c r="S170" s="171"/>
      <c r="T170" s="171"/>
      <c r="U170" s="171"/>
      <c r="V170" s="171"/>
      <c r="W170" s="171"/>
      <c r="X170" s="178"/>
      <c r="Y170" s="171"/>
      <c r="Z170" s="171"/>
      <c r="AA170" s="171"/>
      <c r="AB170" s="171"/>
      <c r="AC170" s="171"/>
      <c r="AD170" s="171"/>
      <c r="AE170" s="171"/>
      <c r="AF170" s="171"/>
      <c r="AG170" s="171"/>
      <c r="AH170" s="171"/>
      <c r="AI170" s="171"/>
      <c r="AJ170" s="171"/>
      <c r="AK170" s="171"/>
      <c r="AL170" s="171"/>
      <c r="AM170" s="171"/>
      <c r="AN170" s="171"/>
      <c r="AO170" s="171"/>
      <c r="AP170" s="171"/>
      <c r="AQ170" s="171"/>
      <c r="AR170" s="171"/>
      <c r="AS170" s="171"/>
      <c r="AT170" s="174" t="s">
        <v>193</v>
      </c>
      <c r="AU170" s="174" t="s">
        <v>87</v>
      </c>
      <c r="AV170" s="171" t="s">
        <v>87</v>
      </c>
      <c r="AW170" s="171" t="s">
        <v>4</v>
      </c>
      <c r="AX170" s="171" t="s">
        <v>80</v>
      </c>
      <c r="AY170" s="174" t="s">
        <v>142</v>
      </c>
      <c r="AZ170" s="171"/>
      <c r="BA170" s="171"/>
      <c r="BB170" s="171"/>
      <c r="BC170" s="171"/>
      <c r="BD170" s="171"/>
      <c r="BE170" s="171"/>
      <c r="BF170" s="171"/>
      <c r="BG170" s="171"/>
      <c r="BH170" s="171"/>
      <c r="BI170" s="171"/>
      <c r="BJ170" s="171"/>
      <c r="BK170" s="171"/>
      <c r="BL170" s="171"/>
      <c r="BM170" s="171"/>
    </row>
    <row r="171" spans="1:65" ht="24" customHeight="1">
      <c r="A171" s="18"/>
      <c r="B171" s="19"/>
      <c r="C171" s="141" t="s">
        <v>326</v>
      </c>
      <c r="D171" s="141" t="s">
        <v>143</v>
      </c>
      <c r="E171" s="142" t="s">
        <v>1032</v>
      </c>
      <c r="F171" s="143" t="s">
        <v>1033</v>
      </c>
      <c r="G171" s="144" t="s">
        <v>144</v>
      </c>
      <c r="H171" s="145">
        <v>6</v>
      </c>
      <c r="I171" s="146"/>
      <c r="J171" s="147"/>
      <c r="K171" s="148">
        <f t="shared" ref="K171:K172" si="181">ROUND(P171*H171,2)</f>
        <v>0</v>
      </c>
      <c r="L171" s="143" t="s">
        <v>966</v>
      </c>
      <c r="M171" s="149"/>
      <c r="N171" s="150" t="s">
        <v>1</v>
      </c>
      <c r="O171" s="151" t="s">
        <v>38</v>
      </c>
      <c r="P171" s="152">
        <f t="shared" ref="P171:P172" si="182">I171+J171</f>
        <v>0</v>
      </c>
      <c r="Q171" s="152">
        <f t="shared" ref="Q171:Q172" si="183">ROUND(I171*H171,2)</f>
        <v>0</v>
      </c>
      <c r="R171" s="152">
        <f t="shared" ref="R171:R172" si="184">ROUND(J171*H171,2)</f>
        <v>0</v>
      </c>
      <c r="S171" s="18"/>
      <c r="T171" s="153">
        <f t="shared" ref="T171:T172" si="185">S171*H171</f>
        <v>0</v>
      </c>
      <c r="U171" s="153">
        <v>3.9300000000000003E-3</v>
      </c>
      <c r="V171" s="153">
        <f t="shared" ref="V171:V172" si="186">U171*H171</f>
        <v>2.3580000000000004E-2</v>
      </c>
      <c r="W171" s="153">
        <v>0</v>
      </c>
      <c r="X171" s="154">
        <f t="shared" ref="X171:X172" si="187">W171*H171</f>
        <v>0</v>
      </c>
      <c r="Y171" s="18"/>
      <c r="Z171" s="18"/>
      <c r="AA171" s="18"/>
      <c r="AB171" s="18"/>
      <c r="AC171" s="18"/>
      <c r="AD171" s="18"/>
      <c r="AE171" s="18"/>
      <c r="AF171" s="18"/>
      <c r="AG171" s="18"/>
      <c r="AH171" s="18"/>
      <c r="AI171" s="18"/>
      <c r="AJ171" s="18"/>
      <c r="AK171" s="18"/>
      <c r="AL171" s="18"/>
      <c r="AM171" s="18"/>
      <c r="AN171" s="18"/>
      <c r="AO171" s="18"/>
      <c r="AP171" s="18"/>
      <c r="AQ171" s="18"/>
      <c r="AR171" s="155" t="s">
        <v>682</v>
      </c>
      <c r="AS171" s="18"/>
      <c r="AT171" s="155" t="s">
        <v>143</v>
      </c>
      <c r="AU171" s="155" t="s">
        <v>87</v>
      </c>
      <c r="AV171" s="18"/>
      <c r="AW171" s="18"/>
      <c r="AX171" s="18"/>
      <c r="AY171" s="3" t="s">
        <v>142</v>
      </c>
      <c r="AZ171" s="18"/>
      <c r="BA171" s="18"/>
      <c r="BB171" s="18"/>
      <c r="BC171" s="18"/>
      <c r="BD171" s="18"/>
      <c r="BE171" s="156">
        <f t="shared" ref="BE171:BE172" si="188">IF(O171="základná",K171,0)</f>
        <v>0</v>
      </c>
      <c r="BF171" s="156">
        <f t="shared" ref="BF171:BF172" si="189">IF(O171="znížená",K171,0)</f>
        <v>0</v>
      </c>
      <c r="BG171" s="156">
        <f t="shared" ref="BG171:BG172" si="190">IF(O171="zákl. prenesená",K171,0)</f>
        <v>0</v>
      </c>
      <c r="BH171" s="156">
        <f t="shared" ref="BH171:BH172" si="191">IF(O171="zníž. prenesená",K171,0)</f>
        <v>0</v>
      </c>
      <c r="BI171" s="156">
        <f t="shared" ref="BI171:BI172" si="192">IF(O171="nulová",K171,0)</f>
        <v>0</v>
      </c>
      <c r="BJ171" s="3" t="s">
        <v>87</v>
      </c>
      <c r="BK171" s="156">
        <f t="shared" ref="BK171:BK172" si="193">ROUND(P171*H171,2)</f>
        <v>0</v>
      </c>
      <c r="BL171" s="3" t="s">
        <v>682</v>
      </c>
      <c r="BM171" s="155" t="s">
        <v>1034</v>
      </c>
    </row>
    <row r="172" spans="1:65" ht="24" customHeight="1">
      <c r="A172" s="18"/>
      <c r="B172" s="19"/>
      <c r="C172" s="157" t="s">
        <v>333</v>
      </c>
      <c r="D172" s="157" t="s">
        <v>155</v>
      </c>
      <c r="E172" s="158" t="s">
        <v>1035</v>
      </c>
      <c r="F172" s="159" t="s">
        <v>1036</v>
      </c>
      <c r="G172" s="160" t="s">
        <v>206</v>
      </c>
      <c r="H172" s="161">
        <v>300</v>
      </c>
      <c r="I172" s="162"/>
      <c r="J172" s="162"/>
      <c r="K172" s="163">
        <f t="shared" si="181"/>
        <v>0</v>
      </c>
      <c r="L172" s="159" t="s">
        <v>966</v>
      </c>
      <c r="M172" s="19"/>
      <c r="N172" s="164" t="s">
        <v>1</v>
      </c>
      <c r="O172" s="151" t="s">
        <v>38</v>
      </c>
      <c r="P172" s="152">
        <f t="shared" si="182"/>
        <v>0</v>
      </c>
      <c r="Q172" s="152">
        <f t="shared" si="183"/>
        <v>0</v>
      </c>
      <c r="R172" s="152">
        <f t="shared" si="184"/>
        <v>0</v>
      </c>
      <c r="S172" s="18"/>
      <c r="T172" s="153">
        <f t="shared" si="185"/>
        <v>0</v>
      </c>
      <c r="U172" s="153">
        <v>0</v>
      </c>
      <c r="V172" s="153">
        <f t="shared" si="186"/>
        <v>0</v>
      </c>
      <c r="W172" s="153">
        <v>0</v>
      </c>
      <c r="X172" s="154">
        <f t="shared" si="187"/>
        <v>0</v>
      </c>
      <c r="Y172" s="18"/>
      <c r="Z172" s="18"/>
      <c r="AA172" s="18"/>
      <c r="AB172" s="18"/>
      <c r="AC172" s="18"/>
      <c r="AD172" s="18"/>
      <c r="AE172" s="18"/>
      <c r="AF172" s="18"/>
      <c r="AG172" s="18"/>
      <c r="AH172" s="18"/>
      <c r="AI172" s="18"/>
      <c r="AJ172" s="18"/>
      <c r="AK172" s="18"/>
      <c r="AL172" s="18"/>
      <c r="AM172" s="18"/>
      <c r="AN172" s="18"/>
      <c r="AO172" s="18"/>
      <c r="AP172" s="18"/>
      <c r="AQ172" s="18"/>
      <c r="AR172" s="155" t="s">
        <v>475</v>
      </c>
      <c r="AS172" s="18"/>
      <c r="AT172" s="155" t="s">
        <v>155</v>
      </c>
      <c r="AU172" s="155" t="s">
        <v>87</v>
      </c>
      <c r="AV172" s="18"/>
      <c r="AW172" s="18"/>
      <c r="AX172" s="18"/>
      <c r="AY172" s="3" t="s">
        <v>142</v>
      </c>
      <c r="AZ172" s="18"/>
      <c r="BA172" s="18"/>
      <c r="BB172" s="18"/>
      <c r="BC172" s="18"/>
      <c r="BD172" s="18"/>
      <c r="BE172" s="156">
        <f t="shared" si="188"/>
        <v>0</v>
      </c>
      <c r="BF172" s="156">
        <f t="shared" si="189"/>
        <v>0</v>
      </c>
      <c r="BG172" s="156">
        <f t="shared" si="190"/>
        <v>0</v>
      </c>
      <c r="BH172" s="156">
        <f t="shared" si="191"/>
        <v>0</v>
      </c>
      <c r="BI172" s="156">
        <f t="shared" si="192"/>
        <v>0</v>
      </c>
      <c r="BJ172" s="3" t="s">
        <v>87</v>
      </c>
      <c r="BK172" s="156">
        <f t="shared" si="193"/>
        <v>0</v>
      </c>
      <c r="BL172" s="3" t="s">
        <v>475</v>
      </c>
      <c r="BM172" s="155" t="s">
        <v>1037</v>
      </c>
    </row>
    <row r="173" spans="1:65" ht="15.75" customHeight="1">
      <c r="A173" s="171"/>
      <c r="B173" s="172"/>
      <c r="C173" s="171"/>
      <c r="D173" s="173" t="s">
        <v>193</v>
      </c>
      <c r="E173" s="174" t="s">
        <v>1</v>
      </c>
      <c r="F173" s="175" t="s">
        <v>1038</v>
      </c>
      <c r="G173" s="171"/>
      <c r="H173" s="176">
        <v>300</v>
      </c>
      <c r="I173" s="171"/>
      <c r="J173" s="171"/>
      <c r="K173" s="171"/>
      <c r="L173" s="171"/>
      <c r="M173" s="172"/>
      <c r="N173" s="177"/>
      <c r="O173" s="171"/>
      <c r="P173" s="171"/>
      <c r="Q173" s="171"/>
      <c r="R173" s="171"/>
      <c r="S173" s="171"/>
      <c r="T173" s="171"/>
      <c r="U173" s="171"/>
      <c r="V173" s="171"/>
      <c r="W173" s="171"/>
      <c r="X173" s="178"/>
      <c r="Y173" s="171"/>
      <c r="Z173" s="171"/>
      <c r="AA173" s="171"/>
      <c r="AB173" s="171"/>
      <c r="AC173" s="171"/>
      <c r="AD173" s="171"/>
      <c r="AE173" s="171"/>
      <c r="AF173" s="171"/>
      <c r="AG173" s="171"/>
      <c r="AH173" s="171"/>
      <c r="AI173" s="171"/>
      <c r="AJ173" s="171"/>
      <c r="AK173" s="171"/>
      <c r="AL173" s="171"/>
      <c r="AM173" s="171"/>
      <c r="AN173" s="171"/>
      <c r="AO173" s="171"/>
      <c r="AP173" s="171"/>
      <c r="AQ173" s="171"/>
      <c r="AR173" s="171"/>
      <c r="AS173" s="171"/>
      <c r="AT173" s="174" t="s">
        <v>193</v>
      </c>
      <c r="AU173" s="174" t="s">
        <v>87</v>
      </c>
      <c r="AV173" s="171" t="s">
        <v>87</v>
      </c>
      <c r="AW173" s="171" t="s">
        <v>4</v>
      </c>
      <c r="AX173" s="171" t="s">
        <v>80</v>
      </c>
      <c r="AY173" s="174" t="s">
        <v>142</v>
      </c>
      <c r="AZ173" s="171"/>
      <c r="BA173" s="171"/>
      <c r="BB173" s="171"/>
      <c r="BC173" s="171"/>
      <c r="BD173" s="171"/>
      <c r="BE173" s="171"/>
      <c r="BF173" s="171"/>
      <c r="BG173" s="171"/>
      <c r="BH173" s="171"/>
      <c r="BI173" s="171"/>
      <c r="BJ173" s="171"/>
      <c r="BK173" s="171"/>
      <c r="BL173" s="171"/>
      <c r="BM173" s="171"/>
    </row>
    <row r="174" spans="1:65" ht="24" customHeight="1">
      <c r="A174" s="18"/>
      <c r="B174" s="19"/>
      <c r="C174" s="141" t="s">
        <v>145</v>
      </c>
      <c r="D174" s="141" t="s">
        <v>143</v>
      </c>
      <c r="E174" s="142" t="s">
        <v>1039</v>
      </c>
      <c r="F174" s="143" t="s">
        <v>1040</v>
      </c>
      <c r="G174" s="144" t="s">
        <v>206</v>
      </c>
      <c r="H174" s="145">
        <v>300</v>
      </c>
      <c r="I174" s="146"/>
      <c r="J174" s="147"/>
      <c r="K174" s="148">
        <f t="shared" ref="K174:K175" si="194">ROUND(P174*H174,2)</f>
        <v>0</v>
      </c>
      <c r="L174" s="143" t="s">
        <v>966</v>
      </c>
      <c r="M174" s="149"/>
      <c r="N174" s="150" t="s">
        <v>1</v>
      </c>
      <c r="O174" s="151" t="s">
        <v>38</v>
      </c>
      <c r="P174" s="152">
        <f t="shared" ref="P174:P175" si="195">I174+J174</f>
        <v>0</v>
      </c>
      <c r="Q174" s="152">
        <f t="shared" ref="Q174:Q175" si="196">ROUND(I174*H174,2)</f>
        <v>0</v>
      </c>
      <c r="R174" s="152">
        <f t="shared" ref="R174:R175" si="197">ROUND(J174*H174,2)</f>
        <v>0</v>
      </c>
      <c r="S174" s="18"/>
      <c r="T174" s="153">
        <f t="shared" ref="T174:T175" si="198">S174*H174</f>
        <v>0</v>
      </c>
      <c r="U174" s="153">
        <v>5.0000000000000002E-5</v>
      </c>
      <c r="V174" s="153">
        <f t="shared" ref="V174:V175" si="199">U174*H174</f>
        <v>1.5000000000000001E-2</v>
      </c>
      <c r="W174" s="153">
        <v>0</v>
      </c>
      <c r="X174" s="154">
        <f t="shared" ref="X174:X175" si="200">W174*H174</f>
        <v>0</v>
      </c>
      <c r="Y174" s="18"/>
      <c r="Z174" s="18"/>
      <c r="AA174" s="18"/>
      <c r="AB174" s="18"/>
      <c r="AC174" s="18"/>
      <c r="AD174" s="18"/>
      <c r="AE174" s="18"/>
      <c r="AF174" s="18"/>
      <c r="AG174" s="18"/>
      <c r="AH174" s="18"/>
      <c r="AI174" s="18"/>
      <c r="AJ174" s="18"/>
      <c r="AK174" s="18"/>
      <c r="AL174" s="18"/>
      <c r="AM174" s="18"/>
      <c r="AN174" s="18"/>
      <c r="AO174" s="18"/>
      <c r="AP174" s="18"/>
      <c r="AQ174" s="18"/>
      <c r="AR174" s="155" t="s">
        <v>682</v>
      </c>
      <c r="AS174" s="18"/>
      <c r="AT174" s="155" t="s">
        <v>143</v>
      </c>
      <c r="AU174" s="155" t="s">
        <v>87</v>
      </c>
      <c r="AV174" s="18"/>
      <c r="AW174" s="18"/>
      <c r="AX174" s="18"/>
      <c r="AY174" s="3" t="s">
        <v>142</v>
      </c>
      <c r="AZ174" s="18"/>
      <c r="BA174" s="18"/>
      <c r="BB174" s="18"/>
      <c r="BC174" s="18"/>
      <c r="BD174" s="18"/>
      <c r="BE174" s="156">
        <f t="shared" ref="BE174:BE175" si="201">IF(O174="základná",K174,0)</f>
        <v>0</v>
      </c>
      <c r="BF174" s="156">
        <f t="shared" ref="BF174:BF175" si="202">IF(O174="znížená",K174,0)</f>
        <v>0</v>
      </c>
      <c r="BG174" s="156">
        <f t="shared" ref="BG174:BG175" si="203">IF(O174="zákl. prenesená",K174,0)</f>
        <v>0</v>
      </c>
      <c r="BH174" s="156">
        <f t="shared" ref="BH174:BH175" si="204">IF(O174="zníž. prenesená",K174,0)</f>
        <v>0</v>
      </c>
      <c r="BI174" s="156">
        <f t="shared" ref="BI174:BI175" si="205">IF(O174="nulová",K174,0)</f>
        <v>0</v>
      </c>
      <c r="BJ174" s="3" t="s">
        <v>87</v>
      </c>
      <c r="BK174" s="156">
        <f t="shared" ref="BK174:BK175" si="206">ROUND(P174*H174,2)</f>
        <v>0</v>
      </c>
      <c r="BL174" s="3" t="s">
        <v>682</v>
      </c>
      <c r="BM174" s="155" t="s">
        <v>1041</v>
      </c>
    </row>
    <row r="175" spans="1:65" ht="24" customHeight="1">
      <c r="A175" s="18"/>
      <c r="B175" s="19"/>
      <c r="C175" s="157" t="s">
        <v>340</v>
      </c>
      <c r="D175" s="157" t="s">
        <v>155</v>
      </c>
      <c r="E175" s="158" t="s">
        <v>1042</v>
      </c>
      <c r="F175" s="159" t="s">
        <v>1043</v>
      </c>
      <c r="G175" s="160" t="s">
        <v>206</v>
      </c>
      <c r="H175" s="161">
        <v>300</v>
      </c>
      <c r="I175" s="162"/>
      <c r="J175" s="162"/>
      <c r="K175" s="163">
        <f t="shared" si="194"/>
        <v>0</v>
      </c>
      <c r="L175" s="159" t="s">
        <v>966</v>
      </c>
      <c r="M175" s="19"/>
      <c r="N175" s="164" t="s">
        <v>1</v>
      </c>
      <c r="O175" s="151" t="s">
        <v>38</v>
      </c>
      <c r="P175" s="152">
        <f t="shared" si="195"/>
        <v>0</v>
      </c>
      <c r="Q175" s="152">
        <f t="shared" si="196"/>
        <v>0</v>
      </c>
      <c r="R175" s="152">
        <f t="shared" si="197"/>
        <v>0</v>
      </c>
      <c r="S175" s="18"/>
      <c r="T175" s="153">
        <f t="shared" si="198"/>
        <v>0</v>
      </c>
      <c r="U175" s="153">
        <v>0</v>
      </c>
      <c r="V175" s="153">
        <f t="shared" si="199"/>
        <v>0</v>
      </c>
      <c r="W175" s="153">
        <v>0</v>
      </c>
      <c r="X175" s="154">
        <f t="shared" si="200"/>
        <v>0</v>
      </c>
      <c r="Y175" s="18"/>
      <c r="Z175" s="18"/>
      <c r="AA175" s="18"/>
      <c r="AB175" s="18"/>
      <c r="AC175" s="18"/>
      <c r="AD175" s="18"/>
      <c r="AE175" s="18"/>
      <c r="AF175" s="18"/>
      <c r="AG175" s="18"/>
      <c r="AH175" s="18"/>
      <c r="AI175" s="18"/>
      <c r="AJ175" s="18"/>
      <c r="AK175" s="18"/>
      <c r="AL175" s="18"/>
      <c r="AM175" s="18"/>
      <c r="AN175" s="18"/>
      <c r="AO175" s="18"/>
      <c r="AP175" s="18"/>
      <c r="AQ175" s="18"/>
      <c r="AR175" s="155" t="s">
        <v>475</v>
      </c>
      <c r="AS175" s="18"/>
      <c r="AT175" s="155" t="s">
        <v>155</v>
      </c>
      <c r="AU175" s="155" t="s">
        <v>87</v>
      </c>
      <c r="AV175" s="18"/>
      <c r="AW175" s="18"/>
      <c r="AX175" s="18"/>
      <c r="AY175" s="3" t="s">
        <v>142</v>
      </c>
      <c r="AZ175" s="18"/>
      <c r="BA175" s="18"/>
      <c r="BB175" s="18"/>
      <c r="BC175" s="18"/>
      <c r="BD175" s="18"/>
      <c r="BE175" s="156">
        <f t="shared" si="201"/>
        <v>0</v>
      </c>
      <c r="BF175" s="156">
        <f t="shared" si="202"/>
        <v>0</v>
      </c>
      <c r="BG175" s="156">
        <f t="shared" si="203"/>
        <v>0</v>
      </c>
      <c r="BH175" s="156">
        <f t="shared" si="204"/>
        <v>0</v>
      </c>
      <c r="BI175" s="156">
        <f t="shared" si="205"/>
        <v>0</v>
      </c>
      <c r="BJ175" s="3" t="s">
        <v>87</v>
      </c>
      <c r="BK175" s="156">
        <f t="shared" si="206"/>
        <v>0</v>
      </c>
      <c r="BL175" s="3" t="s">
        <v>475</v>
      </c>
      <c r="BM175" s="155" t="s">
        <v>1044</v>
      </c>
    </row>
    <row r="176" spans="1:65" ht="15.75" customHeight="1">
      <c r="A176" s="171"/>
      <c r="B176" s="172"/>
      <c r="C176" s="171"/>
      <c r="D176" s="173" t="s">
        <v>193</v>
      </c>
      <c r="E176" s="174" t="s">
        <v>1</v>
      </c>
      <c r="F176" s="175" t="s">
        <v>1045</v>
      </c>
      <c r="G176" s="171"/>
      <c r="H176" s="176">
        <v>300</v>
      </c>
      <c r="I176" s="171"/>
      <c r="J176" s="171"/>
      <c r="K176" s="171"/>
      <c r="L176" s="171"/>
      <c r="M176" s="172"/>
      <c r="N176" s="177"/>
      <c r="O176" s="171"/>
      <c r="P176" s="171"/>
      <c r="Q176" s="171"/>
      <c r="R176" s="171"/>
      <c r="S176" s="171"/>
      <c r="T176" s="171"/>
      <c r="U176" s="171"/>
      <c r="V176" s="171"/>
      <c r="W176" s="171"/>
      <c r="X176" s="178"/>
      <c r="Y176" s="171"/>
      <c r="Z176" s="171"/>
      <c r="AA176" s="171"/>
      <c r="AB176" s="171"/>
      <c r="AC176" s="171"/>
      <c r="AD176" s="171"/>
      <c r="AE176" s="171"/>
      <c r="AF176" s="171"/>
      <c r="AG176" s="171"/>
      <c r="AH176" s="171"/>
      <c r="AI176" s="171"/>
      <c r="AJ176" s="171"/>
      <c r="AK176" s="171"/>
      <c r="AL176" s="171"/>
      <c r="AM176" s="171"/>
      <c r="AN176" s="171"/>
      <c r="AO176" s="171"/>
      <c r="AP176" s="171"/>
      <c r="AQ176" s="171"/>
      <c r="AR176" s="171"/>
      <c r="AS176" s="171"/>
      <c r="AT176" s="174" t="s">
        <v>193</v>
      </c>
      <c r="AU176" s="174" t="s">
        <v>87</v>
      </c>
      <c r="AV176" s="171" t="s">
        <v>87</v>
      </c>
      <c r="AW176" s="171" t="s">
        <v>4</v>
      </c>
      <c r="AX176" s="171" t="s">
        <v>80</v>
      </c>
      <c r="AY176" s="174" t="s">
        <v>142</v>
      </c>
      <c r="AZ176" s="171"/>
      <c r="BA176" s="171"/>
      <c r="BB176" s="171"/>
      <c r="BC176" s="171"/>
      <c r="BD176" s="171"/>
      <c r="BE176" s="171"/>
      <c r="BF176" s="171"/>
      <c r="BG176" s="171"/>
      <c r="BH176" s="171"/>
      <c r="BI176" s="171"/>
      <c r="BJ176" s="171"/>
      <c r="BK176" s="171"/>
      <c r="BL176" s="171"/>
      <c r="BM176" s="171"/>
    </row>
    <row r="177" spans="1:65" ht="24" customHeight="1">
      <c r="A177" s="18"/>
      <c r="B177" s="19"/>
      <c r="C177" s="141" t="s">
        <v>344</v>
      </c>
      <c r="D177" s="141" t="s">
        <v>143</v>
      </c>
      <c r="E177" s="142" t="s">
        <v>1046</v>
      </c>
      <c r="F177" s="143" t="s">
        <v>1047</v>
      </c>
      <c r="G177" s="144" t="s">
        <v>598</v>
      </c>
      <c r="H177" s="145">
        <v>300</v>
      </c>
      <c r="I177" s="146"/>
      <c r="J177" s="147"/>
      <c r="K177" s="148">
        <f t="shared" ref="K177:K178" si="207">ROUND(P177*H177,2)</f>
        <v>0</v>
      </c>
      <c r="L177" s="143" t="s">
        <v>966</v>
      </c>
      <c r="M177" s="149"/>
      <c r="N177" s="150" t="s">
        <v>1</v>
      </c>
      <c r="O177" s="151" t="s">
        <v>38</v>
      </c>
      <c r="P177" s="152">
        <f t="shared" ref="P177:P178" si="208">I177+J177</f>
        <v>0</v>
      </c>
      <c r="Q177" s="152">
        <f t="shared" ref="Q177:Q178" si="209">ROUND(I177*H177,2)</f>
        <v>0</v>
      </c>
      <c r="R177" s="152">
        <f t="shared" ref="R177:R178" si="210">ROUND(J177*H177,2)</f>
        <v>0</v>
      </c>
      <c r="S177" s="18"/>
      <c r="T177" s="153">
        <f t="shared" ref="T177:T178" si="211">S177*H177</f>
        <v>0</v>
      </c>
      <c r="U177" s="153">
        <v>1E-3</v>
      </c>
      <c r="V177" s="153">
        <f t="shared" ref="V177:V178" si="212">U177*H177</f>
        <v>0.3</v>
      </c>
      <c r="W177" s="153">
        <v>0</v>
      </c>
      <c r="X177" s="154">
        <f t="shared" ref="X177:X178" si="213">W177*H177</f>
        <v>0</v>
      </c>
      <c r="Y177" s="18"/>
      <c r="Z177" s="18"/>
      <c r="AA177" s="18"/>
      <c r="AB177" s="18"/>
      <c r="AC177" s="18"/>
      <c r="AD177" s="18"/>
      <c r="AE177" s="18"/>
      <c r="AF177" s="18"/>
      <c r="AG177" s="18"/>
      <c r="AH177" s="18"/>
      <c r="AI177" s="18"/>
      <c r="AJ177" s="18"/>
      <c r="AK177" s="18"/>
      <c r="AL177" s="18"/>
      <c r="AM177" s="18"/>
      <c r="AN177" s="18"/>
      <c r="AO177" s="18"/>
      <c r="AP177" s="18"/>
      <c r="AQ177" s="18"/>
      <c r="AR177" s="155" t="s">
        <v>682</v>
      </c>
      <c r="AS177" s="18"/>
      <c r="AT177" s="155" t="s">
        <v>143</v>
      </c>
      <c r="AU177" s="155" t="s">
        <v>87</v>
      </c>
      <c r="AV177" s="18"/>
      <c r="AW177" s="18"/>
      <c r="AX177" s="18"/>
      <c r="AY177" s="3" t="s">
        <v>142</v>
      </c>
      <c r="AZ177" s="18"/>
      <c r="BA177" s="18"/>
      <c r="BB177" s="18"/>
      <c r="BC177" s="18"/>
      <c r="BD177" s="18"/>
      <c r="BE177" s="156">
        <f t="shared" ref="BE177:BE178" si="214">IF(O177="základná",K177,0)</f>
        <v>0</v>
      </c>
      <c r="BF177" s="156">
        <f t="shared" ref="BF177:BF178" si="215">IF(O177="znížená",K177,0)</f>
        <v>0</v>
      </c>
      <c r="BG177" s="156">
        <f t="shared" ref="BG177:BG178" si="216">IF(O177="zákl. prenesená",K177,0)</f>
        <v>0</v>
      </c>
      <c r="BH177" s="156">
        <f t="shared" ref="BH177:BH178" si="217">IF(O177="zníž. prenesená",K177,0)</f>
        <v>0</v>
      </c>
      <c r="BI177" s="156">
        <f t="shared" ref="BI177:BI178" si="218">IF(O177="nulová",K177,0)</f>
        <v>0</v>
      </c>
      <c r="BJ177" s="3" t="s">
        <v>87</v>
      </c>
      <c r="BK177" s="156">
        <f t="shared" ref="BK177:BK178" si="219">ROUND(P177*H177,2)</f>
        <v>0</v>
      </c>
      <c r="BL177" s="3" t="s">
        <v>682</v>
      </c>
      <c r="BM177" s="155" t="s">
        <v>1048</v>
      </c>
    </row>
    <row r="178" spans="1:65" ht="24" customHeight="1">
      <c r="A178" s="18"/>
      <c r="B178" s="19"/>
      <c r="C178" s="157" t="s">
        <v>351</v>
      </c>
      <c r="D178" s="157" t="s">
        <v>155</v>
      </c>
      <c r="E178" s="158" t="s">
        <v>1049</v>
      </c>
      <c r="F178" s="159" t="s">
        <v>1050</v>
      </c>
      <c r="G178" s="160" t="s">
        <v>144</v>
      </c>
      <c r="H178" s="161">
        <v>28</v>
      </c>
      <c r="I178" s="162"/>
      <c r="J178" s="162"/>
      <c r="K178" s="163">
        <f t="shared" si="207"/>
        <v>0</v>
      </c>
      <c r="L178" s="159" t="s">
        <v>966</v>
      </c>
      <c r="M178" s="19"/>
      <c r="N178" s="164" t="s">
        <v>1</v>
      </c>
      <c r="O178" s="151" t="s">
        <v>38</v>
      </c>
      <c r="P178" s="152">
        <f t="shared" si="208"/>
        <v>0</v>
      </c>
      <c r="Q178" s="152">
        <f t="shared" si="209"/>
        <v>0</v>
      </c>
      <c r="R178" s="152">
        <f t="shared" si="210"/>
        <v>0</v>
      </c>
      <c r="S178" s="18"/>
      <c r="T178" s="153">
        <f t="shared" si="211"/>
        <v>0</v>
      </c>
      <c r="U178" s="153">
        <v>0</v>
      </c>
      <c r="V178" s="153">
        <f t="shared" si="212"/>
        <v>0</v>
      </c>
      <c r="W178" s="153">
        <v>0</v>
      </c>
      <c r="X178" s="154">
        <f t="shared" si="213"/>
        <v>0</v>
      </c>
      <c r="Y178" s="18"/>
      <c r="Z178" s="18"/>
      <c r="AA178" s="18"/>
      <c r="AB178" s="18"/>
      <c r="AC178" s="18"/>
      <c r="AD178" s="18"/>
      <c r="AE178" s="18"/>
      <c r="AF178" s="18"/>
      <c r="AG178" s="18"/>
      <c r="AH178" s="18"/>
      <c r="AI178" s="18"/>
      <c r="AJ178" s="18"/>
      <c r="AK178" s="18"/>
      <c r="AL178" s="18"/>
      <c r="AM178" s="18"/>
      <c r="AN178" s="18"/>
      <c r="AO178" s="18"/>
      <c r="AP178" s="18"/>
      <c r="AQ178" s="18"/>
      <c r="AR178" s="155" t="s">
        <v>475</v>
      </c>
      <c r="AS178" s="18"/>
      <c r="AT178" s="155" t="s">
        <v>155</v>
      </c>
      <c r="AU178" s="155" t="s">
        <v>87</v>
      </c>
      <c r="AV178" s="18"/>
      <c r="AW178" s="18"/>
      <c r="AX178" s="18"/>
      <c r="AY178" s="3" t="s">
        <v>142</v>
      </c>
      <c r="AZ178" s="18"/>
      <c r="BA178" s="18"/>
      <c r="BB178" s="18"/>
      <c r="BC178" s="18"/>
      <c r="BD178" s="18"/>
      <c r="BE178" s="156">
        <f t="shared" si="214"/>
        <v>0</v>
      </c>
      <c r="BF178" s="156">
        <f t="shared" si="215"/>
        <v>0</v>
      </c>
      <c r="BG178" s="156">
        <f t="shared" si="216"/>
        <v>0</v>
      </c>
      <c r="BH178" s="156">
        <f t="shared" si="217"/>
        <v>0</v>
      </c>
      <c r="BI178" s="156">
        <f t="shared" si="218"/>
        <v>0</v>
      </c>
      <c r="BJ178" s="3" t="s">
        <v>87</v>
      </c>
      <c r="BK178" s="156">
        <f t="shared" si="219"/>
        <v>0</v>
      </c>
      <c r="BL178" s="3" t="s">
        <v>475</v>
      </c>
      <c r="BM178" s="155" t="s">
        <v>1051</v>
      </c>
    </row>
    <row r="179" spans="1:65" ht="15.75" customHeight="1">
      <c r="A179" s="171"/>
      <c r="B179" s="172"/>
      <c r="C179" s="171"/>
      <c r="D179" s="173" t="s">
        <v>193</v>
      </c>
      <c r="E179" s="174" t="s">
        <v>1</v>
      </c>
      <c r="F179" s="175" t="s">
        <v>317</v>
      </c>
      <c r="G179" s="171"/>
      <c r="H179" s="176">
        <v>28</v>
      </c>
      <c r="I179" s="171"/>
      <c r="J179" s="171"/>
      <c r="K179" s="171"/>
      <c r="L179" s="171"/>
      <c r="M179" s="172"/>
      <c r="N179" s="177"/>
      <c r="O179" s="171"/>
      <c r="P179" s="171"/>
      <c r="Q179" s="171"/>
      <c r="R179" s="171"/>
      <c r="S179" s="171"/>
      <c r="T179" s="171"/>
      <c r="U179" s="171"/>
      <c r="V179" s="171"/>
      <c r="W179" s="171"/>
      <c r="X179" s="178"/>
      <c r="Y179" s="171"/>
      <c r="Z179" s="171"/>
      <c r="AA179" s="171"/>
      <c r="AB179" s="171"/>
      <c r="AC179" s="171"/>
      <c r="AD179" s="171"/>
      <c r="AE179" s="171"/>
      <c r="AF179" s="171"/>
      <c r="AG179" s="171"/>
      <c r="AH179" s="171"/>
      <c r="AI179" s="171"/>
      <c r="AJ179" s="171"/>
      <c r="AK179" s="171"/>
      <c r="AL179" s="171"/>
      <c r="AM179" s="171"/>
      <c r="AN179" s="171"/>
      <c r="AO179" s="171"/>
      <c r="AP179" s="171"/>
      <c r="AQ179" s="171"/>
      <c r="AR179" s="171"/>
      <c r="AS179" s="171"/>
      <c r="AT179" s="174" t="s">
        <v>193</v>
      </c>
      <c r="AU179" s="174" t="s">
        <v>87</v>
      </c>
      <c r="AV179" s="171" t="s">
        <v>87</v>
      </c>
      <c r="AW179" s="171" t="s">
        <v>4</v>
      </c>
      <c r="AX179" s="171" t="s">
        <v>80</v>
      </c>
      <c r="AY179" s="174" t="s">
        <v>142</v>
      </c>
      <c r="AZ179" s="171"/>
      <c r="BA179" s="171"/>
      <c r="BB179" s="171"/>
      <c r="BC179" s="171"/>
      <c r="BD179" s="171"/>
      <c r="BE179" s="171"/>
      <c r="BF179" s="171"/>
      <c r="BG179" s="171"/>
      <c r="BH179" s="171"/>
      <c r="BI179" s="171"/>
      <c r="BJ179" s="171"/>
      <c r="BK179" s="171"/>
      <c r="BL179" s="171"/>
      <c r="BM179" s="171"/>
    </row>
    <row r="180" spans="1:65" ht="24" customHeight="1">
      <c r="A180" s="18"/>
      <c r="B180" s="19"/>
      <c r="C180" s="141" t="s">
        <v>355</v>
      </c>
      <c r="D180" s="141" t="s">
        <v>143</v>
      </c>
      <c r="E180" s="142" t="s">
        <v>1052</v>
      </c>
      <c r="F180" s="143" t="s">
        <v>1053</v>
      </c>
      <c r="G180" s="144" t="s">
        <v>144</v>
      </c>
      <c r="H180" s="145">
        <v>28</v>
      </c>
      <c r="I180" s="146"/>
      <c r="J180" s="147"/>
      <c r="K180" s="148">
        <f t="shared" ref="K180:K181" si="220">ROUND(P180*H180,2)</f>
        <v>0</v>
      </c>
      <c r="L180" s="143" t="s">
        <v>966</v>
      </c>
      <c r="M180" s="149"/>
      <c r="N180" s="150" t="s">
        <v>1</v>
      </c>
      <c r="O180" s="151" t="s">
        <v>38</v>
      </c>
      <c r="P180" s="152">
        <f t="shared" ref="P180:P181" si="221">I180+J180</f>
        <v>0</v>
      </c>
      <c r="Q180" s="152">
        <f t="shared" ref="Q180:Q181" si="222">ROUND(I180*H180,2)</f>
        <v>0</v>
      </c>
      <c r="R180" s="152">
        <f t="shared" ref="R180:R181" si="223">ROUND(J180*H180,2)</f>
        <v>0</v>
      </c>
      <c r="S180" s="18"/>
      <c r="T180" s="153">
        <f t="shared" ref="T180:T181" si="224">S180*H180</f>
        <v>0</v>
      </c>
      <c r="U180" s="153">
        <v>4.0000000000000002E-4</v>
      </c>
      <c r="V180" s="153">
        <f t="shared" ref="V180:V181" si="225">U180*H180</f>
        <v>1.12E-2</v>
      </c>
      <c r="W180" s="153">
        <v>0</v>
      </c>
      <c r="X180" s="154">
        <f t="shared" ref="X180:X181" si="226">W180*H180</f>
        <v>0</v>
      </c>
      <c r="Y180" s="18"/>
      <c r="Z180" s="18"/>
      <c r="AA180" s="18"/>
      <c r="AB180" s="18"/>
      <c r="AC180" s="18"/>
      <c r="AD180" s="18"/>
      <c r="AE180" s="18"/>
      <c r="AF180" s="18"/>
      <c r="AG180" s="18"/>
      <c r="AH180" s="18"/>
      <c r="AI180" s="18"/>
      <c r="AJ180" s="18"/>
      <c r="AK180" s="18"/>
      <c r="AL180" s="18"/>
      <c r="AM180" s="18"/>
      <c r="AN180" s="18"/>
      <c r="AO180" s="18"/>
      <c r="AP180" s="18"/>
      <c r="AQ180" s="18"/>
      <c r="AR180" s="155" t="s">
        <v>682</v>
      </c>
      <c r="AS180" s="18"/>
      <c r="AT180" s="155" t="s">
        <v>143</v>
      </c>
      <c r="AU180" s="155" t="s">
        <v>87</v>
      </c>
      <c r="AV180" s="18"/>
      <c r="AW180" s="18"/>
      <c r="AX180" s="18"/>
      <c r="AY180" s="3" t="s">
        <v>142</v>
      </c>
      <c r="AZ180" s="18"/>
      <c r="BA180" s="18"/>
      <c r="BB180" s="18"/>
      <c r="BC180" s="18"/>
      <c r="BD180" s="18"/>
      <c r="BE180" s="156">
        <f t="shared" ref="BE180:BE181" si="227">IF(O180="základná",K180,0)</f>
        <v>0</v>
      </c>
      <c r="BF180" s="156">
        <f t="shared" ref="BF180:BF181" si="228">IF(O180="znížená",K180,0)</f>
        <v>0</v>
      </c>
      <c r="BG180" s="156">
        <f t="shared" ref="BG180:BG181" si="229">IF(O180="zákl. prenesená",K180,0)</f>
        <v>0</v>
      </c>
      <c r="BH180" s="156">
        <f t="shared" ref="BH180:BH181" si="230">IF(O180="zníž. prenesená",K180,0)</f>
        <v>0</v>
      </c>
      <c r="BI180" s="156">
        <f t="shared" ref="BI180:BI181" si="231">IF(O180="nulová",K180,0)</f>
        <v>0</v>
      </c>
      <c r="BJ180" s="3" t="s">
        <v>87</v>
      </c>
      <c r="BK180" s="156">
        <f t="shared" ref="BK180:BK181" si="232">ROUND(P180*H180,2)</f>
        <v>0</v>
      </c>
      <c r="BL180" s="3" t="s">
        <v>682</v>
      </c>
      <c r="BM180" s="155" t="s">
        <v>1054</v>
      </c>
    </row>
    <row r="181" spans="1:65" ht="24" customHeight="1">
      <c r="A181" s="18"/>
      <c r="B181" s="19"/>
      <c r="C181" s="157" t="s">
        <v>360</v>
      </c>
      <c r="D181" s="157" t="s">
        <v>155</v>
      </c>
      <c r="E181" s="158" t="s">
        <v>1055</v>
      </c>
      <c r="F181" s="159" t="s">
        <v>1056</v>
      </c>
      <c r="G181" s="160" t="s">
        <v>144</v>
      </c>
      <c r="H181" s="161">
        <v>24</v>
      </c>
      <c r="I181" s="162"/>
      <c r="J181" s="162"/>
      <c r="K181" s="163">
        <f t="shared" si="220"/>
        <v>0</v>
      </c>
      <c r="L181" s="159" t="s">
        <v>966</v>
      </c>
      <c r="M181" s="19"/>
      <c r="N181" s="164" t="s">
        <v>1</v>
      </c>
      <c r="O181" s="151" t="s">
        <v>38</v>
      </c>
      <c r="P181" s="152">
        <f t="shared" si="221"/>
        <v>0</v>
      </c>
      <c r="Q181" s="152">
        <f t="shared" si="222"/>
        <v>0</v>
      </c>
      <c r="R181" s="152">
        <f t="shared" si="223"/>
        <v>0</v>
      </c>
      <c r="S181" s="18"/>
      <c r="T181" s="153">
        <f t="shared" si="224"/>
        <v>0</v>
      </c>
      <c r="U181" s="153">
        <v>0</v>
      </c>
      <c r="V181" s="153">
        <f t="shared" si="225"/>
        <v>0</v>
      </c>
      <c r="W181" s="153">
        <v>0</v>
      </c>
      <c r="X181" s="154">
        <f t="shared" si="226"/>
        <v>0</v>
      </c>
      <c r="Y181" s="18"/>
      <c r="Z181" s="18"/>
      <c r="AA181" s="18"/>
      <c r="AB181" s="18"/>
      <c r="AC181" s="18"/>
      <c r="AD181" s="18"/>
      <c r="AE181" s="18"/>
      <c r="AF181" s="18"/>
      <c r="AG181" s="18"/>
      <c r="AH181" s="18"/>
      <c r="AI181" s="18"/>
      <c r="AJ181" s="18"/>
      <c r="AK181" s="18"/>
      <c r="AL181" s="18"/>
      <c r="AM181" s="18"/>
      <c r="AN181" s="18"/>
      <c r="AO181" s="18"/>
      <c r="AP181" s="18"/>
      <c r="AQ181" s="18"/>
      <c r="AR181" s="155" t="s">
        <v>475</v>
      </c>
      <c r="AS181" s="18"/>
      <c r="AT181" s="155" t="s">
        <v>155</v>
      </c>
      <c r="AU181" s="155" t="s">
        <v>87</v>
      </c>
      <c r="AV181" s="18"/>
      <c r="AW181" s="18"/>
      <c r="AX181" s="18"/>
      <c r="AY181" s="3" t="s">
        <v>142</v>
      </c>
      <c r="AZ181" s="18"/>
      <c r="BA181" s="18"/>
      <c r="BB181" s="18"/>
      <c r="BC181" s="18"/>
      <c r="BD181" s="18"/>
      <c r="BE181" s="156">
        <f t="shared" si="227"/>
        <v>0</v>
      </c>
      <c r="BF181" s="156">
        <f t="shared" si="228"/>
        <v>0</v>
      </c>
      <c r="BG181" s="156">
        <f t="shared" si="229"/>
        <v>0</v>
      </c>
      <c r="BH181" s="156">
        <f t="shared" si="230"/>
        <v>0</v>
      </c>
      <c r="BI181" s="156">
        <f t="shared" si="231"/>
        <v>0</v>
      </c>
      <c r="BJ181" s="3" t="s">
        <v>87</v>
      </c>
      <c r="BK181" s="156">
        <f t="shared" si="232"/>
        <v>0</v>
      </c>
      <c r="BL181" s="3" t="s">
        <v>475</v>
      </c>
      <c r="BM181" s="155" t="s">
        <v>1057</v>
      </c>
    </row>
    <row r="182" spans="1:65" ht="15.75" customHeight="1">
      <c r="A182" s="171"/>
      <c r="B182" s="172"/>
      <c r="C182" s="171"/>
      <c r="D182" s="173" t="s">
        <v>193</v>
      </c>
      <c r="E182" s="174" t="s">
        <v>1</v>
      </c>
      <c r="F182" s="175" t="s">
        <v>294</v>
      </c>
      <c r="G182" s="171"/>
      <c r="H182" s="176">
        <v>24</v>
      </c>
      <c r="I182" s="171"/>
      <c r="J182" s="171"/>
      <c r="K182" s="171"/>
      <c r="L182" s="171"/>
      <c r="M182" s="172"/>
      <c r="N182" s="177"/>
      <c r="O182" s="171"/>
      <c r="P182" s="171"/>
      <c r="Q182" s="171"/>
      <c r="R182" s="171"/>
      <c r="S182" s="171"/>
      <c r="T182" s="171"/>
      <c r="U182" s="171"/>
      <c r="V182" s="171"/>
      <c r="W182" s="171"/>
      <c r="X182" s="178"/>
      <c r="Y182" s="171"/>
      <c r="Z182" s="171"/>
      <c r="AA182" s="171"/>
      <c r="AB182" s="171"/>
      <c r="AC182" s="171"/>
      <c r="AD182" s="171"/>
      <c r="AE182" s="171"/>
      <c r="AF182" s="171"/>
      <c r="AG182" s="171"/>
      <c r="AH182" s="171"/>
      <c r="AI182" s="171"/>
      <c r="AJ182" s="171"/>
      <c r="AK182" s="171"/>
      <c r="AL182" s="171"/>
      <c r="AM182" s="171"/>
      <c r="AN182" s="171"/>
      <c r="AO182" s="171"/>
      <c r="AP182" s="171"/>
      <c r="AQ182" s="171"/>
      <c r="AR182" s="171"/>
      <c r="AS182" s="171"/>
      <c r="AT182" s="174" t="s">
        <v>193</v>
      </c>
      <c r="AU182" s="174" t="s">
        <v>87</v>
      </c>
      <c r="AV182" s="171" t="s">
        <v>87</v>
      </c>
      <c r="AW182" s="171" t="s">
        <v>4</v>
      </c>
      <c r="AX182" s="171" t="s">
        <v>80</v>
      </c>
      <c r="AY182" s="174" t="s">
        <v>142</v>
      </c>
      <c r="AZ182" s="171"/>
      <c r="BA182" s="171"/>
      <c r="BB182" s="171"/>
      <c r="BC182" s="171"/>
      <c r="BD182" s="171"/>
      <c r="BE182" s="171"/>
      <c r="BF182" s="171"/>
      <c r="BG182" s="171"/>
      <c r="BH182" s="171"/>
      <c r="BI182" s="171"/>
      <c r="BJ182" s="171"/>
      <c r="BK182" s="171"/>
      <c r="BL182" s="171"/>
      <c r="BM182" s="171"/>
    </row>
    <row r="183" spans="1:65" ht="24" customHeight="1">
      <c r="A183" s="18"/>
      <c r="B183" s="19"/>
      <c r="C183" s="141" t="s">
        <v>364</v>
      </c>
      <c r="D183" s="141" t="s">
        <v>143</v>
      </c>
      <c r="E183" s="142" t="s">
        <v>1058</v>
      </c>
      <c r="F183" s="143" t="s">
        <v>1059</v>
      </c>
      <c r="G183" s="144" t="s">
        <v>144</v>
      </c>
      <c r="H183" s="145">
        <v>24</v>
      </c>
      <c r="I183" s="146"/>
      <c r="J183" s="147"/>
      <c r="K183" s="148">
        <f t="shared" ref="K183:K184" si="233">ROUND(P183*H183,2)</f>
        <v>0</v>
      </c>
      <c r="L183" s="143" t="s">
        <v>966</v>
      </c>
      <c r="M183" s="149"/>
      <c r="N183" s="150" t="s">
        <v>1</v>
      </c>
      <c r="O183" s="151" t="s">
        <v>38</v>
      </c>
      <c r="P183" s="152">
        <f t="shared" ref="P183:P184" si="234">I183+J183</f>
        <v>0</v>
      </c>
      <c r="Q183" s="152">
        <f t="shared" ref="Q183:Q184" si="235">ROUND(I183*H183,2)</f>
        <v>0</v>
      </c>
      <c r="R183" s="152">
        <f t="shared" ref="R183:R184" si="236">ROUND(J183*H183,2)</f>
        <v>0</v>
      </c>
      <c r="S183" s="18"/>
      <c r="T183" s="153">
        <f t="shared" ref="T183:T184" si="237">S183*H183</f>
        <v>0</v>
      </c>
      <c r="U183" s="153">
        <v>1E-4</v>
      </c>
      <c r="V183" s="153">
        <f t="shared" ref="V183:V184" si="238">U183*H183</f>
        <v>2.4000000000000002E-3</v>
      </c>
      <c r="W183" s="153">
        <v>0</v>
      </c>
      <c r="X183" s="154">
        <f t="shared" ref="X183:X184" si="239">W183*H183</f>
        <v>0</v>
      </c>
      <c r="Y183" s="18"/>
      <c r="Z183" s="18"/>
      <c r="AA183" s="18"/>
      <c r="AB183" s="18"/>
      <c r="AC183" s="18"/>
      <c r="AD183" s="18"/>
      <c r="AE183" s="18"/>
      <c r="AF183" s="18"/>
      <c r="AG183" s="18"/>
      <c r="AH183" s="18"/>
      <c r="AI183" s="18"/>
      <c r="AJ183" s="18"/>
      <c r="AK183" s="18"/>
      <c r="AL183" s="18"/>
      <c r="AM183" s="18"/>
      <c r="AN183" s="18"/>
      <c r="AO183" s="18"/>
      <c r="AP183" s="18"/>
      <c r="AQ183" s="18"/>
      <c r="AR183" s="155" t="s">
        <v>682</v>
      </c>
      <c r="AS183" s="18"/>
      <c r="AT183" s="155" t="s">
        <v>143</v>
      </c>
      <c r="AU183" s="155" t="s">
        <v>87</v>
      </c>
      <c r="AV183" s="18"/>
      <c r="AW183" s="18"/>
      <c r="AX183" s="18"/>
      <c r="AY183" s="3" t="s">
        <v>142</v>
      </c>
      <c r="AZ183" s="18"/>
      <c r="BA183" s="18"/>
      <c r="BB183" s="18"/>
      <c r="BC183" s="18"/>
      <c r="BD183" s="18"/>
      <c r="BE183" s="156">
        <f t="shared" ref="BE183:BE184" si="240">IF(O183="základná",K183,0)</f>
        <v>0</v>
      </c>
      <c r="BF183" s="156">
        <f t="shared" ref="BF183:BF184" si="241">IF(O183="znížená",K183,0)</f>
        <v>0</v>
      </c>
      <c r="BG183" s="156">
        <f t="shared" ref="BG183:BG184" si="242">IF(O183="zákl. prenesená",K183,0)</f>
        <v>0</v>
      </c>
      <c r="BH183" s="156">
        <f t="shared" ref="BH183:BH184" si="243">IF(O183="zníž. prenesená",K183,0)</f>
        <v>0</v>
      </c>
      <c r="BI183" s="156">
        <f t="shared" ref="BI183:BI184" si="244">IF(O183="nulová",K183,0)</f>
        <v>0</v>
      </c>
      <c r="BJ183" s="3" t="s">
        <v>87</v>
      </c>
      <c r="BK183" s="156">
        <f t="shared" ref="BK183:BK184" si="245">ROUND(P183*H183,2)</f>
        <v>0</v>
      </c>
      <c r="BL183" s="3" t="s">
        <v>682</v>
      </c>
      <c r="BM183" s="155" t="s">
        <v>1060</v>
      </c>
    </row>
    <row r="184" spans="1:65" ht="24" customHeight="1">
      <c r="A184" s="18"/>
      <c r="B184" s="19"/>
      <c r="C184" s="157" t="s">
        <v>369</v>
      </c>
      <c r="D184" s="157" t="s">
        <v>155</v>
      </c>
      <c r="E184" s="158" t="s">
        <v>1061</v>
      </c>
      <c r="F184" s="159" t="s">
        <v>1062</v>
      </c>
      <c r="G184" s="160" t="s">
        <v>144</v>
      </c>
      <c r="H184" s="161">
        <v>6</v>
      </c>
      <c r="I184" s="162"/>
      <c r="J184" s="162"/>
      <c r="K184" s="163">
        <f t="shared" si="233"/>
        <v>0</v>
      </c>
      <c r="L184" s="159" t="s">
        <v>966</v>
      </c>
      <c r="M184" s="19"/>
      <c r="N184" s="164" t="s">
        <v>1</v>
      </c>
      <c r="O184" s="151" t="s">
        <v>38</v>
      </c>
      <c r="P184" s="152">
        <f t="shared" si="234"/>
        <v>0</v>
      </c>
      <c r="Q184" s="152">
        <f t="shared" si="235"/>
        <v>0</v>
      </c>
      <c r="R184" s="152">
        <f t="shared" si="236"/>
        <v>0</v>
      </c>
      <c r="S184" s="18"/>
      <c r="T184" s="153">
        <f t="shared" si="237"/>
        <v>0</v>
      </c>
      <c r="U184" s="153">
        <v>0</v>
      </c>
      <c r="V184" s="153">
        <f t="shared" si="238"/>
        <v>0</v>
      </c>
      <c r="W184" s="153">
        <v>0</v>
      </c>
      <c r="X184" s="154">
        <f t="shared" si="239"/>
        <v>0</v>
      </c>
      <c r="Y184" s="18"/>
      <c r="Z184" s="18"/>
      <c r="AA184" s="18"/>
      <c r="AB184" s="18"/>
      <c r="AC184" s="18"/>
      <c r="AD184" s="18"/>
      <c r="AE184" s="18"/>
      <c r="AF184" s="18"/>
      <c r="AG184" s="18"/>
      <c r="AH184" s="18"/>
      <c r="AI184" s="18"/>
      <c r="AJ184" s="18"/>
      <c r="AK184" s="18"/>
      <c r="AL184" s="18"/>
      <c r="AM184" s="18"/>
      <c r="AN184" s="18"/>
      <c r="AO184" s="18"/>
      <c r="AP184" s="18"/>
      <c r="AQ184" s="18"/>
      <c r="AR184" s="155" t="s">
        <v>475</v>
      </c>
      <c r="AS184" s="18"/>
      <c r="AT184" s="155" t="s">
        <v>155</v>
      </c>
      <c r="AU184" s="155" t="s">
        <v>87</v>
      </c>
      <c r="AV184" s="18"/>
      <c r="AW184" s="18"/>
      <c r="AX184" s="18"/>
      <c r="AY184" s="3" t="s">
        <v>142</v>
      </c>
      <c r="AZ184" s="18"/>
      <c r="BA184" s="18"/>
      <c r="BB184" s="18"/>
      <c r="BC184" s="18"/>
      <c r="BD184" s="18"/>
      <c r="BE184" s="156">
        <f t="shared" si="240"/>
        <v>0</v>
      </c>
      <c r="BF184" s="156">
        <f t="shared" si="241"/>
        <v>0</v>
      </c>
      <c r="BG184" s="156">
        <f t="shared" si="242"/>
        <v>0</v>
      </c>
      <c r="BH184" s="156">
        <f t="shared" si="243"/>
        <v>0</v>
      </c>
      <c r="BI184" s="156">
        <f t="shared" si="244"/>
        <v>0</v>
      </c>
      <c r="BJ184" s="3" t="s">
        <v>87</v>
      </c>
      <c r="BK184" s="156">
        <f t="shared" si="245"/>
        <v>0</v>
      </c>
      <c r="BL184" s="3" t="s">
        <v>475</v>
      </c>
      <c r="BM184" s="155" t="s">
        <v>1063</v>
      </c>
    </row>
    <row r="185" spans="1:65" ht="15.75" customHeight="1">
      <c r="A185" s="171"/>
      <c r="B185" s="172"/>
      <c r="C185" s="171"/>
      <c r="D185" s="173" t="s">
        <v>193</v>
      </c>
      <c r="E185" s="174" t="s">
        <v>1</v>
      </c>
      <c r="F185" s="175" t="s">
        <v>149</v>
      </c>
      <c r="G185" s="171"/>
      <c r="H185" s="176">
        <v>6</v>
      </c>
      <c r="I185" s="171"/>
      <c r="J185" s="171"/>
      <c r="K185" s="171"/>
      <c r="L185" s="171"/>
      <c r="M185" s="172"/>
      <c r="N185" s="177"/>
      <c r="O185" s="171"/>
      <c r="P185" s="171"/>
      <c r="Q185" s="171"/>
      <c r="R185" s="171"/>
      <c r="S185" s="171"/>
      <c r="T185" s="171"/>
      <c r="U185" s="171"/>
      <c r="V185" s="171"/>
      <c r="W185" s="171"/>
      <c r="X185" s="178"/>
      <c r="Y185" s="171"/>
      <c r="Z185" s="171"/>
      <c r="AA185" s="171"/>
      <c r="AB185" s="171"/>
      <c r="AC185" s="171"/>
      <c r="AD185" s="171"/>
      <c r="AE185" s="171"/>
      <c r="AF185" s="171"/>
      <c r="AG185" s="171"/>
      <c r="AH185" s="171"/>
      <c r="AI185" s="171"/>
      <c r="AJ185" s="171"/>
      <c r="AK185" s="171"/>
      <c r="AL185" s="171"/>
      <c r="AM185" s="171"/>
      <c r="AN185" s="171"/>
      <c r="AO185" s="171"/>
      <c r="AP185" s="171"/>
      <c r="AQ185" s="171"/>
      <c r="AR185" s="171"/>
      <c r="AS185" s="171"/>
      <c r="AT185" s="174" t="s">
        <v>193</v>
      </c>
      <c r="AU185" s="174" t="s">
        <v>87</v>
      </c>
      <c r="AV185" s="171" t="s">
        <v>87</v>
      </c>
      <c r="AW185" s="171" t="s">
        <v>4</v>
      </c>
      <c r="AX185" s="171" t="s">
        <v>80</v>
      </c>
      <c r="AY185" s="174" t="s">
        <v>142</v>
      </c>
      <c r="AZ185" s="171"/>
      <c r="BA185" s="171"/>
      <c r="BB185" s="171"/>
      <c r="BC185" s="171"/>
      <c r="BD185" s="171"/>
      <c r="BE185" s="171"/>
      <c r="BF185" s="171"/>
      <c r="BG185" s="171"/>
      <c r="BH185" s="171"/>
      <c r="BI185" s="171"/>
      <c r="BJ185" s="171"/>
      <c r="BK185" s="171"/>
      <c r="BL185" s="171"/>
      <c r="BM185" s="171"/>
    </row>
    <row r="186" spans="1:65" ht="24" customHeight="1">
      <c r="A186" s="18"/>
      <c r="B186" s="19"/>
      <c r="C186" s="141" t="s">
        <v>373</v>
      </c>
      <c r="D186" s="141" t="s">
        <v>143</v>
      </c>
      <c r="E186" s="142" t="s">
        <v>1064</v>
      </c>
      <c r="F186" s="143" t="s">
        <v>1065</v>
      </c>
      <c r="G186" s="144" t="s">
        <v>144</v>
      </c>
      <c r="H186" s="145">
        <v>6</v>
      </c>
      <c r="I186" s="146"/>
      <c r="J186" s="147"/>
      <c r="K186" s="148">
        <f t="shared" ref="K186:K187" si="246">ROUND(P186*H186,2)</f>
        <v>0</v>
      </c>
      <c r="L186" s="143" t="s">
        <v>966</v>
      </c>
      <c r="M186" s="149"/>
      <c r="N186" s="150" t="s">
        <v>1</v>
      </c>
      <c r="O186" s="151" t="s">
        <v>38</v>
      </c>
      <c r="P186" s="152">
        <f t="shared" ref="P186:P187" si="247">I186+J186</f>
        <v>0</v>
      </c>
      <c r="Q186" s="152">
        <f t="shared" ref="Q186:Q187" si="248">ROUND(I186*H186,2)</f>
        <v>0</v>
      </c>
      <c r="R186" s="152">
        <f t="shared" ref="R186:R187" si="249">ROUND(J186*H186,2)</f>
        <v>0</v>
      </c>
      <c r="S186" s="18"/>
      <c r="T186" s="153">
        <f t="shared" ref="T186:T187" si="250">S186*H186</f>
        <v>0</v>
      </c>
      <c r="U186" s="153">
        <v>6.9999999999999994E-5</v>
      </c>
      <c r="V186" s="153">
        <f t="shared" ref="V186:V187" si="251">U186*H186</f>
        <v>4.1999999999999996E-4</v>
      </c>
      <c r="W186" s="153">
        <v>0</v>
      </c>
      <c r="X186" s="154">
        <f t="shared" ref="X186:X187" si="252">W186*H186</f>
        <v>0</v>
      </c>
      <c r="Y186" s="18"/>
      <c r="Z186" s="18"/>
      <c r="AA186" s="18"/>
      <c r="AB186" s="18"/>
      <c r="AC186" s="18"/>
      <c r="AD186" s="18"/>
      <c r="AE186" s="18"/>
      <c r="AF186" s="18"/>
      <c r="AG186" s="18"/>
      <c r="AH186" s="18"/>
      <c r="AI186" s="18"/>
      <c r="AJ186" s="18"/>
      <c r="AK186" s="18"/>
      <c r="AL186" s="18"/>
      <c r="AM186" s="18"/>
      <c r="AN186" s="18"/>
      <c r="AO186" s="18"/>
      <c r="AP186" s="18"/>
      <c r="AQ186" s="18"/>
      <c r="AR186" s="155" t="s">
        <v>682</v>
      </c>
      <c r="AS186" s="18"/>
      <c r="AT186" s="155" t="s">
        <v>143</v>
      </c>
      <c r="AU186" s="155" t="s">
        <v>87</v>
      </c>
      <c r="AV186" s="18"/>
      <c r="AW186" s="18"/>
      <c r="AX186" s="18"/>
      <c r="AY186" s="3" t="s">
        <v>142</v>
      </c>
      <c r="AZ186" s="18"/>
      <c r="BA186" s="18"/>
      <c r="BB186" s="18"/>
      <c r="BC186" s="18"/>
      <c r="BD186" s="18"/>
      <c r="BE186" s="156">
        <f t="shared" ref="BE186:BE187" si="253">IF(O186="základná",K186,0)</f>
        <v>0</v>
      </c>
      <c r="BF186" s="156">
        <f t="shared" ref="BF186:BF187" si="254">IF(O186="znížená",K186,0)</f>
        <v>0</v>
      </c>
      <c r="BG186" s="156">
        <f t="shared" ref="BG186:BG187" si="255">IF(O186="zákl. prenesená",K186,0)</f>
        <v>0</v>
      </c>
      <c r="BH186" s="156">
        <f t="shared" ref="BH186:BH187" si="256">IF(O186="zníž. prenesená",K186,0)</f>
        <v>0</v>
      </c>
      <c r="BI186" s="156">
        <f t="shared" ref="BI186:BI187" si="257">IF(O186="nulová",K186,0)</f>
        <v>0</v>
      </c>
      <c r="BJ186" s="3" t="s">
        <v>87</v>
      </c>
      <c r="BK186" s="156">
        <f t="shared" ref="BK186:BK187" si="258">ROUND(P186*H186,2)</f>
        <v>0</v>
      </c>
      <c r="BL186" s="3" t="s">
        <v>682</v>
      </c>
      <c r="BM186" s="155" t="s">
        <v>1066</v>
      </c>
    </row>
    <row r="187" spans="1:65" ht="24" customHeight="1">
      <c r="A187" s="18"/>
      <c r="B187" s="19"/>
      <c r="C187" s="157" t="s">
        <v>378</v>
      </c>
      <c r="D187" s="157" t="s">
        <v>155</v>
      </c>
      <c r="E187" s="158" t="s">
        <v>1067</v>
      </c>
      <c r="F187" s="159" t="s">
        <v>1068</v>
      </c>
      <c r="G187" s="160" t="s">
        <v>144</v>
      </c>
      <c r="H187" s="161">
        <v>2</v>
      </c>
      <c r="I187" s="162"/>
      <c r="J187" s="162"/>
      <c r="K187" s="163">
        <f t="shared" si="246"/>
        <v>0</v>
      </c>
      <c r="L187" s="159" t="s">
        <v>966</v>
      </c>
      <c r="M187" s="19"/>
      <c r="N187" s="164" t="s">
        <v>1</v>
      </c>
      <c r="O187" s="151" t="s">
        <v>38</v>
      </c>
      <c r="P187" s="152">
        <f t="shared" si="247"/>
        <v>0</v>
      </c>
      <c r="Q187" s="152">
        <f t="shared" si="248"/>
        <v>0</v>
      </c>
      <c r="R187" s="152">
        <f t="shared" si="249"/>
        <v>0</v>
      </c>
      <c r="S187" s="18"/>
      <c r="T187" s="153">
        <f t="shared" si="250"/>
        <v>0</v>
      </c>
      <c r="U187" s="153">
        <v>0</v>
      </c>
      <c r="V187" s="153">
        <f t="shared" si="251"/>
        <v>0</v>
      </c>
      <c r="W187" s="153">
        <v>0</v>
      </c>
      <c r="X187" s="154">
        <f t="shared" si="252"/>
        <v>0</v>
      </c>
      <c r="Y187" s="18"/>
      <c r="Z187" s="18"/>
      <c r="AA187" s="18"/>
      <c r="AB187" s="18"/>
      <c r="AC187" s="18"/>
      <c r="AD187" s="18"/>
      <c r="AE187" s="18"/>
      <c r="AF187" s="18"/>
      <c r="AG187" s="18"/>
      <c r="AH187" s="18"/>
      <c r="AI187" s="18"/>
      <c r="AJ187" s="18"/>
      <c r="AK187" s="18"/>
      <c r="AL187" s="18"/>
      <c r="AM187" s="18"/>
      <c r="AN187" s="18"/>
      <c r="AO187" s="18"/>
      <c r="AP187" s="18"/>
      <c r="AQ187" s="18"/>
      <c r="AR187" s="155" t="s">
        <v>475</v>
      </c>
      <c r="AS187" s="18"/>
      <c r="AT187" s="155" t="s">
        <v>155</v>
      </c>
      <c r="AU187" s="155" t="s">
        <v>87</v>
      </c>
      <c r="AV187" s="18"/>
      <c r="AW187" s="18"/>
      <c r="AX187" s="18"/>
      <c r="AY187" s="3" t="s">
        <v>142</v>
      </c>
      <c r="AZ187" s="18"/>
      <c r="BA187" s="18"/>
      <c r="BB187" s="18"/>
      <c r="BC187" s="18"/>
      <c r="BD187" s="18"/>
      <c r="BE187" s="156">
        <f t="shared" si="253"/>
        <v>0</v>
      </c>
      <c r="BF187" s="156">
        <f t="shared" si="254"/>
        <v>0</v>
      </c>
      <c r="BG187" s="156">
        <f t="shared" si="255"/>
        <v>0</v>
      </c>
      <c r="BH187" s="156">
        <f t="shared" si="256"/>
        <v>0</v>
      </c>
      <c r="BI187" s="156">
        <f t="shared" si="257"/>
        <v>0</v>
      </c>
      <c r="BJ187" s="3" t="s">
        <v>87</v>
      </c>
      <c r="BK187" s="156">
        <f t="shared" si="258"/>
        <v>0</v>
      </c>
      <c r="BL187" s="3" t="s">
        <v>475</v>
      </c>
      <c r="BM187" s="155" t="s">
        <v>1069</v>
      </c>
    </row>
    <row r="188" spans="1:65" ht="15.75" customHeight="1">
      <c r="A188" s="171"/>
      <c r="B188" s="172"/>
      <c r="C188" s="171"/>
      <c r="D188" s="173" t="s">
        <v>193</v>
      </c>
      <c r="E188" s="174" t="s">
        <v>1</v>
      </c>
      <c r="F188" s="175" t="s">
        <v>87</v>
      </c>
      <c r="G188" s="171"/>
      <c r="H188" s="176">
        <v>2</v>
      </c>
      <c r="I188" s="171"/>
      <c r="J188" s="171"/>
      <c r="K188" s="171"/>
      <c r="L188" s="171"/>
      <c r="M188" s="172"/>
      <c r="N188" s="177"/>
      <c r="O188" s="171"/>
      <c r="P188" s="171"/>
      <c r="Q188" s="171"/>
      <c r="R188" s="171"/>
      <c r="S188" s="171"/>
      <c r="T188" s="171"/>
      <c r="U188" s="171"/>
      <c r="V188" s="171"/>
      <c r="W188" s="171"/>
      <c r="X188" s="178"/>
      <c r="Y188" s="171"/>
      <c r="Z188" s="171"/>
      <c r="AA188" s="171"/>
      <c r="AB188" s="171"/>
      <c r="AC188" s="171"/>
      <c r="AD188" s="171"/>
      <c r="AE188" s="171"/>
      <c r="AF188" s="171"/>
      <c r="AG188" s="171"/>
      <c r="AH188" s="171"/>
      <c r="AI188" s="171"/>
      <c r="AJ188" s="171"/>
      <c r="AK188" s="171"/>
      <c r="AL188" s="171"/>
      <c r="AM188" s="171"/>
      <c r="AN188" s="171"/>
      <c r="AO188" s="171"/>
      <c r="AP188" s="171"/>
      <c r="AQ188" s="171"/>
      <c r="AR188" s="171"/>
      <c r="AS188" s="171"/>
      <c r="AT188" s="174" t="s">
        <v>193</v>
      </c>
      <c r="AU188" s="174" t="s">
        <v>87</v>
      </c>
      <c r="AV188" s="171" t="s">
        <v>87</v>
      </c>
      <c r="AW188" s="171" t="s">
        <v>4</v>
      </c>
      <c r="AX188" s="171" t="s">
        <v>80</v>
      </c>
      <c r="AY188" s="174" t="s">
        <v>142</v>
      </c>
      <c r="AZ188" s="171"/>
      <c r="BA188" s="171"/>
      <c r="BB188" s="171"/>
      <c r="BC188" s="171"/>
      <c r="BD188" s="171"/>
      <c r="BE188" s="171"/>
      <c r="BF188" s="171"/>
      <c r="BG188" s="171"/>
      <c r="BH188" s="171"/>
      <c r="BI188" s="171"/>
      <c r="BJ188" s="171"/>
      <c r="BK188" s="171"/>
      <c r="BL188" s="171"/>
      <c r="BM188" s="171"/>
    </row>
    <row r="189" spans="1:65" ht="15.75" customHeight="1">
      <c r="A189" s="18"/>
      <c r="B189" s="19"/>
      <c r="C189" s="141" t="s">
        <v>382</v>
      </c>
      <c r="D189" s="141" t="s">
        <v>143</v>
      </c>
      <c r="E189" s="142" t="s">
        <v>1070</v>
      </c>
      <c r="F189" s="143" t="s">
        <v>1071</v>
      </c>
      <c r="G189" s="144" t="s">
        <v>144</v>
      </c>
      <c r="H189" s="145">
        <v>2</v>
      </c>
      <c r="I189" s="146"/>
      <c r="J189" s="147"/>
      <c r="K189" s="148">
        <f t="shared" ref="K189:K191" si="259">ROUND(P189*H189,2)</f>
        <v>0</v>
      </c>
      <c r="L189" s="143" t="s">
        <v>966</v>
      </c>
      <c r="M189" s="149"/>
      <c r="N189" s="150" t="s">
        <v>1</v>
      </c>
      <c r="O189" s="151" t="s">
        <v>38</v>
      </c>
      <c r="P189" s="152">
        <f t="shared" ref="P189:P191" si="260">I189+J189</f>
        <v>0</v>
      </c>
      <c r="Q189" s="152">
        <f t="shared" ref="Q189:Q191" si="261">ROUND(I189*H189,2)</f>
        <v>0</v>
      </c>
      <c r="R189" s="152">
        <f t="shared" ref="R189:R191" si="262">ROUND(J189*H189,2)</f>
        <v>0</v>
      </c>
      <c r="S189" s="18"/>
      <c r="T189" s="153">
        <f t="shared" ref="T189:T191" si="263">S189*H189</f>
        <v>0</v>
      </c>
      <c r="U189" s="153">
        <v>7.1000000000000002E-4</v>
      </c>
      <c r="V189" s="153">
        <f t="shared" ref="V189:V191" si="264">U189*H189</f>
        <v>1.42E-3</v>
      </c>
      <c r="W189" s="153">
        <v>0</v>
      </c>
      <c r="X189" s="154">
        <f t="shared" ref="X189:X191" si="265">W189*H189</f>
        <v>0</v>
      </c>
      <c r="Y189" s="18"/>
      <c r="Z189" s="18"/>
      <c r="AA189" s="18"/>
      <c r="AB189" s="18"/>
      <c r="AC189" s="18"/>
      <c r="AD189" s="18"/>
      <c r="AE189" s="18"/>
      <c r="AF189" s="18"/>
      <c r="AG189" s="18"/>
      <c r="AH189" s="18"/>
      <c r="AI189" s="18"/>
      <c r="AJ189" s="18"/>
      <c r="AK189" s="18"/>
      <c r="AL189" s="18"/>
      <c r="AM189" s="18"/>
      <c r="AN189" s="18"/>
      <c r="AO189" s="18"/>
      <c r="AP189" s="18"/>
      <c r="AQ189" s="18"/>
      <c r="AR189" s="155" t="s">
        <v>682</v>
      </c>
      <c r="AS189" s="18"/>
      <c r="AT189" s="155" t="s">
        <v>143</v>
      </c>
      <c r="AU189" s="155" t="s">
        <v>87</v>
      </c>
      <c r="AV189" s="18"/>
      <c r="AW189" s="18"/>
      <c r="AX189" s="18"/>
      <c r="AY189" s="3" t="s">
        <v>142</v>
      </c>
      <c r="AZ189" s="18"/>
      <c r="BA189" s="18"/>
      <c r="BB189" s="18"/>
      <c r="BC189" s="18"/>
      <c r="BD189" s="18"/>
      <c r="BE189" s="156">
        <f t="shared" ref="BE189:BE191" si="266">IF(O189="základná",K189,0)</f>
        <v>0</v>
      </c>
      <c r="BF189" s="156">
        <f t="shared" ref="BF189:BF191" si="267">IF(O189="znížená",K189,0)</f>
        <v>0</v>
      </c>
      <c r="BG189" s="156">
        <f t="shared" ref="BG189:BG191" si="268">IF(O189="zákl. prenesená",K189,0)</f>
        <v>0</v>
      </c>
      <c r="BH189" s="156">
        <f t="shared" ref="BH189:BH191" si="269">IF(O189="zníž. prenesená",K189,0)</f>
        <v>0</v>
      </c>
      <c r="BI189" s="156">
        <f t="shared" ref="BI189:BI191" si="270">IF(O189="nulová",K189,0)</f>
        <v>0</v>
      </c>
      <c r="BJ189" s="3" t="s">
        <v>87</v>
      </c>
      <c r="BK189" s="156">
        <f t="shared" ref="BK189:BK191" si="271">ROUND(P189*H189,2)</f>
        <v>0</v>
      </c>
      <c r="BL189" s="3" t="s">
        <v>682</v>
      </c>
      <c r="BM189" s="155" t="s">
        <v>1072</v>
      </c>
    </row>
    <row r="190" spans="1:65" ht="24" customHeight="1">
      <c r="A190" s="18"/>
      <c r="B190" s="19"/>
      <c r="C190" s="157" t="s">
        <v>386</v>
      </c>
      <c r="D190" s="157" t="s">
        <v>155</v>
      </c>
      <c r="E190" s="158" t="s">
        <v>1073</v>
      </c>
      <c r="F190" s="159" t="s">
        <v>1074</v>
      </c>
      <c r="G190" s="160" t="s">
        <v>206</v>
      </c>
      <c r="H190" s="161">
        <v>300</v>
      </c>
      <c r="I190" s="162"/>
      <c r="J190" s="162"/>
      <c r="K190" s="163">
        <f t="shared" si="259"/>
        <v>0</v>
      </c>
      <c r="L190" s="159" t="s">
        <v>946</v>
      </c>
      <c r="M190" s="19"/>
      <c r="N190" s="164" t="s">
        <v>1</v>
      </c>
      <c r="O190" s="151" t="s">
        <v>38</v>
      </c>
      <c r="P190" s="152">
        <f t="shared" si="260"/>
        <v>0</v>
      </c>
      <c r="Q190" s="152">
        <f t="shared" si="261"/>
        <v>0</v>
      </c>
      <c r="R190" s="152">
        <f t="shared" si="262"/>
        <v>0</v>
      </c>
      <c r="S190" s="18"/>
      <c r="T190" s="153">
        <f t="shared" si="263"/>
        <v>0</v>
      </c>
      <c r="U190" s="153">
        <v>0</v>
      </c>
      <c r="V190" s="153">
        <f t="shared" si="264"/>
        <v>0</v>
      </c>
      <c r="W190" s="153">
        <v>0</v>
      </c>
      <c r="X190" s="154">
        <f t="shared" si="265"/>
        <v>0</v>
      </c>
      <c r="Y190" s="18"/>
      <c r="Z190" s="18"/>
      <c r="AA190" s="18"/>
      <c r="AB190" s="18"/>
      <c r="AC190" s="18"/>
      <c r="AD190" s="18"/>
      <c r="AE190" s="18"/>
      <c r="AF190" s="18"/>
      <c r="AG190" s="18"/>
      <c r="AH190" s="18"/>
      <c r="AI190" s="18"/>
      <c r="AJ190" s="18"/>
      <c r="AK190" s="18"/>
      <c r="AL190" s="18"/>
      <c r="AM190" s="18"/>
      <c r="AN190" s="18"/>
      <c r="AO190" s="18"/>
      <c r="AP190" s="18"/>
      <c r="AQ190" s="18"/>
      <c r="AR190" s="155" t="s">
        <v>475</v>
      </c>
      <c r="AS190" s="18"/>
      <c r="AT190" s="155" t="s">
        <v>155</v>
      </c>
      <c r="AU190" s="155" t="s">
        <v>87</v>
      </c>
      <c r="AV190" s="18"/>
      <c r="AW190" s="18"/>
      <c r="AX190" s="18"/>
      <c r="AY190" s="3" t="s">
        <v>142</v>
      </c>
      <c r="AZ190" s="18"/>
      <c r="BA190" s="18"/>
      <c r="BB190" s="18"/>
      <c r="BC190" s="18"/>
      <c r="BD190" s="18"/>
      <c r="BE190" s="156">
        <f t="shared" si="266"/>
        <v>0</v>
      </c>
      <c r="BF190" s="156">
        <f t="shared" si="267"/>
        <v>0</v>
      </c>
      <c r="BG190" s="156">
        <f t="shared" si="268"/>
        <v>0</v>
      </c>
      <c r="BH190" s="156">
        <f t="shared" si="269"/>
        <v>0</v>
      </c>
      <c r="BI190" s="156">
        <f t="shared" si="270"/>
        <v>0</v>
      </c>
      <c r="BJ190" s="3" t="s">
        <v>87</v>
      </c>
      <c r="BK190" s="156">
        <f t="shared" si="271"/>
        <v>0</v>
      </c>
      <c r="BL190" s="3" t="s">
        <v>475</v>
      </c>
      <c r="BM190" s="155" t="s">
        <v>1075</v>
      </c>
    </row>
    <row r="191" spans="1:65" ht="24" customHeight="1">
      <c r="A191" s="18"/>
      <c r="B191" s="19"/>
      <c r="C191" s="141" t="s">
        <v>390</v>
      </c>
      <c r="D191" s="141" t="s">
        <v>143</v>
      </c>
      <c r="E191" s="142" t="s">
        <v>1076</v>
      </c>
      <c r="F191" s="143" t="s">
        <v>1077</v>
      </c>
      <c r="G191" s="144" t="s">
        <v>206</v>
      </c>
      <c r="H191" s="145">
        <v>300</v>
      </c>
      <c r="I191" s="146"/>
      <c r="J191" s="147"/>
      <c r="K191" s="148">
        <f t="shared" si="259"/>
        <v>0</v>
      </c>
      <c r="L191" s="143" t="s">
        <v>946</v>
      </c>
      <c r="M191" s="149"/>
      <c r="N191" s="150" t="s">
        <v>1</v>
      </c>
      <c r="O191" s="151" t="s">
        <v>38</v>
      </c>
      <c r="P191" s="152">
        <f t="shared" si="260"/>
        <v>0</v>
      </c>
      <c r="Q191" s="152">
        <f t="shared" si="261"/>
        <v>0</v>
      </c>
      <c r="R191" s="152">
        <f t="shared" si="262"/>
        <v>0</v>
      </c>
      <c r="S191" s="18"/>
      <c r="T191" s="153">
        <f t="shared" si="263"/>
        <v>0</v>
      </c>
      <c r="U191" s="153">
        <v>2.9999999999999997E-4</v>
      </c>
      <c r="V191" s="153">
        <f t="shared" si="264"/>
        <v>0.09</v>
      </c>
      <c r="W191" s="153">
        <v>0</v>
      </c>
      <c r="X191" s="154">
        <f t="shared" si="265"/>
        <v>0</v>
      </c>
      <c r="Y191" s="18"/>
      <c r="Z191" s="18"/>
      <c r="AA191" s="18"/>
      <c r="AB191" s="18"/>
      <c r="AC191" s="18"/>
      <c r="AD191" s="18"/>
      <c r="AE191" s="18"/>
      <c r="AF191" s="18"/>
      <c r="AG191" s="18"/>
      <c r="AH191" s="18"/>
      <c r="AI191" s="18"/>
      <c r="AJ191" s="18"/>
      <c r="AK191" s="18"/>
      <c r="AL191" s="18"/>
      <c r="AM191" s="18"/>
      <c r="AN191" s="18"/>
      <c r="AO191" s="18"/>
      <c r="AP191" s="18"/>
      <c r="AQ191" s="18"/>
      <c r="AR191" s="155" t="s">
        <v>682</v>
      </c>
      <c r="AS191" s="18"/>
      <c r="AT191" s="155" t="s">
        <v>143</v>
      </c>
      <c r="AU191" s="155" t="s">
        <v>87</v>
      </c>
      <c r="AV191" s="18"/>
      <c r="AW191" s="18"/>
      <c r="AX191" s="18"/>
      <c r="AY191" s="3" t="s">
        <v>142</v>
      </c>
      <c r="AZ191" s="18"/>
      <c r="BA191" s="18"/>
      <c r="BB191" s="18"/>
      <c r="BC191" s="18"/>
      <c r="BD191" s="18"/>
      <c r="BE191" s="156">
        <f t="shared" si="266"/>
        <v>0</v>
      </c>
      <c r="BF191" s="156">
        <f t="shared" si="267"/>
        <v>0</v>
      </c>
      <c r="BG191" s="156">
        <f t="shared" si="268"/>
        <v>0</v>
      </c>
      <c r="BH191" s="156">
        <f t="shared" si="269"/>
        <v>0</v>
      </c>
      <c r="BI191" s="156">
        <f t="shared" si="270"/>
        <v>0</v>
      </c>
      <c r="BJ191" s="3" t="s">
        <v>87</v>
      </c>
      <c r="BK191" s="156">
        <f t="shared" si="271"/>
        <v>0</v>
      </c>
      <c r="BL191" s="3" t="s">
        <v>682</v>
      </c>
      <c r="BM191" s="155" t="s">
        <v>1078</v>
      </c>
    </row>
    <row r="192" spans="1:65" ht="15.75" customHeight="1">
      <c r="A192" s="171"/>
      <c r="B192" s="172"/>
      <c r="C192" s="171"/>
      <c r="D192" s="173" t="s">
        <v>193</v>
      </c>
      <c r="E192" s="174" t="s">
        <v>1</v>
      </c>
      <c r="F192" s="175" t="s">
        <v>948</v>
      </c>
      <c r="G192" s="171"/>
      <c r="H192" s="176">
        <v>300</v>
      </c>
      <c r="I192" s="171"/>
      <c r="J192" s="171"/>
      <c r="K192" s="171"/>
      <c r="L192" s="171"/>
      <c r="M192" s="172"/>
      <c r="N192" s="177"/>
      <c r="O192" s="171"/>
      <c r="P192" s="171"/>
      <c r="Q192" s="171"/>
      <c r="R192" s="171"/>
      <c r="S192" s="171"/>
      <c r="T192" s="171"/>
      <c r="U192" s="171"/>
      <c r="V192" s="171"/>
      <c r="W192" s="171"/>
      <c r="X192" s="178"/>
      <c r="Y192" s="171"/>
      <c r="Z192" s="171"/>
      <c r="AA192" s="171"/>
      <c r="AB192" s="171"/>
      <c r="AC192" s="171"/>
      <c r="AD192" s="171"/>
      <c r="AE192" s="171"/>
      <c r="AF192" s="171"/>
      <c r="AG192" s="171"/>
      <c r="AH192" s="171"/>
      <c r="AI192" s="171"/>
      <c r="AJ192" s="171"/>
      <c r="AK192" s="171"/>
      <c r="AL192" s="171"/>
      <c r="AM192" s="171"/>
      <c r="AN192" s="171"/>
      <c r="AO192" s="171"/>
      <c r="AP192" s="171"/>
      <c r="AQ192" s="171"/>
      <c r="AR192" s="171"/>
      <c r="AS192" s="171"/>
      <c r="AT192" s="174" t="s">
        <v>193</v>
      </c>
      <c r="AU192" s="174" t="s">
        <v>87</v>
      </c>
      <c r="AV192" s="171" t="s">
        <v>87</v>
      </c>
      <c r="AW192" s="171" t="s">
        <v>4</v>
      </c>
      <c r="AX192" s="171" t="s">
        <v>80</v>
      </c>
      <c r="AY192" s="174" t="s">
        <v>142</v>
      </c>
      <c r="AZ192" s="171"/>
      <c r="BA192" s="171"/>
      <c r="BB192" s="171"/>
      <c r="BC192" s="171"/>
      <c r="BD192" s="171"/>
      <c r="BE192" s="171"/>
      <c r="BF192" s="171"/>
      <c r="BG192" s="171"/>
      <c r="BH192" s="171"/>
      <c r="BI192" s="171"/>
      <c r="BJ192" s="171"/>
      <c r="BK192" s="171"/>
      <c r="BL192" s="171"/>
      <c r="BM192" s="171"/>
    </row>
    <row r="193" spans="1:65" ht="24" customHeight="1">
      <c r="A193" s="18"/>
      <c r="B193" s="19"/>
      <c r="C193" s="157" t="s">
        <v>394</v>
      </c>
      <c r="D193" s="157" t="s">
        <v>155</v>
      </c>
      <c r="E193" s="158" t="s">
        <v>1079</v>
      </c>
      <c r="F193" s="159" t="s">
        <v>1080</v>
      </c>
      <c r="G193" s="160" t="s">
        <v>206</v>
      </c>
      <c r="H193" s="161">
        <v>300</v>
      </c>
      <c r="I193" s="162"/>
      <c r="J193" s="162"/>
      <c r="K193" s="163">
        <f>ROUND(P193*H193,2)</f>
        <v>0</v>
      </c>
      <c r="L193" s="159" t="s">
        <v>946</v>
      </c>
      <c r="M193" s="19"/>
      <c r="N193" s="164" t="s">
        <v>1</v>
      </c>
      <c r="O193" s="151" t="s">
        <v>38</v>
      </c>
      <c r="P193" s="152">
        <f>I193+J193</f>
        <v>0</v>
      </c>
      <c r="Q193" s="152">
        <f>ROUND(I193*H193,2)</f>
        <v>0</v>
      </c>
      <c r="R193" s="152">
        <f>ROUND(J193*H193,2)</f>
        <v>0</v>
      </c>
      <c r="S193" s="18"/>
      <c r="T193" s="153">
        <f>S193*H193</f>
        <v>0</v>
      </c>
      <c r="U193" s="153">
        <v>0</v>
      </c>
      <c r="V193" s="153">
        <f>U193*H193</f>
        <v>0</v>
      </c>
      <c r="W193" s="153">
        <v>0</v>
      </c>
      <c r="X193" s="154">
        <f>W193*H193</f>
        <v>0</v>
      </c>
      <c r="Y193" s="18"/>
      <c r="Z193" s="18"/>
      <c r="AA193" s="18"/>
      <c r="AB193" s="18"/>
      <c r="AC193" s="18"/>
      <c r="AD193" s="18"/>
      <c r="AE193" s="18"/>
      <c r="AF193" s="18"/>
      <c r="AG193" s="18"/>
      <c r="AH193" s="18"/>
      <c r="AI193" s="18"/>
      <c r="AJ193" s="18"/>
      <c r="AK193" s="18"/>
      <c r="AL193" s="18"/>
      <c r="AM193" s="18"/>
      <c r="AN193" s="18"/>
      <c r="AO193" s="18"/>
      <c r="AP193" s="18"/>
      <c r="AQ193" s="18"/>
      <c r="AR193" s="155" t="s">
        <v>475</v>
      </c>
      <c r="AS193" s="18"/>
      <c r="AT193" s="155" t="s">
        <v>155</v>
      </c>
      <c r="AU193" s="155" t="s">
        <v>87</v>
      </c>
      <c r="AV193" s="18"/>
      <c r="AW193" s="18"/>
      <c r="AX193" s="18"/>
      <c r="AY193" s="3" t="s">
        <v>142</v>
      </c>
      <c r="AZ193" s="18"/>
      <c r="BA193" s="18"/>
      <c r="BB193" s="18"/>
      <c r="BC193" s="18"/>
      <c r="BD193" s="18"/>
      <c r="BE193" s="156">
        <f>IF(O193="základná",K193,0)</f>
        <v>0</v>
      </c>
      <c r="BF193" s="156">
        <f>IF(O193="znížená",K193,0)</f>
        <v>0</v>
      </c>
      <c r="BG193" s="156">
        <f>IF(O193="zákl. prenesená",K193,0)</f>
        <v>0</v>
      </c>
      <c r="BH193" s="156">
        <f>IF(O193="zníž. prenesená",K193,0)</f>
        <v>0</v>
      </c>
      <c r="BI193" s="156">
        <f>IF(O193="nulová",K193,0)</f>
        <v>0</v>
      </c>
      <c r="BJ193" s="3" t="s">
        <v>87</v>
      </c>
      <c r="BK193" s="156">
        <f>ROUND(P193*H193,2)</f>
        <v>0</v>
      </c>
      <c r="BL193" s="3" t="s">
        <v>475</v>
      </c>
      <c r="BM193" s="155" t="s">
        <v>1081</v>
      </c>
    </row>
    <row r="194" spans="1:65" ht="15.75" customHeight="1">
      <c r="A194" s="171"/>
      <c r="B194" s="172"/>
      <c r="C194" s="171"/>
      <c r="D194" s="173" t="s">
        <v>193</v>
      </c>
      <c r="E194" s="174" t="s">
        <v>1</v>
      </c>
      <c r="F194" s="175" t="s">
        <v>948</v>
      </c>
      <c r="G194" s="171"/>
      <c r="H194" s="176">
        <v>300</v>
      </c>
      <c r="I194" s="171"/>
      <c r="J194" s="171"/>
      <c r="K194" s="171"/>
      <c r="L194" s="171"/>
      <c r="M194" s="172"/>
      <c r="N194" s="177"/>
      <c r="O194" s="171"/>
      <c r="P194" s="171"/>
      <c r="Q194" s="171"/>
      <c r="R194" s="171"/>
      <c r="S194" s="171"/>
      <c r="T194" s="171"/>
      <c r="U194" s="171"/>
      <c r="V194" s="171"/>
      <c r="W194" s="171"/>
      <c r="X194" s="178"/>
      <c r="Y194" s="171"/>
      <c r="Z194" s="171"/>
      <c r="AA194" s="171"/>
      <c r="AB194" s="171"/>
      <c r="AC194" s="171"/>
      <c r="AD194" s="171"/>
      <c r="AE194" s="171"/>
      <c r="AF194" s="171"/>
      <c r="AG194" s="171"/>
      <c r="AH194" s="171"/>
      <c r="AI194" s="171"/>
      <c r="AJ194" s="171"/>
      <c r="AK194" s="171"/>
      <c r="AL194" s="171"/>
      <c r="AM194" s="171"/>
      <c r="AN194" s="171"/>
      <c r="AO194" s="171"/>
      <c r="AP194" s="171"/>
      <c r="AQ194" s="171"/>
      <c r="AR194" s="171"/>
      <c r="AS194" s="171"/>
      <c r="AT194" s="174" t="s">
        <v>193</v>
      </c>
      <c r="AU194" s="174" t="s">
        <v>87</v>
      </c>
      <c r="AV194" s="171" t="s">
        <v>87</v>
      </c>
      <c r="AW194" s="171" t="s">
        <v>4</v>
      </c>
      <c r="AX194" s="171" t="s">
        <v>80</v>
      </c>
      <c r="AY194" s="174" t="s">
        <v>142</v>
      </c>
      <c r="AZ194" s="171"/>
      <c r="BA194" s="171"/>
      <c r="BB194" s="171"/>
      <c r="BC194" s="171"/>
      <c r="BD194" s="171"/>
      <c r="BE194" s="171"/>
      <c r="BF194" s="171"/>
      <c r="BG194" s="171"/>
      <c r="BH194" s="171"/>
      <c r="BI194" s="171"/>
      <c r="BJ194" s="171"/>
      <c r="BK194" s="171"/>
      <c r="BL194" s="171"/>
      <c r="BM194" s="171"/>
    </row>
    <row r="195" spans="1:65" ht="24" customHeight="1">
      <c r="A195" s="18"/>
      <c r="B195" s="19"/>
      <c r="C195" s="141" t="s">
        <v>400</v>
      </c>
      <c r="D195" s="141" t="s">
        <v>143</v>
      </c>
      <c r="E195" s="142" t="s">
        <v>1082</v>
      </c>
      <c r="F195" s="143" t="s">
        <v>1083</v>
      </c>
      <c r="G195" s="144" t="s">
        <v>206</v>
      </c>
      <c r="H195" s="145">
        <v>300</v>
      </c>
      <c r="I195" s="146"/>
      <c r="J195" s="147"/>
      <c r="K195" s="148">
        <f t="shared" ref="K195:K196" si="272">ROUND(P195*H195,2)</f>
        <v>0</v>
      </c>
      <c r="L195" s="143" t="s">
        <v>946</v>
      </c>
      <c r="M195" s="149"/>
      <c r="N195" s="150" t="s">
        <v>1</v>
      </c>
      <c r="O195" s="151" t="s">
        <v>38</v>
      </c>
      <c r="P195" s="152">
        <f t="shared" ref="P195:P196" si="273">I195+J195</f>
        <v>0</v>
      </c>
      <c r="Q195" s="152">
        <f t="shared" ref="Q195:Q196" si="274">ROUND(I195*H195,2)</f>
        <v>0</v>
      </c>
      <c r="R195" s="152">
        <f t="shared" ref="R195:R196" si="275">ROUND(J195*H195,2)</f>
        <v>0</v>
      </c>
      <c r="S195" s="18"/>
      <c r="T195" s="153">
        <f t="shared" ref="T195:T196" si="276">S195*H195</f>
        <v>0</v>
      </c>
      <c r="U195" s="153">
        <v>3.5E-4</v>
      </c>
      <c r="V195" s="153">
        <f t="shared" ref="V195:V196" si="277">U195*H195</f>
        <v>0.105</v>
      </c>
      <c r="W195" s="153">
        <v>0</v>
      </c>
      <c r="X195" s="154">
        <f t="shared" ref="X195:X196" si="278">W195*H195</f>
        <v>0</v>
      </c>
      <c r="Y195" s="18"/>
      <c r="Z195" s="18"/>
      <c r="AA195" s="18"/>
      <c r="AB195" s="18"/>
      <c r="AC195" s="18"/>
      <c r="AD195" s="18"/>
      <c r="AE195" s="18"/>
      <c r="AF195" s="18"/>
      <c r="AG195" s="18"/>
      <c r="AH195" s="18"/>
      <c r="AI195" s="18"/>
      <c r="AJ195" s="18"/>
      <c r="AK195" s="18"/>
      <c r="AL195" s="18"/>
      <c r="AM195" s="18"/>
      <c r="AN195" s="18"/>
      <c r="AO195" s="18"/>
      <c r="AP195" s="18"/>
      <c r="AQ195" s="18"/>
      <c r="AR195" s="155" t="s">
        <v>682</v>
      </c>
      <c r="AS195" s="18"/>
      <c r="AT195" s="155" t="s">
        <v>143</v>
      </c>
      <c r="AU195" s="155" t="s">
        <v>87</v>
      </c>
      <c r="AV195" s="18"/>
      <c r="AW195" s="18"/>
      <c r="AX195" s="18"/>
      <c r="AY195" s="3" t="s">
        <v>142</v>
      </c>
      <c r="AZ195" s="18"/>
      <c r="BA195" s="18"/>
      <c r="BB195" s="18"/>
      <c r="BC195" s="18"/>
      <c r="BD195" s="18"/>
      <c r="BE195" s="156">
        <f t="shared" ref="BE195:BE196" si="279">IF(O195="základná",K195,0)</f>
        <v>0</v>
      </c>
      <c r="BF195" s="156">
        <f t="shared" ref="BF195:BF196" si="280">IF(O195="znížená",K195,0)</f>
        <v>0</v>
      </c>
      <c r="BG195" s="156">
        <f t="shared" ref="BG195:BG196" si="281">IF(O195="zákl. prenesená",K195,0)</f>
        <v>0</v>
      </c>
      <c r="BH195" s="156">
        <f t="shared" ref="BH195:BH196" si="282">IF(O195="zníž. prenesená",K195,0)</f>
        <v>0</v>
      </c>
      <c r="BI195" s="156">
        <f t="shared" ref="BI195:BI196" si="283">IF(O195="nulová",K195,0)</f>
        <v>0</v>
      </c>
      <c r="BJ195" s="3" t="s">
        <v>87</v>
      </c>
      <c r="BK195" s="156">
        <f t="shared" ref="BK195:BK196" si="284">ROUND(P195*H195,2)</f>
        <v>0</v>
      </c>
      <c r="BL195" s="3" t="s">
        <v>682</v>
      </c>
      <c r="BM195" s="155" t="s">
        <v>1084</v>
      </c>
    </row>
    <row r="196" spans="1:65" ht="24" customHeight="1">
      <c r="A196" s="18"/>
      <c r="B196" s="19"/>
      <c r="C196" s="157" t="s">
        <v>404</v>
      </c>
      <c r="D196" s="157" t="s">
        <v>155</v>
      </c>
      <c r="E196" s="158" t="s">
        <v>1085</v>
      </c>
      <c r="F196" s="159" t="s">
        <v>1086</v>
      </c>
      <c r="G196" s="160" t="s">
        <v>206</v>
      </c>
      <c r="H196" s="161">
        <v>20</v>
      </c>
      <c r="I196" s="162"/>
      <c r="J196" s="162"/>
      <c r="K196" s="163">
        <f t="shared" si="272"/>
        <v>0</v>
      </c>
      <c r="L196" s="159" t="s">
        <v>1087</v>
      </c>
      <c r="M196" s="19"/>
      <c r="N196" s="164" t="s">
        <v>1</v>
      </c>
      <c r="O196" s="151" t="s">
        <v>38</v>
      </c>
      <c r="P196" s="152">
        <f t="shared" si="273"/>
        <v>0</v>
      </c>
      <c r="Q196" s="152">
        <f t="shared" si="274"/>
        <v>0</v>
      </c>
      <c r="R196" s="152">
        <f t="shared" si="275"/>
        <v>0</v>
      </c>
      <c r="S196" s="18"/>
      <c r="T196" s="153">
        <f t="shared" si="276"/>
        <v>0</v>
      </c>
      <c r="U196" s="153">
        <v>0</v>
      </c>
      <c r="V196" s="153">
        <f t="shared" si="277"/>
        <v>0</v>
      </c>
      <c r="W196" s="153">
        <v>0</v>
      </c>
      <c r="X196" s="154">
        <f t="shared" si="278"/>
        <v>0</v>
      </c>
      <c r="Y196" s="18"/>
      <c r="Z196" s="18"/>
      <c r="AA196" s="18"/>
      <c r="AB196" s="18"/>
      <c r="AC196" s="18"/>
      <c r="AD196" s="18"/>
      <c r="AE196" s="18"/>
      <c r="AF196" s="18"/>
      <c r="AG196" s="18"/>
      <c r="AH196" s="18"/>
      <c r="AI196" s="18"/>
      <c r="AJ196" s="18"/>
      <c r="AK196" s="18"/>
      <c r="AL196" s="18"/>
      <c r="AM196" s="18"/>
      <c r="AN196" s="18"/>
      <c r="AO196" s="18"/>
      <c r="AP196" s="18"/>
      <c r="AQ196" s="18"/>
      <c r="AR196" s="155" t="s">
        <v>475</v>
      </c>
      <c r="AS196" s="18"/>
      <c r="AT196" s="155" t="s">
        <v>155</v>
      </c>
      <c r="AU196" s="155" t="s">
        <v>87</v>
      </c>
      <c r="AV196" s="18"/>
      <c r="AW196" s="18"/>
      <c r="AX196" s="18"/>
      <c r="AY196" s="3" t="s">
        <v>142</v>
      </c>
      <c r="AZ196" s="18"/>
      <c r="BA196" s="18"/>
      <c r="BB196" s="18"/>
      <c r="BC196" s="18"/>
      <c r="BD196" s="18"/>
      <c r="BE196" s="156">
        <f t="shared" si="279"/>
        <v>0</v>
      </c>
      <c r="BF196" s="156">
        <f t="shared" si="280"/>
        <v>0</v>
      </c>
      <c r="BG196" s="156">
        <f t="shared" si="281"/>
        <v>0</v>
      </c>
      <c r="BH196" s="156">
        <f t="shared" si="282"/>
        <v>0</v>
      </c>
      <c r="BI196" s="156">
        <f t="shared" si="283"/>
        <v>0</v>
      </c>
      <c r="BJ196" s="3" t="s">
        <v>87</v>
      </c>
      <c r="BK196" s="156">
        <f t="shared" si="284"/>
        <v>0</v>
      </c>
      <c r="BL196" s="3" t="s">
        <v>475</v>
      </c>
      <c r="BM196" s="155" t="s">
        <v>1088</v>
      </c>
    </row>
    <row r="197" spans="1:65" ht="15.75" customHeight="1">
      <c r="A197" s="171"/>
      <c r="B197" s="172"/>
      <c r="C197" s="171"/>
      <c r="D197" s="173" t="s">
        <v>193</v>
      </c>
      <c r="E197" s="174" t="s">
        <v>1</v>
      </c>
      <c r="F197" s="175" t="s">
        <v>274</v>
      </c>
      <c r="G197" s="171"/>
      <c r="H197" s="176">
        <v>20</v>
      </c>
      <c r="I197" s="171"/>
      <c r="J197" s="171"/>
      <c r="K197" s="171"/>
      <c r="L197" s="171"/>
      <c r="M197" s="172"/>
      <c r="N197" s="177"/>
      <c r="O197" s="171"/>
      <c r="P197" s="171"/>
      <c r="Q197" s="171"/>
      <c r="R197" s="171"/>
      <c r="S197" s="171"/>
      <c r="T197" s="171"/>
      <c r="U197" s="171"/>
      <c r="V197" s="171"/>
      <c r="W197" s="171"/>
      <c r="X197" s="178"/>
      <c r="Y197" s="171"/>
      <c r="Z197" s="171"/>
      <c r="AA197" s="171"/>
      <c r="AB197" s="171"/>
      <c r="AC197" s="171"/>
      <c r="AD197" s="171"/>
      <c r="AE197" s="171"/>
      <c r="AF197" s="171"/>
      <c r="AG197" s="171"/>
      <c r="AH197" s="171"/>
      <c r="AI197" s="171"/>
      <c r="AJ197" s="171"/>
      <c r="AK197" s="171"/>
      <c r="AL197" s="171"/>
      <c r="AM197" s="171"/>
      <c r="AN197" s="171"/>
      <c r="AO197" s="171"/>
      <c r="AP197" s="171"/>
      <c r="AQ197" s="171"/>
      <c r="AR197" s="171"/>
      <c r="AS197" s="171"/>
      <c r="AT197" s="174" t="s">
        <v>193</v>
      </c>
      <c r="AU197" s="174" t="s">
        <v>87</v>
      </c>
      <c r="AV197" s="171" t="s">
        <v>87</v>
      </c>
      <c r="AW197" s="171" t="s">
        <v>4</v>
      </c>
      <c r="AX197" s="171" t="s">
        <v>80</v>
      </c>
      <c r="AY197" s="174" t="s">
        <v>142</v>
      </c>
      <c r="AZ197" s="171"/>
      <c r="BA197" s="171"/>
      <c r="BB197" s="171"/>
      <c r="BC197" s="171"/>
      <c r="BD197" s="171"/>
      <c r="BE197" s="171"/>
      <c r="BF197" s="171"/>
      <c r="BG197" s="171"/>
      <c r="BH197" s="171"/>
      <c r="BI197" s="171"/>
      <c r="BJ197" s="171"/>
      <c r="BK197" s="171"/>
      <c r="BL197" s="171"/>
      <c r="BM197" s="171"/>
    </row>
    <row r="198" spans="1:65" ht="24" customHeight="1">
      <c r="A198" s="18"/>
      <c r="B198" s="19"/>
      <c r="C198" s="141" t="s">
        <v>408</v>
      </c>
      <c r="D198" s="141" t="s">
        <v>143</v>
      </c>
      <c r="E198" s="142" t="s">
        <v>1089</v>
      </c>
      <c r="F198" s="143" t="s">
        <v>1090</v>
      </c>
      <c r="G198" s="144" t="s">
        <v>206</v>
      </c>
      <c r="H198" s="145">
        <v>20</v>
      </c>
      <c r="I198" s="146"/>
      <c r="J198" s="147"/>
      <c r="K198" s="148">
        <f t="shared" ref="K198:K201" si="285">ROUND(P198*H198,2)</f>
        <v>0</v>
      </c>
      <c r="L198" s="143" t="s">
        <v>1087</v>
      </c>
      <c r="M198" s="149"/>
      <c r="N198" s="150" t="s">
        <v>1</v>
      </c>
      <c r="O198" s="151" t="s">
        <v>38</v>
      </c>
      <c r="P198" s="152">
        <f t="shared" ref="P198:P201" si="286">I198+J198</f>
        <v>0</v>
      </c>
      <c r="Q198" s="152">
        <f t="shared" ref="Q198:Q201" si="287">ROUND(I198*H198,2)</f>
        <v>0</v>
      </c>
      <c r="R198" s="152">
        <f t="shared" ref="R198:R201" si="288">ROUND(J198*H198,2)</f>
        <v>0</v>
      </c>
      <c r="S198" s="18"/>
      <c r="T198" s="153">
        <f t="shared" ref="T198:T201" si="289">S198*H198</f>
        <v>0</v>
      </c>
      <c r="U198" s="153">
        <v>5.4000000000000001E-4</v>
      </c>
      <c r="V198" s="153">
        <f t="shared" ref="V198:V201" si="290">U198*H198</f>
        <v>1.0800000000000001E-2</v>
      </c>
      <c r="W198" s="153">
        <v>0</v>
      </c>
      <c r="X198" s="154">
        <f t="shared" ref="X198:X201" si="291">W198*H198</f>
        <v>0</v>
      </c>
      <c r="Y198" s="18"/>
      <c r="Z198" s="18"/>
      <c r="AA198" s="18"/>
      <c r="AB198" s="18"/>
      <c r="AC198" s="18"/>
      <c r="AD198" s="18"/>
      <c r="AE198" s="18"/>
      <c r="AF198" s="18"/>
      <c r="AG198" s="18"/>
      <c r="AH198" s="18"/>
      <c r="AI198" s="18"/>
      <c r="AJ198" s="18"/>
      <c r="AK198" s="18"/>
      <c r="AL198" s="18"/>
      <c r="AM198" s="18"/>
      <c r="AN198" s="18"/>
      <c r="AO198" s="18"/>
      <c r="AP198" s="18"/>
      <c r="AQ198" s="18"/>
      <c r="AR198" s="155" t="s">
        <v>682</v>
      </c>
      <c r="AS198" s="18"/>
      <c r="AT198" s="155" t="s">
        <v>143</v>
      </c>
      <c r="AU198" s="155" t="s">
        <v>87</v>
      </c>
      <c r="AV198" s="18"/>
      <c r="AW198" s="18"/>
      <c r="AX198" s="18"/>
      <c r="AY198" s="3" t="s">
        <v>142</v>
      </c>
      <c r="AZ198" s="18"/>
      <c r="BA198" s="18"/>
      <c r="BB198" s="18"/>
      <c r="BC198" s="18"/>
      <c r="BD198" s="18"/>
      <c r="BE198" s="156">
        <f t="shared" ref="BE198:BE201" si="292">IF(O198="základná",K198,0)</f>
        <v>0</v>
      </c>
      <c r="BF198" s="156">
        <f t="shared" ref="BF198:BF201" si="293">IF(O198="znížená",K198,0)</f>
        <v>0</v>
      </c>
      <c r="BG198" s="156">
        <f t="shared" ref="BG198:BG201" si="294">IF(O198="zákl. prenesená",K198,0)</f>
        <v>0</v>
      </c>
      <c r="BH198" s="156">
        <f t="shared" ref="BH198:BH201" si="295">IF(O198="zníž. prenesená",K198,0)</f>
        <v>0</v>
      </c>
      <c r="BI198" s="156">
        <f t="shared" ref="BI198:BI201" si="296">IF(O198="nulová",K198,0)</f>
        <v>0</v>
      </c>
      <c r="BJ198" s="3" t="s">
        <v>87</v>
      </c>
      <c r="BK198" s="156">
        <f t="shared" ref="BK198:BK201" si="297">ROUND(P198*H198,2)</f>
        <v>0</v>
      </c>
      <c r="BL198" s="3" t="s">
        <v>682</v>
      </c>
      <c r="BM198" s="155" t="s">
        <v>1091</v>
      </c>
    </row>
    <row r="199" spans="1:65" ht="16.5" customHeight="1">
      <c r="A199" s="18"/>
      <c r="B199" s="19"/>
      <c r="C199" s="157" t="s">
        <v>413</v>
      </c>
      <c r="D199" s="157" t="s">
        <v>155</v>
      </c>
      <c r="E199" s="158" t="s">
        <v>690</v>
      </c>
      <c r="F199" s="159" t="s">
        <v>691</v>
      </c>
      <c r="G199" s="160" t="s">
        <v>347</v>
      </c>
      <c r="H199" s="186"/>
      <c r="I199" s="162"/>
      <c r="J199" s="162"/>
      <c r="K199" s="163">
        <f t="shared" si="285"/>
        <v>0</v>
      </c>
      <c r="L199" s="159" t="s">
        <v>1</v>
      </c>
      <c r="M199" s="19"/>
      <c r="N199" s="164" t="s">
        <v>1</v>
      </c>
      <c r="O199" s="151" t="s">
        <v>38</v>
      </c>
      <c r="P199" s="152">
        <f t="shared" si="286"/>
        <v>0</v>
      </c>
      <c r="Q199" s="152">
        <f t="shared" si="287"/>
        <v>0</v>
      </c>
      <c r="R199" s="152">
        <f t="shared" si="288"/>
        <v>0</v>
      </c>
      <c r="S199" s="18"/>
      <c r="T199" s="153">
        <f t="shared" si="289"/>
        <v>0</v>
      </c>
      <c r="U199" s="153">
        <v>0</v>
      </c>
      <c r="V199" s="153">
        <f t="shared" si="290"/>
        <v>0</v>
      </c>
      <c r="W199" s="153">
        <v>0</v>
      </c>
      <c r="X199" s="154">
        <f t="shared" si="291"/>
        <v>0</v>
      </c>
      <c r="Y199" s="18"/>
      <c r="Z199" s="18"/>
      <c r="AA199" s="18"/>
      <c r="AB199" s="18"/>
      <c r="AC199" s="18"/>
      <c r="AD199" s="18"/>
      <c r="AE199" s="18"/>
      <c r="AF199" s="18"/>
      <c r="AG199" s="18"/>
      <c r="AH199" s="18"/>
      <c r="AI199" s="18"/>
      <c r="AJ199" s="18"/>
      <c r="AK199" s="18"/>
      <c r="AL199" s="18"/>
      <c r="AM199" s="18"/>
      <c r="AN199" s="18"/>
      <c r="AO199" s="18"/>
      <c r="AP199" s="18"/>
      <c r="AQ199" s="18"/>
      <c r="AR199" s="155" t="s">
        <v>475</v>
      </c>
      <c r="AS199" s="18"/>
      <c r="AT199" s="155" t="s">
        <v>155</v>
      </c>
      <c r="AU199" s="155" t="s">
        <v>87</v>
      </c>
      <c r="AV199" s="18"/>
      <c r="AW199" s="18"/>
      <c r="AX199" s="18"/>
      <c r="AY199" s="3" t="s">
        <v>142</v>
      </c>
      <c r="AZ199" s="18"/>
      <c r="BA199" s="18"/>
      <c r="BB199" s="18"/>
      <c r="BC199" s="18"/>
      <c r="BD199" s="18"/>
      <c r="BE199" s="156">
        <f t="shared" si="292"/>
        <v>0</v>
      </c>
      <c r="BF199" s="156">
        <f t="shared" si="293"/>
        <v>0</v>
      </c>
      <c r="BG199" s="156">
        <f t="shared" si="294"/>
        <v>0</v>
      </c>
      <c r="BH199" s="156">
        <f t="shared" si="295"/>
        <v>0</v>
      </c>
      <c r="BI199" s="156">
        <f t="shared" si="296"/>
        <v>0</v>
      </c>
      <c r="BJ199" s="3" t="s">
        <v>87</v>
      </c>
      <c r="BK199" s="156">
        <f t="shared" si="297"/>
        <v>0</v>
      </c>
      <c r="BL199" s="3" t="s">
        <v>475</v>
      </c>
      <c r="BM199" s="155" t="s">
        <v>1092</v>
      </c>
    </row>
    <row r="200" spans="1:65" ht="16.5" customHeight="1">
      <c r="A200" s="18"/>
      <c r="B200" s="19"/>
      <c r="C200" s="157" t="s">
        <v>417</v>
      </c>
      <c r="D200" s="157" t="s">
        <v>155</v>
      </c>
      <c r="E200" s="158" t="s">
        <v>694</v>
      </c>
      <c r="F200" s="159" t="s">
        <v>695</v>
      </c>
      <c r="G200" s="160" t="s">
        <v>347</v>
      </c>
      <c r="H200" s="186"/>
      <c r="I200" s="162"/>
      <c r="J200" s="162"/>
      <c r="K200" s="163">
        <f t="shared" si="285"/>
        <v>0</v>
      </c>
      <c r="L200" s="159" t="s">
        <v>1</v>
      </c>
      <c r="M200" s="19"/>
      <c r="N200" s="164" t="s">
        <v>1</v>
      </c>
      <c r="O200" s="151" t="s">
        <v>38</v>
      </c>
      <c r="P200" s="152">
        <f t="shared" si="286"/>
        <v>0</v>
      </c>
      <c r="Q200" s="152">
        <f t="shared" si="287"/>
        <v>0</v>
      </c>
      <c r="R200" s="152">
        <f t="shared" si="288"/>
        <v>0</v>
      </c>
      <c r="S200" s="18"/>
      <c r="T200" s="153">
        <f t="shared" si="289"/>
        <v>0</v>
      </c>
      <c r="U200" s="153">
        <v>0</v>
      </c>
      <c r="V200" s="153">
        <f t="shared" si="290"/>
        <v>0</v>
      </c>
      <c r="W200" s="153">
        <v>0</v>
      </c>
      <c r="X200" s="154">
        <f t="shared" si="291"/>
        <v>0</v>
      </c>
      <c r="Y200" s="18"/>
      <c r="Z200" s="18"/>
      <c r="AA200" s="18"/>
      <c r="AB200" s="18"/>
      <c r="AC200" s="18"/>
      <c r="AD200" s="18"/>
      <c r="AE200" s="18"/>
      <c r="AF200" s="18"/>
      <c r="AG200" s="18"/>
      <c r="AH200" s="18"/>
      <c r="AI200" s="18"/>
      <c r="AJ200" s="18"/>
      <c r="AK200" s="18"/>
      <c r="AL200" s="18"/>
      <c r="AM200" s="18"/>
      <c r="AN200" s="18"/>
      <c r="AO200" s="18"/>
      <c r="AP200" s="18"/>
      <c r="AQ200" s="18"/>
      <c r="AR200" s="155" t="s">
        <v>682</v>
      </c>
      <c r="AS200" s="18"/>
      <c r="AT200" s="155" t="s">
        <v>155</v>
      </c>
      <c r="AU200" s="155" t="s">
        <v>87</v>
      </c>
      <c r="AV200" s="18"/>
      <c r="AW200" s="18"/>
      <c r="AX200" s="18"/>
      <c r="AY200" s="3" t="s">
        <v>142</v>
      </c>
      <c r="AZ200" s="18"/>
      <c r="BA200" s="18"/>
      <c r="BB200" s="18"/>
      <c r="BC200" s="18"/>
      <c r="BD200" s="18"/>
      <c r="BE200" s="156">
        <f t="shared" si="292"/>
        <v>0</v>
      </c>
      <c r="BF200" s="156">
        <f t="shared" si="293"/>
        <v>0</v>
      </c>
      <c r="BG200" s="156">
        <f t="shared" si="294"/>
        <v>0</v>
      </c>
      <c r="BH200" s="156">
        <f t="shared" si="295"/>
        <v>0</v>
      </c>
      <c r="BI200" s="156">
        <f t="shared" si="296"/>
        <v>0</v>
      </c>
      <c r="BJ200" s="3" t="s">
        <v>87</v>
      </c>
      <c r="BK200" s="156">
        <f t="shared" si="297"/>
        <v>0</v>
      </c>
      <c r="BL200" s="3" t="s">
        <v>682</v>
      </c>
      <c r="BM200" s="155" t="s">
        <v>1093</v>
      </c>
    </row>
    <row r="201" spans="1:65" ht="16.5" customHeight="1">
      <c r="A201" s="18"/>
      <c r="B201" s="19"/>
      <c r="C201" s="157" t="s">
        <v>423</v>
      </c>
      <c r="D201" s="157" t="s">
        <v>155</v>
      </c>
      <c r="E201" s="158" t="s">
        <v>698</v>
      </c>
      <c r="F201" s="159" t="s">
        <v>699</v>
      </c>
      <c r="G201" s="160" t="s">
        <v>347</v>
      </c>
      <c r="H201" s="186"/>
      <c r="I201" s="162"/>
      <c r="J201" s="162"/>
      <c r="K201" s="163">
        <f t="shared" si="285"/>
        <v>0</v>
      </c>
      <c r="L201" s="159" t="s">
        <v>1</v>
      </c>
      <c r="M201" s="19"/>
      <c r="N201" s="164" t="s">
        <v>1</v>
      </c>
      <c r="O201" s="151" t="s">
        <v>38</v>
      </c>
      <c r="P201" s="152">
        <f t="shared" si="286"/>
        <v>0</v>
      </c>
      <c r="Q201" s="152">
        <f t="shared" si="287"/>
        <v>0</v>
      </c>
      <c r="R201" s="152">
        <f t="shared" si="288"/>
        <v>0</v>
      </c>
      <c r="S201" s="18"/>
      <c r="T201" s="153">
        <f t="shared" si="289"/>
        <v>0</v>
      </c>
      <c r="U201" s="153">
        <v>0</v>
      </c>
      <c r="V201" s="153">
        <f t="shared" si="290"/>
        <v>0</v>
      </c>
      <c r="W201" s="153">
        <v>0</v>
      </c>
      <c r="X201" s="154">
        <f t="shared" si="291"/>
        <v>0</v>
      </c>
      <c r="Y201" s="18"/>
      <c r="Z201" s="18"/>
      <c r="AA201" s="18"/>
      <c r="AB201" s="18"/>
      <c r="AC201" s="18"/>
      <c r="AD201" s="18"/>
      <c r="AE201" s="18"/>
      <c r="AF201" s="18"/>
      <c r="AG201" s="18"/>
      <c r="AH201" s="18"/>
      <c r="AI201" s="18"/>
      <c r="AJ201" s="18"/>
      <c r="AK201" s="18"/>
      <c r="AL201" s="18"/>
      <c r="AM201" s="18"/>
      <c r="AN201" s="18"/>
      <c r="AO201" s="18"/>
      <c r="AP201" s="18"/>
      <c r="AQ201" s="18"/>
      <c r="AR201" s="155" t="s">
        <v>475</v>
      </c>
      <c r="AS201" s="18"/>
      <c r="AT201" s="155" t="s">
        <v>155</v>
      </c>
      <c r="AU201" s="155" t="s">
        <v>87</v>
      </c>
      <c r="AV201" s="18"/>
      <c r="AW201" s="18"/>
      <c r="AX201" s="18"/>
      <c r="AY201" s="3" t="s">
        <v>142</v>
      </c>
      <c r="AZ201" s="18"/>
      <c r="BA201" s="18"/>
      <c r="BB201" s="18"/>
      <c r="BC201" s="18"/>
      <c r="BD201" s="18"/>
      <c r="BE201" s="156">
        <f t="shared" si="292"/>
        <v>0</v>
      </c>
      <c r="BF201" s="156">
        <f t="shared" si="293"/>
        <v>0</v>
      </c>
      <c r="BG201" s="156">
        <f t="shared" si="294"/>
        <v>0</v>
      </c>
      <c r="BH201" s="156">
        <f t="shared" si="295"/>
        <v>0</v>
      </c>
      <c r="BI201" s="156">
        <f t="shared" si="296"/>
        <v>0</v>
      </c>
      <c r="BJ201" s="3" t="s">
        <v>87</v>
      </c>
      <c r="BK201" s="156">
        <f t="shared" si="297"/>
        <v>0</v>
      </c>
      <c r="BL201" s="3" t="s">
        <v>475</v>
      </c>
      <c r="BM201" s="155" t="s">
        <v>1094</v>
      </c>
    </row>
    <row r="202" spans="1:65" ht="22.5" customHeight="1">
      <c r="A202" s="128"/>
      <c r="B202" s="129"/>
      <c r="C202" s="128"/>
      <c r="D202" s="130" t="s">
        <v>73</v>
      </c>
      <c r="E202" s="139" t="s">
        <v>1095</v>
      </c>
      <c r="F202" s="139" t="s">
        <v>1096</v>
      </c>
      <c r="G202" s="128"/>
      <c r="H202" s="128"/>
      <c r="I202" s="128"/>
      <c r="J202" s="128"/>
      <c r="K202" s="140">
        <f>BK202</f>
        <v>0</v>
      </c>
      <c r="L202" s="128"/>
      <c r="M202" s="129"/>
      <c r="N202" s="133"/>
      <c r="O202" s="128"/>
      <c r="P202" s="128"/>
      <c r="Q202" s="134">
        <f t="shared" ref="Q202:R202" si="298">SUM(Q203:Q214)</f>
        <v>0</v>
      </c>
      <c r="R202" s="134">
        <f t="shared" si="298"/>
        <v>0</v>
      </c>
      <c r="S202" s="128"/>
      <c r="T202" s="135">
        <f>SUM(T203:T214)</f>
        <v>0</v>
      </c>
      <c r="U202" s="128"/>
      <c r="V202" s="135">
        <f>SUM(V203:V214)</f>
        <v>4.1200000000000004E-3</v>
      </c>
      <c r="W202" s="128"/>
      <c r="X202" s="136">
        <f>SUM(X203:X214)</f>
        <v>0</v>
      </c>
      <c r="Y202" s="128"/>
      <c r="Z202" s="128"/>
      <c r="AA202" s="128"/>
      <c r="AB202" s="128"/>
      <c r="AC202" s="128"/>
      <c r="AD202" s="128"/>
      <c r="AE202" s="128"/>
      <c r="AF202" s="128"/>
      <c r="AG202" s="128"/>
      <c r="AH202" s="128"/>
      <c r="AI202" s="128"/>
      <c r="AJ202" s="128"/>
      <c r="AK202" s="128"/>
      <c r="AL202" s="128"/>
      <c r="AM202" s="128"/>
      <c r="AN202" s="128"/>
      <c r="AO202" s="128"/>
      <c r="AP202" s="128"/>
      <c r="AQ202" s="128"/>
      <c r="AR202" s="130" t="s">
        <v>94</v>
      </c>
      <c r="AS202" s="128"/>
      <c r="AT202" s="137" t="s">
        <v>73</v>
      </c>
      <c r="AU202" s="137" t="s">
        <v>80</v>
      </c>
      <c r="AV202" s="128"/>
      <c r="AW202" s="128"/>
      <c r="AX202" s="128"/>
      <c r="AY202" s="130" t="s">
        <v>142</v>
      </c>
      <c r="AZ202" s="128"/>
      <c r="BA202" s="128"/>
      <c r="BB202" s="128"/>
      <c r="BC202" s="128"/>
      <c r="BD202" s="128"/>
      <c r="BE202" s="128"/>
      <c r="BF202" s="128"/>
      <c r="BG202" s="128"/>
      <c r="BH202" s="128"/>
      <c r="BI202" s="128"/>
      <c r="BJ202" s="128"/>
      <c r="BK202" s="138">
        <f>SUM(BK203:BK214)</f>
        <v>0</v>
      </c>
      <c r="BL202" s="128"/>
      <c r="BM202" s="128"/>
    </row>
    <row r="203" spans="1:65" ht="16.5" customHeight="1">
      <c r="A203" s="18"/>
      <c r="B203" s="19"/>
      <c r="C203" s="157" t="s">
        <v>427</v>
      </c>
      <c r="D203" s="157" t="s">
        <v>155</v>
      </c>
      <c r="E203" s="158" t="s">
        <v>1097</v>
      </c>
      <c r="F203" s="159" t="s">
        <v>1098</v>
      </c>
      <c r="G203" s="160" t="s">
        <v>144</v>
      </c>
      <c r="H203" s="161">
        <v>1</v>
      </c>
      <c r="I203" s="162"/>
      <c r="J203" s="162"/>
      <c r="K203" s="163">
        <f t="shared" ref="K203:K214" si="299">ROUND(P203*H203,2)</f>
        <v>0</v>
      </c>
      <c r="L203" s="159" t="s">
        <v>1</v>
      </c>
      <c r="M203" s="19"/>
      <c r="N203" s="164" t="s">
        <v>1</v>
      </c>
      <c r="O203" s="151" t="s">
        <v>38</v>
      </c>
      <c r="P203" s="152">
        <f t="shared" ref="P203:P214" si="300">I203+J203</f>
        <v>0</v>
      </c>
      <c r="Q203" s="152">
        <f t="shared" ref="Q203:Q214" si="301">ROUND(I203*H203,2)</f>
        <v>0</v>
      </c>
      <c r="R203" s="152">
        <f t="shared" ref="R203:R214" si="302">ROUND(J203*H203,2)</f>
        <v>0</v>
      </c>
      <c r="S203" s="18"/>
      <c r="T203" s="153">
        <f t="shared" ref="T203:T214" si="303">S203*H203</f>
        <v>0</v>
      </c>
      <c r="U203" s="153">
        <v>0</v>
      </c>
      <c r="V203" s="153">
        <f t="shared" ref="V203:V214" si="304">U203*H203</f>
        <v>0</v>
      </c>
      <c r="W203" s="153">
        <v>0</v>
      </c>
      <c r="X203" s="154">
        <f t="shared" ref="X203:X214" si="305">W203*H203</f>
        <v>0</v>
      </c>
      <c r="Y203" s="18"/>
      <c r="Z203" s="18"/>
      <c r="AA203" s="18"/>
      <c r="AB203" s="18"/>
      <c r="AC203" s="18"/>
      <c r="AD203" s="18"/>
      <c r="AE203" s="18"/>
      <c r="AF203" s="18"/>
      <c r="AG203" s="18"/>
      <c r="AH203" s="18"/>
      <c r="AI203" s="18"/>
      <c r="AJ203" s="18"/>
      <c r="AK203" s="18"/>
      <c r="AL203" s="18"/>
      <c r="AM203" s="18"/>
      <c r="AN203" s="18"/>
      <c r="AO203" s="18"/>
      <c r="AP203" s="18"/>
      <c r="AQ203" s="18"/>
      <c r="AR203" s="155" t="s">
        <v>475</v>
      </c>
      <c r="AS203" s="18"/>
      <c r="AT203" s="155" t="s">
        <v>155</v>
      </c>
      <c r="AU203" s="155" t="s">
        <v>87</v>
      </c>
      <c r="AV203" s="18"/>
      <c r="AW203" s="18"/>
      <c r="AX203" s="18"/>
      <c r="AY203" s="3" t="s">
        <v>142</v>
      </c>
      <c r="AZ203" s="18"/>
      <c r="BA203" s="18"/>
      <c r="BB203" s="18"/>
      <c r="BC203" s="18"/>
      <c r="BD203" s="18"/>
      <c r="BE203" s="156">
        <f t="shared" ref="BE203:BE214" si="306">IF(O203="základná",K203,0)</f>
        <v>0</v>
      </c>
      <c r="BF203" s="156">
        <f t="shared" ref="BF203:BF214" si="307">IF(O203="znížená",K203,0)</f>
        <v>0</v>
      </c>
      <c r="BG203" s="156">
        <f t="shared" ref="BG203:BG214" si="308">IF(O203="zákl. prenesená",K203,0)</f>
        <v>0</v>
      </c>
      <c r="BH203" s="156">
        <f t="shared" ref="BH203:BH214" si="309">IF(O203="zníž. prenesená",K203,0)</f>
        <v>0</v>
      </c>
      <c r="BI203" s="156">
        <f t="shared" ref="BI203:BI214" si="310">IF(O203="nulová",K203,0)</f>
        <v>0</v>
      </c>
      <c r="BJ203" s="3" t="s">
        <v>87</v>
      </c>
      <c r="BK203" s="156">
        <f t="shared" ref="BK203:BK214" si="311">ROUND(P203*H203,2)</f>
        <v>0</v>
      </c>
      <c r="BL203" s="3" t="s">
        <v>475</v>
      </c>
      <c r="BM203" s="155" t="s">
        <v>1099</v>
      </c>
    </row>
    <row r="204" spans="1:65" ht="24" customHeight="1">
      <c r="A204" s="18"/>
      <c r="B204" s="19"/>
      <c r="C204" s="141" t="s">
        <v>431</v>
      </c>
      <c r="D204" s="141" t="s">
        <v>143</v>
      </c>
      <c r="E204" s="142" t="s">
        <v>1100</v>
      </c>
      <c r="F204" s="143" t="s">
        <v>1101</v>
      </c>
      <c r="G204" s="144" t="s">
        <v>144</v>
      </c>
      <c r="H204" s="145">
        <v>1</v>
      </c>
      <c r="I204" s="146"/>
      <c r="J204" s="147"/>
      <c r="K204" s="148">
        <f t="shared" si="299"/>
        <v>0</v>
      </c>
      <c r="L204" s="143" t="s">
        <v>1087</v>
      </c>
      <c r="M204" s="149"/>
      <c r="N204" s="150" t="s">
        <v>1</v>
      </c>
      <c r="O204" s="151" t="s">
        <v>38</v>
      </c>
      <c r="P204" s="152">
        <f t="shared" si="300"/>
        <v>0</v>
      </c>
      <c r="Q204" s="152">
        <f t="shared" si="301"/>
        <v>0</v>
      </c>
      <c r="R204" s="152">
        <f t="shared" si="302"/>
        <v>0</v>
      </c>
      <c r="S204" s="18"/>
      <c r="T204" s="153">
        <f t="shared" si="303"/>
        <v>0</v>
      </c>
      <c r="U204" s="153">
        <v>4.8000000000000001E-4</v>
      </c>
      <c r="V204" s="153">
        <f t="shared" si="304"/>
        <v>4.8000000000000001E-4</v>
      </c>
      <c r="W204" s="153">
        <v>0</v>
      </c>
      <c r="X204" s="154">
        <f t="shared" si="305"/>
        <v>0</v>
      </c>
      <c r="Y204" s="18"/>
      <c r="Z204" s="18"/>
      <c r="AA204" s="18"/>
      <c r="AB204" s="18"/>
      <c r="AC204" s="18"/>
      <c r="AD204" s="18"/>
      <c r="AE204" s="18"/>
      <c r="AF204" s="18"/>
      <c r="AG204" s="18"/>
      <c r="AH204" s="18"/>
      <c r="AI204" s="18"/>
      <c r="AJ204" s="18"/>
      <c r="AK204" s="18"/>
      <c r="AL204" s="18"/>
      <c r="AM204" s="18"/>
      <c r="AN204" s="18"/>
      <c r="AO204" s="18"/>
      <c r="AP204" s="18"/>
      <c r="AQ204" s="18"/>
      <c r="AR204" s="155" t="s">
        <v>682</v>
      </c>
      <c r="AS204" s="18"/>
      <c r="AT204" s="155" t="s">
        <v>143</v>
      </c>
      <c r="AU204" s="155" t="s">
        <v>87</v>
      </c>
      <c r="AV204" s="18"/>
      <c r="AW204" s="18"/>
      <c r="AX204" s="18"/>
      <c r="AY204" s="3" t="s">
        <v>142</v>
      </c>
      <c r="AZ204" s="18"/>
      <c r="BA204" s="18"/>
      <c r="BB204" s="18"/>
      <c r="BC204" s="18"/>
      <c r="BD204" s="18"/>
      <c r="BE204" s="156">
        <f t="shared" si="306"/>
        <v>0</v>
      </c>
      <c r="BF204" s="156">
        <f t="shared" si="307"/>
        <v>0</v>
      </c>
      <c r="BG204" s="156">
        <f t="shared" si="308"/>
        <v>0</v>
      </c>
      <c r="BH204" s="156">
        <f t="shared" si="309"/>
        <v>0</v>
      </c>
      <c r="BI204" s="156">
        <f t="shared" si="310"/>
        <v>0</v>
      </c>
      <c r="BJ204" s="3" t="s">
        <v>87</v>
      </c>
      <c r="BK204" s="156">
        <f t="shared" si="311"/>
        <v>0</v>
      </c>
      <c r="BL204" s="3" t="s">
        <v>682</v>
      </c>
      <c r="BM204" s="155" t="s">
        <v>1102</v>
      </c>
    </row>
    <row r="205" spans="1:65" ht="24" customHeight="1">
      <c r="A205" s="18"/>
      <c r="B205" s="19"/>
      <c r="C205" s="157" t="s">
        <v>435</v>
      </c>
      <c r="D205" s="157" t="s">
        <v>155</v>
      </c>
      <c r="E205" s="158" t="s">
        <v>1103</v>
      </c>
      <c r="F205" s="159" t="s">
        <v>1104</v>
      </c>
      <c r="G205" s="160" t="s">
        <v>144</v>
      </c>
      <c r="H205" s="161">
        <v>2</v>
      </c>
      <c r="I205" s="162"/>
      <c r="J205" s="162"/>
      <c r="K205" s="163">
        <f t="shared" si="299"/>
        <v>0</v>
      </c>
      <c r="L205" s="159" t="s">
        <v>966</v>
      </c>
      <c r="M205" s="19"/>
      <c r="N205" s="164" t="s">
        <v>1</v>
      </c>
      <c r="O205" s="151" t="s">
        <v>38</v>
      </c>
      <c r="P205" s="152">
        <f t="shared" si="300"/>
        <v>0</v>
      </c>
      <c r="Q205" s="152">
        <f t="shared" si="301"/>
        <v>0</v>
      </c>
      <c r="R205" s="152">
        <f t="shared" si="302"/>
        <v>0</v>
      </c>
      <c r="S205" s="18"/>
      <c r="T205" s="153">
        <f t="shared" si="303"/>
        <v>0</v>
      </c>
      <c r="U205" s="153">
        <v>0</v>
      </c>
      <c r="V205" s="153">
        <f t="shared" si="304"/>
        <v>0</v>
      </c>
      <c r="W205" s="153">
        <v>0</v>
      </c>
      <c r="X205" s="154">
        <f t="shared" si="305"/>
        <v>0</v>
      </c>
      <c r="Y205" s="18"/>
      <c r="Z205" s="18"/>
      <c r="AA205" s="18"/>
      <c r="AB205" s="18"/>
      <c r="AC205" s="18"/>
      <c r="AD205" s="18"/>
      <c r="AE205" s="18"/>
      <c r="AF205" s="18"/>
      <c r="AG205" s="18"/>
      <c r="AH205" s="18"/>
      <c r="AI205" s="18"/>
      <c r="AJ205" s="18"/>
      <c r="AK205" s="18"/>
      <c r="AL205" s="18"/>
      <c r="AM205" s="18"/>
      <c r="AN205" s="18"/>
      <c r="AO205" s="18"/>
      <c r="AP205" s="18"/>
      <c r="AQ205" s="18"/>
      <c r="AR205" s="155" t="s">
        <v>475</v>
      </c>
      <c r="AS205" s="18"/>
      <c r="AT205" s="155" t="s">
        <v>155</v>
      </c>
      <c r="AU205" s="155" t="s">
        <v>87</v>
      </c>
      <c r="AV205" s="18"/>
      <c r="AW205" s="18"/>
      <c r="AX205" s="18"/>
      <c r="AY205" s="3" t="s">
        <v>142</v>
      </c>
      <c r="AZ205" s="18"/>
      <c r="BA205" s="18"/>
      <c r="BB205" s="18"/>
      <c r="BC205" s="18"/>
      <c r="BD205" s="18"/>
      <c r="BE205" s="156">
        <f t="shared" si="306"/>
        <v>0</v>
      </c>
      <c r="BF205" s="156">
        <f t="shared" si="307"/>
        <v>0</v>
      </c>
      <c r="BG205" s="156">
        <f t="shared" si="308"/>
        <v>0</v>
      </c>
      <c r="BH205" s="156">
        <f t="shared" si="309"/>
        <v>0</v>
      </c>
      <c r="BI205" s="156">
        <f t="shared" si="310"/>
        <v>0</v>
      </c>
      <c r="BJ205" s="3" t="s">
        <v>87</v>
      </c>
      <c r="BK205" s="156">
        <f t="shared" si="311"/>
        <v>0</v>
      </c>
      <c r="BL205" s="3" t="s">
        <v>475</v>
      </c>
      <c r="BM205" s="155" t="s">
        <v>1105</v>
      </c>
    </row>
    <row r="206" spans="1:65" ht="24" customHeight="1">
      <c r="A206" s="18"/>
      <c r="B206" s="19"/>
      <c r="C206" s="141" t="s">
        <v>439</v>
      </c>
      <c r="D206" s="141" t="s">
        <v>143</v>
      </c>
      <c r="E206" s="142" t="s">
        <v>1106</v>
      </c>
      <c r="F206" s="143" t="s">
        <v>1107</v>
      </c>
      <c r="G206" s="144" t="s">
        <v>144</v>
      </c>
      <c r="H206" s="145">
        <v>2</v>
      </c>
      <c r="I206" s="146"/>
      <c r="J206" s="147"/>
      <c r="K206" s="148">
        <f t="shared" si="299"/>
        <v>0</v>
      </c>
      <c r="L206" s="143" t="s">
        <v>966</v>
      </c>
      <c r="M206" s="149"/>
      <c r="N206" s="150" t="s">
        <v>1</v>
      </c>
      <c r="O206" s="151" t="s">
        <v>38</v>
      </c>
      <c r="P206" s="152">
        <f t="shared" si="300"/>
        <v>0</v>
      </c>
      <c r="Q206" s="152">
        <f t="shared" si="301"/>
        <v>0</v>
      </c>
      <c r="R206" s="152">
        <f t="shared" si="302"/>
        <v>0</v>
      </c>
      <c r="S206" s="18"/>
      <c r="T206" s="153">
        <f t="shared" si="303"/>
        <v>0</v>
      </c>
      <c r="U206" s="153">
        <v>4.0000000000000003E-5</v>
      </c>
      <c r="V206" s="153">
        <f t="shared" si="304"/>
        <v>8.0000000000000007E-5</v>
      </c>
      <c r="W206" s="153">
        <v>0</v>
      </c>
      <c r="X206" s="154">
        <f t="shared" si="305"/>
        <v>0</v>
      </c>
      <c r="Y206" s="18"/>
      <c r="Z206" s="18"/>
      <c r="AA206" s="18"/>
      <c r="AB206" s="18"/>
      <c r="AC206" s="18"/>
      <c r="AD206" s="18"/>
      <c r="AE206" s="18"/>
      <c r="AF206" s="18"/>
      <c r="AG206" s="18"/>
      <c r="AH206" s="18"/>
      <c r="AI206" s="18"/>
      <c r="AJ206" s="18"/>
      <c r="AK206" s="18"/>
      <c r="AL206" s="18"/>
      <c r="AM206" s="18"/>
      <c r="AN206" s="18"/>
      <c r="AO206" s="18"/>
      <c r="AP206" s="18"/>
      <c r="AQ206" s="18"/>
      <c r="AR206" s="155" t="s">
        <v>682</v>
      </c>
      <c r="AS206" s="18"/>
      <c r="AT206" s="155" t="s">
        <v>143</v>
      </c>
      <c r="AU206" s="155" t="s">
        <v>87</v>
      </c>
      <c r="AV206" s="18"/>
      <c r="AW206" s="18"/>
      <c r="AX206" s="18"/>
      <c r="AY206" s="3" t="s">
        <v>142</v>
      </c>
      <c r="AZ206" s="18"/>
      <c r="BA206" s="18"/>
      <c r="BB206" s="18"/>
      <c r="BC206" s="18"/>
      <c r="BD206" s="18"/>
      <c r="BE206" s="156">
        <f t="shared" si="306"/>
        <v>0</v>
      </c>
      <c r="BF206" s="156">
        <f t="shared" si="307"/>
        <v>0</v>
      </c>
      <c r="BG206" s="156">
        <f t="shared" si="308"/>
        <v>0</v>
      </c>
      <c r="BH206" s="156">
        <f t="shared" si="309"/>
        <v>0</v>
      </c>
      <c r="BI206" s="156">
        <f t="shared" si="310"/>
        <v>0</v>
      </c>
      <c r="BJ206" s="3" t="s">
        <v>87</v>
      </c>
      <c r="BK206" s="156">
        <f t="shared" si="311"/>
        <v>0</v>
      </c>
      <c r="BL206" s="3" t="s">
        <v>682</v>
      </c>
      <c r="BM206" s="155" t="s">
        <v>1108</v>
      </c>
    </row>
    <row r="207" spans="1:65" ht="24" customHeight="1">
      <c r="A207" s="18"/>
      <c r="B207" s="19"/>
      <c r="C207" s="157" t="s">
        <v>443</v>
      </c>
      <c r="D207" s="157" t="s">
        <v>155</v>
      </c>
      <c r="E207" s="158" t="s">
        <v>1109</v>
      </c>
      <c r="F207" s="159" t="s">
        <v>1110</v>
      </c>
      <c r="G207" s="160" t="s">
        <v>144</v>
      </c>
      <c r="H207" s="161">
        <v>2</v>
      </c>
      <c r="I207" s="162"/>
      <c r="J207" s="162"/>
      <c r="K207" s="163">
        <f t="shared" si="299"/>
        <v>0</v>
      </c>
      <c r="L207" s="159" t="s">
        <v>966</v>
      </c>
      <c r="M207" s="19"/>
      <c r="N207" s="164" t="s">
        <v>1</v>
      </c>
      <c r="O207" s="151" t="s">
        <v>38</v>
      </c>
      <c r="P207" s="152">
        <f t="shared" si="300"/>
        <v>0</v>
      </c>
      <c r="Q207" s="152">
        <f t="shared" si="301"/>
        <v>0</v>
      </c>
      <c r="R207" s="152">
        <f t="shared" si="302"/>
        <v>0</v>
      </c>
      <c r="S207" s="18"/>
      <c r="T207" s="153">
        <f t="shared" si="303"/>
        <v>0</v>
      </c>
      <c r="U207" s="153">
        <v>0</v>
      </c>
      <c r="V207" s="153">
        <f t="shared" si="304"/>
        <v>0</v>
      </c>
      <c r="W207" s="153">
        <v>0</v>
      </c>
      <c r="X207" s="154">
        <f t="shared" si="305"/>
        <v>0</v>
      </c>
      <c r="Y207" s="18"/>
      <c r="Z207" s="18"/>
      <c r="AA207" s="18"/>
      <c r="AB207" s="18"/>
      <c r="AC207" s="18"/>
      <c r="AD207" s="18"/>
      <c r="AE207" s="18"/>
      <c r="AF207" s="18"/>
      <c r="AG207" s="18"/>
      <c r="AH207" s="18"/>
      <c r="AI207" s="18"/>
      <c r="AJ207" s="18"/>
      <c r="AK207" s="18"/>
      <c r="AL207" s="18"/>
      <c r="AM207" s="18"/>
      <c r="AN207" s="18"/>
      <c r="AO207" s="18"/>
      <c r="AP207" s="18"/>
      <c r="AQ207" s="18"/>
      <c r="AR207" s="155" t="s">
        <v>475</v>
      </c>
      <c r="AS207" s="18"/>
      <c r="AT207" s="155" t="s">
        <v>155</v>
      </c>
      <c r="AU207" s="155" t="s">
        <v>87</v>
      </c>
      <c r="AV207" s="18"/>
      <c r="AW207" s="18"/>
      <c r="AX207" s="18"/>
      <c r="AY207" s="3" t="s">
        <v>142</v>
      </c>
      <c r="AZ207" s="18"/>
      <c r="BA207" s="18"/>
      <c r="BB207" s="18"/>
      <c r="BC207" s="18"/>
      <c r="BD207" s="18"/>
      <c r="BE207" s="156">
        <f t="shared" si="306"/>
        <v>0</v>
      </c>
      <c r="BF207" s="156">
        <f t="shared" si="307"/>
        <v>0</v>
      </c>
      <c r="BG207" s="156">
        <f t="shared" si="308"/>
        <v>0</v>
      </c>
      <c r="BH207" s="156">
        <f t="shared" si="309"/>
        <v>0</v>
      </c>
      <c r="BI207" s="156">
        <f t="shared" si="310"/>
        <v>0</v>
      </c>
      <c r="BJ207" s="3" t="s">
        <v>87</v>
      </c>
      <c r="BK207" s="156">
        <f t="shared" si="311"/>
        <v>0</v>
      </c>
      <c r="BL207" s="3" t="s">
        <v>475</v>
      </c>
      <c r="BM207" s="155" t="s">
        <v>1111</v>
      </c>
    </row>
    <row r="208" spans="1:65" ht="24" customHeight="1">
      <c r="A208" s="18"/>
      <c r="B208" s="19"/>
      <c r="C208" s="157" t="s">
        <v>447</v>
      </c>
      <c r="D208" s="157" t="s">
        <v>155</v>
      </c>
      <c r="E208" s="158" t="s">
        <v>1112</v>
      </c>
      <c r="F208" s="159" t="s">
        <v>1113</v>
      </c>
      <c r="G208" s="160" t="s">
        <v>206</v>
      </c>
      <c r="H208" s="161">
        <v>50</v>
      </c>
      <c r="I208" s="162"/>
      <c r="J208" s="162"/>
      <c r="K208" s="163">
        <f t="shared" si="299"/>
        <v>0</v>
      </c>
      <c r="L208" s="159" t="s">
        <v>966</v>
      </c>
      <c r="M208" s="19"/>
      <c r="N208" s="164" t="s">
        <v>1</v>
      </c>
      <c r="O208" s="151" t="s">
        <v>38</v>
      </c>
      <c r="P208" s="152">
        <f t="shared" si="300"/>
        <v>0</v>
      </c>
      <c r="Q208" s="152">
        <f t="shared" si="301"/>
        <v>0</v>
      </c>
      <c r="R208" s="152">
        <f t="shared" si="302"/>
        <v>0</v>
      </c>
      <c r="S208" s="18"/>
      <c r="T208" s="153">
        <f t="shared" si="303"/>
        <v>0</v>
      </c>
      <c r="U208" s="153">
        <v>0</v>
      </c>
      <c r="V208" s="153">
        <f t="shared" si="304"/>
        <v>0</v>
      </c>
      <c r="W208" s="153">
        <v>0</v>
      </c>
      <c r="X208" s="154">
        <f t="shared" si="305"/>
        <v>0</v>
      </c>
      <c r="Y208" s="18"/>
      <c r="Z208" s="18"/>
      <c r="AA208" s="18"/>
      <c r="AB208" s="18"/>
      <c r="AC208" s="18"/>
      <c r="AD208" s="18"/>
      <c r="AE208" s="18"/>
      <c r="AF208" s="18"/>
      <c r="AG208" s="18"/>
      <c r="AH208" s="18"/>
      <c r="AI208" s="18"/>
      <c r="AJ208" s="18"/>
      <c r="AK208" s="18"/>
      <c r="AL208" s="18"/>
      <c r="AM208" s="18"/>
      <c r="AN208" s="18"/>
      <c r="AO208" s="18"/>
      <c r="AP208" s="18"/>
      <c r="AQ208" s="18"/>
      <c r="AR208" s="155" t="s">
        <v>475</v>
      </c>
      <c r="AS208" s="18"/>
      <c r="AT208" s="155" t="s">
        <v>155</v>
      </c>
      <c r="AU208" s="155" t="s">
        <v>87</v>
      </c>
      <c r="AV208" s="18"/>
      <c r="AW208" s="18"/>
      <c r="AX208" s="18"/>
      <c r="AY208" s="3" t="s">
        <v>142</v>
      </c>
      <c r="AZ208" s="18"/>
      <c r="BA208" s="18"/>
      <c r="BB208" s="18"/>
      <c r="BC208" s="18"/>
      <c r="BD208" s="18"/>
      <c r="BE208" s="156">
        <f t="shared" si="306"/>
        <v>0</v>
      </c>
      <c r="BF208" s="156">
        <f t="shared" si="307"/>
        <v>0</v>
      </c>
      <c r="BG208" s="156">
        <f t="shared" si="308"/>
        <v>0</v>
      </c>
      <c r="BH208" s="156">
        <f t="shared" si="309"/>
        <v>0</v>
      </c>
      <c r="BI208" s="156">
        <f t="shared" si="310"/>
        <v>0</v>
      </c>
      <c r="BJ208" s="3" t="s">
        <v>87</v>
      </c>
      <c r="BK208" s="156">
        <f t="shared" si="311"/>
        <v>0</v>
      </c>
      <c r="BL208" s="3" t="s">
        <v>475</v>
      </c>
      <c r="BM208" s="155" t="s">
        <v>1114</v>
      </c>
    </row>
    <row r="209" spans="1:65" ht="24" customHeight="1">
      <c r="A209" s="18"/>
      <c r="B209" s="19"/>
      <c r="C209" s="141" t="s">
        <v>451</v>
      </c>
      <c r="D209" s="141" t="s">
        <v>143</v>
      </c>
      <c r="E209" s="142" t="s">
        <v>1115</v>
      </c>
      <c r="F209" s="143" t="s">
        <v>1116</v>
      </c>
      <c r="G209" s="144" t="s">
        <v>206</v>
      </c>
      <c r="H209" s="145">
        <v>50</v>
      </c>
      <c r="I209" s="146"/>
      <c r="J209" s="147"/>
      <c r="K209" s="148">
        <f t="shared" si="299"/>
        <v>0</v>
      </c>
      <c r="L209" s="143" t="s">
        <v>966</v>
      </c>
      <c r="M209" s="149"/>
      <c r="N209" s="150" t="s">
        <v>1</v>
      </c>
      <c r="O209" s="151" t="s">
        <v>38</v>
      </c>
      <c r="P209" s="152">
        <f t="shared" si="300"/>
        <v>0</v>
      </c>
      <c r="Q209" s="152">
        <f t="shared" si="301"/>
        <v>0</v>
      </c>
      <c r="R209" s="152">
        <f t="shared" si="302"/>
        <v>0</v>
      </c>
      <c r="S209" s="18"/>
      <c r="T209" s="153">
        <f t="shared" si="303"/>
        <v>0</v>
      </c>
      <c r="U209" s="153">
        <v>5.0000000000000002E-5</v>
      </c>
      <c r="V209" s="153">
        <f t="shared" si="304"/>
        <v>2.5000000000000001E-3</v>
      </c>
      <c r="W209" s="153">
        <v>0</v>
      </c>
      <c r="X209" s="154">
        <f t="shared" si="305"/>
        <v>0</v>
      </c>
      <c r="Y209" s="18"/>
      <c r="Z209" s="18"/>
      <c r="AA209" s="18"/>
      <c r="AB209" s="18"/>
      <c r="AC209" s="18"/>
      <c r="AD209" s="18"/>
      <c r="AE209" s="18"/>
      <c r="AF209" s="18"/>
      <c r="AG209" s="18"/>
      <c r="AH209" s="18"/>
      <c r="AI209" s="18"/>
      <c r="AJ209" s="18"/>
      <c r="AK209" s="18"/>
      <c r="AL209" s="18"/>
      <c r="AM209" s="18"/>
      <c r="AN209" s="18"/>
      <c r="AO209" s="18"/>
      <c r="AP209" s="18"/>
      <c r="AQ209" s="18"/>
      <c r="AR209" s="155" t="s">
        <v>682</v>
      </c>
      <c r="AS209" s="18"/>
      <c r="AT209" s="155" t="s">
        <v>143</v>
      </c>
      <c r="AU209" s="155" t="s">
        <v>87</v>
      </c>
      <c r="AV209" s="18"/>
      <c r="AW209" s="18"/>
      <c r="AX209" s="18"/>
      <c r="AY209" s="3" t="s">
        <v>142</v>
      </c>
      <c r="AZ209" s="18"/>
      <c r="BA209" s="18"/>
      <c r="BB209" s="18"/>
      <c r="BC209" s="18"/>
      <c r="BD209" s="18"/>
      <c r="BE209" s="156">
        <f t="shared" si="306"/>
        <v>0</v>
      </c>
      <c r="BF209" s="156">
        <f t="shared" si="307"/>
        <v>0</v>
      </c>
      <c r="BG209" s="156">
        <f t="shared" si="308"/>
        <v>0</v>
      </c>
      <c r="BH209" s="156">
        <f t="shared" si="309"/>
        <v>0</v>
      </c>
      <c r="BI209" s="156">
        <f t="shared" si="310"/>
        <v>0</v>
      </c>
      <c r="BJ209" s="3" t="s">
        <v>87</v>
      </c>
      <c r="BK209" s="156">
        <f t="shared" si="311"/>
        <v>0</v>
      </c>
      <c r="BL209" s="3" t="s">
        <v>682</v>
      </c>
      <c r="BM209" s="155" t="s">
        <v>1117</v>
      </c>
    </row>
    <row r="210" spans="1:65" ht="24" customHeight="1">
      <c r="A210" s="18"/>
      <c r="B210" s="19"/>
      <c r="C210" s="157" t="s">
        <v>455</v>
      </c>
      <c r="D210" s="157" t="s">
        <v>155</v>
      </c>
      <c r="E210" s="158" t="s">
        <v>1118</v>
      </c>
      <c r="F210" s="159" t="s">
        <v>1119</v>
      </c>
      <c r="G210" s="160" t="s">
        <v>144</v>
      </c>
      <c r="H210" s="161">
        <v>2</v>
      </c>
      <c r="I210" s="162"/>
      <c r="J210" s="162"/>
      <c r="K210" s="163">
        <f t="shared" si="299"/>
        <v>0</v>
      </c>
      <c r="L210" s="159" t="s">
        <v>946</v>
      </c>
      <c r="M210" s="19"/>
      <c r="N210" s="164" t="s">
        <v>1</v>
      </c>
      <c r="O210" s="151" t="s">
        <v>38</v>
      </c>
      <c r="P210" s="152">
        <f t="shared" si="300"/>
        <v>0</v>
      </c>
      <c r="Q210" s="152">
        <f t="shared" si="301"/>
        <v>0</v>
      </c>
      <c r="R210" s="152">
        <f t="shared" si="302"/>
        <v>0</v>
      </c>
      <c r="S210" s="18"/>
      <c r="T210" s="153">
        <f t="shared" si="303"/>
        <v>0</v>
      </c>
      <c r="U210" s="153">
        <v>0</v>
      </c>
      <c r="V210" s="153">
        <f t="shared" si="304"/>
        <v>0</v>
      </c>
      <c r="W210" s="153">
        <v>0</v>
      </c>
      <c r="X210" s="154">
        <f t="shared" si="305"/>
        <v>0</v>
      </c>
      <c r="Y210" s="18"/>
      <c r="Z210" s="18"/>
      <c r="AA210" s="18"/>
      <c r="AB210" s="18"/>
      <c r="AC210" s="18"/>
      <c r="AD210" s="18"/>
      <c r="AE210" s="18"/>
      <c r="AF210" s="18"/>
      <c r="AG210" s="18"/>
      <c r="AH210" s="18"/>
      <c r="AI210" s="18"/>
      <c r="AJ210" s="18"/>
      <c r="AK210" s="18"/>
      <c r="AL210" s="18"/>
      <c r="AM210" s="18"/>
      <c r="AN210" s="18"/>
      <c r="AO210" s="18"/>
      <c r="AP210" s="18"/>
      <c r="AQ210" s="18"/>
      <c r="AR210" s="155" t="s">
        <v>475</v>
      </c>
      <c r="AS210" s="18"/>
      <c r="AT210" s="155" t="s">
        <v>155</v>
      </c>
      <c r="AU210" s="155" t="s">
        <v>87</v>
      </c>
      <c r="AV210" s="18"/>
      <c r="AW210" s="18"/>
      <c r="AX210" s="18"/>
      <c r="AY210" s="3" t="s">
        <v>142</v>
      </c>
      <c r="AZ210" s="18"/>
      <c r="BA210" s="18"/>
      <c r="BB210" s="18"/>
      <c r="BC210" s="18"/>
      <c r="BD210" s="18"/>
      <c r="BE210" s="156">
        <f t="shared" si="306"/>
        <v>0</v>
      </c>
      <c r="BF210" s="156">
        <f t="shared" si="307"/>
        <v>0</v>
      </c>
      <c r="BG210" s="156">
        <f t="shared" si="308"/>
        <v>0</v>
      </c>
      <c r="BH210" s="156">
        <f t="shared" si="309"/>
        <v>0</v>
      </c>
      <c r="BI210" s="156">
        <f t="shared" si="310"/>
        <v>0</v>
      </c>
      <c r="BJ210" s="3" t="s">
        <v>87</v>
      </c>
      <c r="BK210" s="156">
        <f t="shared" si="311"/>
        <v>0</v>
      </c>
      <c r="BL210" s="3" t="s">
        <v>475</v>
      </c>
      <c r="BM210" s="155" t="s">
        <v>1120</v>
      </c>
    </row>
    <row r="211" spans="1:65" ht="24" customHeight="1">
      <c r="A211" s="18"/>
      <c r="B211" s="19"/>
      <c r="C211" s="141" t="s">
        <v>459</v>
      </c>
      <c r="D211" s="141" t="s">
        <v>143</v>
      </c>
      <c r="E211" s="142" t="s">
        <v>1121</v>
      </c>
      <c r="F211" s="143" t="s">
        <v>1122</v>
      </c>
      <c r="G211" s="144" t="s">
        <v>144</v>
      </c>
      <c r="H211" s="145">
        <v>2</v>
      </c>
      <c r="I211" s="146"/>
      <c r="J211" s="147"/>
      <c r="K211" s="148">
        <f t="shared" si="299"/>
        <v>0</v>
      </c>
      <c r="L211" s="143" t="s">
        <v>946</v>
      </c>
      <c r="M211" s="149"/>
      <c r="N211" s="150" t="s">
        <v>1</v>
      </c>
      <c r="O211" s="151" t="s">
        <v>38</v>
      </c>
      <c r="P211" s="152">
        <f t="shared" si="300"/>
        <v>0</v>
      </c>
      <c r="Q211" s="152">
        <f t="shared" si="301"/>
        <v>0</v>
      </c>
      <c r="R211" s="152">
        <f t="shared" si="302"/>
        <v>0</v>
      </c>
      <c r="S211" s="18"/>
      <c r="T211" s="153">
        <f t="shared" si="303"/>
        <v>0</v>
      </c>
      <c r="U211" s="153">
        <v>5.2999999999999998E-4</v>
      </c>
      <c r="V211" s="153">
        <f t="shared" si="304"/>
        <v>1.06E-3</v>
      </c>
      <c r="W211" s="153">
        <v>0</v>
      </c>
      <c r="X211" s="154">
        <f t="shared" si="305"/>
        <v>0</v>
      </c>
      <c r="Y211" s="18"/>
      <c r="Z211" s="18"/>
      <c r="AA211" s="18"/>
      <c r="AB211" s="18"/>
      <c r="AC211" s="18"/>
      <c r="AD211" s="18"/>
      <c r="AE211" s="18"/>
      <c r="AF211" s="18"/>
      <c r="AG211" s="18"/>
      <c r="AH211" s="18"/>
      <c r="AI211" s="18"/>
      <c r="AJ211" s="18"/>
      <c r="AK211" s="18"/>
      <c r="AL211" s="18"/>
      <c r="AM211" s="18"/>
      <c r="AN211" s="18"/>
      <c r="AO211" s="18"/>
      <c r="AP211" s="18"/>
      <c r="AQ211" s="18"/>
      <c r="AR211" s="155" t="s">
        <v>682</v>
      </c>
      <c r="AS211" s="18"/>
      <c r="AT211" s="155" t="s">
        <v>143</v>
      </c>
      <c r="AU211" s="155" t="s">
        <v>87</v>
      </c>
      <c r="AV211" s="18"/>
      <c r="AW211" s="18"/>
      <c r="AX211" s="18"/>
      <c r="AY211" s="3" t="s">
        <v>142</v>
      </c>
      <c r="AZ211" s="18"/>
      <c r="BA211" s="18"/>
      <c r="BB211" s="18"/>
      <c r="BC211" s="18"/>
      <c r="BD211" s="18"/>
      <c r="BE211" s="156">
        <f t="shared" si="306"/>
        <v>0</v>
      </c>
      <c r="BF211" s="156">
        <f t="shared" si="307"/>
        <v>0</v>
      </c>
      <c r="BG211" s="156">
        <f t="shared" si="308"/>
        <v>0</v>
      </c>
      <c r="BH211" s="156">
        <f t="shared" si="309"/>
        <v>0</v>
      </c>
      <c r="BI211" s="156">
        <f t="shared" si="310"/>
        <v>0</v>
      </c>
      <c r="BJ211" s="3" t="s">
        <v>87</v>
      </c>
      <c r="BK211" s="156">
        <f t="shared" si="311"/>
        <v>0</v>
      </c>
      <c r="BL211" s="3" t="s">
        <v>682</v>
      </c>
      <c r="BM211" s="155" t="s">
        <v>1123</v>
      </c>
    </row>
    <row r="212" spans="1:65" ht="16.5" customHeight="1">
      <c r="A212" s="18"/>
      <c r="B212" s="19"/>
      <c r="C212" s="157" t="s">
        <v>463</v>
      </c>
      <c r="D212" s="157" t="s">
        <v>155</v>
      </c>
      <c r="E212" s="158" t="s">
        <v>690</v>
      </c>
      <c r="F212" s="159" t="s">
        <v>691</v>
      </c>
      <c r="G212" s="160" t="s">
        <v>347</v>
      </c>
      <c r="H212" s="186"/>
      <c r="I212" s="162"/>
      <c r="J212" s="162"/>
      <c r="K212" s="163">
        <f t="shared" si="299"/>
        <v>0</v>
      </c>
      <c r="L212" s="159" t="s">
        <v>1</v>
      </c>
      <c r="M212" s="19"/>
      <c r="N212" s="164" t="s">
        <v>1</v>
      </c>
      <c r="O212" s="151" t="s">
        <v>38</v>
      </c>
      <c r="P212" s="152">
        <f t="shared" si="300"/>
        <v>0</v>
      </c>
      <c r="Q212" s="152">
        <f t="shared" si="301"/>
        <v>0</v>
      </c>
      <c r="R212" s="152">
        <f t="shared" si="302"/>
        <v>0</v>
      </c>
      <c r="S212" s="18"/>
      <c r="T212" s="153">
        <f t="shared" si="303"/>
        <v>0</v>
      </c>
      <c r="U212" s="153">
        <v>0</v>
      </c>
      <c r="V212" s="153">
        <f t="shared" si="304"/>
        <v>0</v>
      </c>
      <c r="W212" s="153">
        <v>0</v>
      </c>
      <c r="X212" s="154">
        <f t="shared" si="305"/>
        <v>0</v>
      </c>
      <c r="Y212" s="18"/>
      <c r="Z212" s="18"/>
      <c r="AA212" s="18"/>
      <c r="AB212" s="18"/>
      <c r="AC212" s="18"/>
      <c r="AD212" s="18"/>
      <c r="AE212" s="18"/>
      <c r="AF212" s="18"/>
      <c r="AG212" s="18"/>
      <c r="AH212" s="18"/>
      <c r="AI212" s="18"/>
      <c r="AJ212" s="18"/>
      <c r="AK212" s="18"/>
      <c r="AL212" s="18"/>
      <c r="AM212" s="18"/>
      <c r="AN212" s="18"/>
      <c r="AO212" s="18"/>
      <c r="AP212" s="18"/>
      <c r="AQ212" s="18"/>
      <c r="AR212" s="155" t="s">
        <v>475</v>
      </c>
      <c r="AS212" s="18"/>
      <c r="AT212" s="155" t="s">
        <v>155</v>
      </c>
      <c r="AU212" s="155" t="s">
        <v>87</v>
      </c>
      <c r="AV212" s="18"/>
      <c r="AW212" s="18"/>
      <c r="AX212" s="18"/>
      <c r="AY212" s="3" t="s">
        <v>142</v>
      </c>
      <c r="AZ212" s="18"/>
      <c r="BA212" s="18"/>
      <c r="BB212" s="18"/>
      <c r="BC212" s="18"/>
      <c r="BD212" s="18"/>
      <c r="BE212" s="156">
        <f t="shared" si="306"/>
        <v>0</v>
      </c>
      <c r="BF212" s="156">
        <f t="shared" si="307"/>
        <v>0</v>
      </c>
      <c r="BG212" s="156">
        <f t="shared" si="308"/>
        <v>0</v>
      </c>
      <c r="BH212" s="156">
        <f t="shared" si="309"/>
        <v>0</v>
      </c>
      <c r="BI212" s="156">
        <f t="shared" si="310"/>
        <v>0</v>
      </c>
      <c r="BJ212" s="3" t="s">
        <v>87</v>
      </c>
      <c r="BK212" s="156">
        <f t="shared" si="311"/>
        <v>0</v>
      </c>
      <c r="BL212" s="3" t="s">
        <v>475</v>
      </c>
      <c r="BM212" s="155" t="s">
        <v>1124</v>
      </c>
    </row>
    <row r="213" spans="1:65" ht="16.5" customHeight="1">
      <c r="A213" s="18"/>
      <c r="B213" s="19"/>
      <c r="C213" s="157" t="s">
        <v>467</v>
      </c>
      <c r="D213" s="157" t="s">
        <v>155</v>
      </c>
      <c r="E213" s="158" t="s">
        <v>1125</v>
      </c>
      <c r="F213" s="159" t="s">
        <v>695</v>
      </c>
      <c r="G213" s="160" t="s">
        <v>347</v>
      </c>
      <c r="H213" s="186"/>
      <c r="I213" s="162"/>
      <c r="J213" s="162"/>
      <c r="K213" s="163">
        <f t="shared" si="299"/>
        <v>0</v>
      </c>
      <c r="L213" s="159" t="s">
        <v>1</v>
      </c>
      <c r="M213" s="19"/>
      <c r="N213" s="164" t="s">
        <v>1</v>
      </c>
      <c r="O213" s="151" t="s">
        <v>38</v>
      </c>
      <c r="P213" s="152">
        <f t="shared" si="300"/>
        <v>0</v>
      </c>
      <c r="Q213" s="152">
        <f t="shared" si="301"/>
        <v>0</v>
      </c>
      <c r="R213" s="152">
        <f t="shared" si="302"/>
        <v>0</v>
      </c>
      <c r="S213" s="18"/>
      <c r="T213" s="153">
        <f t="shared" si="303"/>
        <v>0</v>
      </c>
      <c r="U213" s="153">
        <v>0</v>
      </c>
      <c r="V213" s="153">
        <f t="shared" si="304"/>
        <v>0</v>
      </c>
      <c r="W213" s="153">
        <v>0</v>
      </c>
      <c r="X213" s="154">
        <f t="shared" si="305"/>
        <v>0</v>
      </c>
      <c r="Y213" s="18"/>
      <c r="Z213" s="18"/>
      <c r="AA213" s="18"/>
      <c r="AB213" s="18"/>
      <c r="AC213" s="18"/>
      <c r="AD213" s="18"/>
      <c r="AE213" s="18"/>
      <c r="AF213" s="18"/>
      <c r="AG213" s="18"/>
      <c r="AH213" s="18"/>
      <c r="AI213" s="18"/>
      <c r="AJ213" s="18"/>
      <c r="AK213" s="18"/>
      <c r="AL213" s="18"/>
      <c r="AM213" s="18"/>
      <c r="AN213" s="18"/>
      <c r="AO213" s="18"/>
      <c r="AP213" s="18"/>
      <c r="AQ213" s="18"/>
      <c r="AR213" s="155" t="s">
        <v>682</v>
      </c>
      <c r="AS213" s="18"/>
      <c r="AT213" s="155" t="s">
        <v>155</v>
      </c>
      <c r="AU213" s="155" t="s">
        <v>87</v>
      </c>
      <c r="AV213" s="18"/>
      <c r="AW213" s="18"/>
      <c r="AX213" s="18"/>
      <c r="AY213" s="3" t="s">
        <v>142</v>
      </c>
      <c r="AZ213" s="18"/>
      <c r="BA213" s="18"/>
      <c r="BB213" s="18"/>
      <c r="BC213" s="18"/>
      <c r="BD213" s="18"/>
      <c r="BE213" s="156">
        <f t="shared" si="306"/>
        <v>0</v>
      </c>
      <c r="BF213" s="156">
        <f t="shared" si="307"/>
        <v>0</v>
      </c>
      <c r="BG213" s="156">
        <f t="shared" si="308"/>
        <v>0</v>
      </c>
      <c r="BH213" s="156">
        <f t="shared" si="309"/>
        <v>0</v>
      </c>
      <c r="BI213" s="156">
        <f t="shared" si="310"/>
        <v>0</v>
      </c>
      <c r="BJ213" s="3" t="s">
        <v>87</v>
      </c>
      <c r="BK213" s="156">
        <f t="shared" si="311"/>
        <v>0</v>
      </c>
      <c r="BL213" s="3" t="s">
        <v>682</v>
      </c>
      <c r="BM213" s="155" t="s">
        <v>1126</v>
      </c>
    </row>
    <row r="214" spans="1:65" ht="16.5" customHeight="1">
      <c r="A214" s="18"/>
      <c r="B214" s="19"/>
      <c r="C214" s="157" t="s">
        <v>471</v>
      </c>
      <c r="D214" s="157" t="s">
        <v>155</v>
      </c>
      <c r="E214" s="158" t="s">
        <v>698</v>
      </c>
      <c r="F214" s="159" t="s">
        <v>699</v>
      </c>
      <c r="G214" s="160" t="s">
        <v>347</v>
      </c>
      <c r="H214" s="186"/>
      <c r="I214" s="162"/>
      <c r="J214" s="162"/>
      <c r="K214" s="163">
        <f t="shared" si="299"/>
        <v>0</v>
      </c>
      <c r="L214" s="159" t="s">
        <v>1</v>
      </c>
      <c r="M214" s="19"/>
      <c r="N214" s="164" t="s">
        <v>1</v>
      </c>
      <c r="O214" s="151" t="s">
        <v>38</v>
      </c>
      <c r="P214" s="152">
        <f t="shared" si="300"/>
        <v>0</v>
      </c>
      <c r="Q214" s="152">
        <f t="shared" si="301"/>
        <v>0</v>
      </c>
      <c r="R214" s="152">
        <f t="shared" si="302"/>
        <v>0</v>
      </c>
      <c r="S214" s="18"/>
      <c r="T214" s="153">
        <f t="shared" si="303"/>
        <v>0</v>
      </c>
      <c r="U214" s="153">
        <v>0</v>
      </c>
      <c r="V214" s="153">
        <f t="shared" si="304"/>
        <v>0</v>
      </c>
      <c r="W214" s="153">
        <v>0</v>
      </c>
      <c r="X214" s="154">
        <f t="shared" si="305"/>
        <v>0</v>
      </c>
      <c r="Y214" s="18"/>
      <c r="Z214" s="18"/>
      <c r="AA214" s="18"/>
      <c r="AB214" s="18"/>
      <c r="AC214" s="18"/>
      <c r="AD214" s="18"/>
      <c r="AE214" s="18"/>
      <c r="AF214" s="18"/>
      <c r="AG214" s="18"/>
      <c r="AH214" s="18"/>
      <c r="AI214" s="18"/>
      <c r="AJ214" s="18"/>
      <c r="AK214" s="18"/>
      <c r="AL214" s="18"/>
      <c r="AM214" s="18"/>
      <c r="AN214" s="18"/>
      <c r="AO214" s="18"/>
      <c r="AP214" s="18"/>
      <c r="AQ214" s="18"/>
      <c r="AR214" s="155" t="s">
        <v>475</v>
      </c>
      <c r="AS214" s="18"/>
      <c r="AT214" s="155" t="s">
        <v>155</v>
      </c>
      <c r="AU214" s="155" t="s">
        <v>87</v>
      </c>
      <c r="AV214" s="18"/>
      <c r="AW214" s="18"/>
      <c r="AX214" s="18"/>
      <c r="AY214" s="3" t="s">
        <v>142</v>
      </c>
      <c r="AZ214" s="18"/>
      <c r="BA214" s="18"/>
      <c r="BB214" s="18"/>
      <c r="BC214" s="18"/>
      <c r="BD214" s="18"/>
      <c r="BE214" s="156">
        <f t="shared" si="306"/>
        <v>0</v>
      </c>
      <c r="BF214" s="156">
        <f t="shared" si="307"/>
        <v>0</v>
      </c>
      <c r="BG214" s="156">
        <f t="shared" si="308"/>
        <v>0</v>
      </c>
      <c r="BH214" s="156">
        <f t="shared" si="309"/>
        <v>0</v>
      </c>
      <c r="BI214" s="156">
        <f t="shared" si="310"/>
        <v>0</v>
      </c>
      <c r="BJ214" s="3" t="s">
        <v>87</v>
      </c>
      <c r="BK214" s="156">
        <f t="shared" si="311"/>
        <v>0</v>
      </c>
      <c r="BL214" s="3" t="s">
        <v>475</v>
      </c>
      <c r="BM214" s="155" t="s">
        <v>1127</v>
      </c>
    </row>
    <row r="215" spans="1:65" ht="22.5" customHeight="1">
      <c r="A215" s="128"/>
      <c r="B215" s="129"/>
      <c r="C215" s="128"/>
      <c r="D215" s="130" t="s">
        <v>73</v>
      </c>
      <c r="E215" s="139" t="s">
        <v>927</v>
      </c>
      <c r="F215" s="139" t="s">
        <v>928</v>
      </c>
      <c r="G215" s="128"/>
      <c r="H215" s="128"/>
      <c r="I215" s="128"/>
      <c r="J215" s="128"/>
      <c r="K215" s="140">
        <f>BK215</f>
        <v>0</v>
      </c>
      <c r="L215" s="128"/>
      <c r="M215" s="129"/>
      <c r="N215" s="133"/>
      <c r="O215" s="128"/>
      <c r="P215" s="128"/>
      <c r="Q215" s="134">
        <f t="shared" ref="Q215:R215" si="312">SUM(Q216:Q217)</f>
        <v>0</v>
      </c>
      <c r="R215" s="134">
        <f t="shared" si="312"/>
        <v>0</v>
      </c>
      <c r="S215" s="128"/>
      <c r="T215" s="135">
        <f>SUM(T216:T217)</f>
        <v>0</v>
      </c>
      <c r="U215" s="128"/>
      <c r="V215" s="135">
        <f>SUM(V216:V217)</f>
        <v>4.0000000000000003E-5</v>
      </c>
      <c r="W215" s="128"/>
      <c r="X215" s="136">
        <f>SUM(X216:X217)</f>
        <v>0</v>
      </c>
      <c r="Y215" s="128"/>
      <c r="Z215" s="128"/>
      <c r="AA215" s="128"/>
      <c r="AB215" s="128"/>
      <c r="AC215" s="128"/>
      <c r="AD215" s="128"/>
      <c r="AE215" s="128"/>
      <c r="AF215" s="128"/>
      <c r="AG215" s="128"/>
      <c r="AH215" s="128"/>
      <c r="AI215" s="128"/>
      <c r="AJ215" s="128"/>
      <c r="AK215" s="128"/>
      <c r="AL215" s="128"/>
      <c r="AM215" s="128"/>
      <c r="AN215" s="128"/>
      <c r="AO215" s="128"/>
      <c r="AP215" s="128"/>
      <c r="AQ215" s="128"/>
      <c r="AR215" s="130" t="s">
        <v>94</v>
      </c>
      <c r="AS215" s="128"/>
      <c r="AT215" s="137" t="s">
        <v>73</v>
      </c>
      <c r="AU215" s="137" t="s">
        <v>80</v>
      </c>
      <c r="AV215" s="128"/>
      <c r="AW215" s="128"/>
      <c r="AX215" s="128"/>
      <c r="AY215" s="130" t="s">
        <v>142</v>
      </c>
      <c r="AZ215" s="128"/>
      <c r="BA215" s="128"/>
      <c r="BB215" s="128"/>
      <c r="BC215" s="128"/>
      <c r="BD215" s="128"/>
      <c r="BE215" s="128"/>
      <c r="BF215" s="128"/>
      <c r="BG215" s="128"/>
      <c r="BH215" s="128"/>
      <c r="BI215" s="128"/>
      <c r="BJ215" s="128"/>
      <c r="BK215" s="138">
        <f>SUM(BK216:BK217)</f>
        <v>0</v>
      </c>
      <c r="BL215" s="128"/>
      <c r="BM215" s="128"/>
    </row>
    <row r="216" spans="1:65" ht="16.5" customHeight="1">
      <c r="A216" s="18"/>
      <c r="B216" s="19"/>
      <c r="C216" s="157" t="s">
        <v>475</v>
      </c>
      <c r="D216" s="157" t="s">
        <v>155</v>
      </c>
      <c r="E216" s="158" t="s">
        <v>1128</v>
      </c>
      <c r="F216" s="159" t="s">
        <v>1129</v>
      </c>
      <c r="G216" s="160" t="s">
        <v>144</v>
      </c>
      <c r="H216" s="161">
        <v>1</v>
      </c>
      <c r="I216" s="162"/>
      <c r="J216" s="162"/>
      <c r="K216" s="163">
        <f t="shared" ref="K216:K217" si="313">ROUND(P216*H216,2)</f>
        <v>0</v>
      </c>
      <c r="L216" s="159" t="s">
        <v>1</v>
      </c>
      <c r="M216" s="19"/>
      <c r="N216" s="164" t="s">
        <v>1</v>
      </c>
      <c r="O216" s="151" t="s">
        <v>38</v>
      </c>
      <c r="P216" s="152">
        <f t="shared" ref="P216:P217" si="314">I216+J216</f>
        <v>0</v>
      </c>
      <c r="Q216" s="152">
        <f t="shared" ref="Q216:Q217" si="315">ROUND(I216*H216,2)</f>
        <v>0</v>
      </c>
      <c r="R216" s="152">
        <f t="shared" ref="R216:R217" si="316">ROUND(J216*H216,2)</f>
        <v>0</v>
      </c>
      <c r="S216" s="18"/>
      <c r="T216" s="153">
        <f t="shared" ref="T216:T217" si="317">S216*H216</f>
        <v>0</v>
      </c>
      <c r="U216" s="153">
        <v>0</v>
      </c>
      <c r="V216" s="153">
        <f t="shared" ref="V216:V217" si="318">U216*H216</f>
        <v>0</v>
      </c>
      <c r="W216" s="153">
        <v>0</v>
      </c>
      <c r="X216" s="154">
        <f t="shared" ref="X216:X217" si="319">W216*H216</f>
        <v>0</v>
      </c>
      <c r="Y216" s="18"/>
      <c r="Z216" s="18"/>
      <c r="AA216" s="18"/>
      <c r="AB216" s="18"/>
      <c r="AC216" s="18"/>
      <c r="AD216" s="18"/>
      <c r="AE216" s="18"/>
      <c r="AF216" s="18"/>
      <c r="AG216" s="18"/>
      <c r="AH216" s="18"/>
      <c r="AI216" s="18"/>
      <c r="AJ216" s="18"/>
      <c r="AK216" s="18"/>
      <c r="AL216" s="18"/>
      <c r="AM216" s="18"/>
      <c r="AN216" s="18"/>
      <c r="AO216" s="18"/>
      <c r="AP216" s="18"/>
      <c r="AQ216" s="18"/>
      <c r="AR216" s="155" t="s">
        <v>475</v>
      </c>
      <c r="AS216" s="18"/>
      <c r="AT216" s="155" t="s">
        <v>155</v>
      </c>
      <c r="AU216" s="155" t="s">
        <v>87</v>
      </c>
      <c r="AV216" s="18"/>
      <c r="AW216" s="18"/>
      <c r="AX216" s="18"/>
      <c r="AY216" s="3" t="s">
        <v>142</v>
      </c>
      <c r="AZ216" s="18"/>
      <c r="BA216" s="18"/>
      <c r="BB216" s="18"/>
      <c r="BC216" s="18"/>
      <c r="BD216" s="18"/>
      <c r="BE216" s="156">
        <f t="shared" ref="BE216:BE217" si="320">IF(O216="základná",K216,0)</f>
        <v>0</v>
      </c>
      <c r="BF216" s="156">
        <f t="shared" ref="BF216:BF217" si="321">IF(O216="znížená",K216,0)</f>
        <v>0</v>
      </c>
      <c r="BG216" s="156">
        <f t="shared" ref="BG216:BG217" si="322">IF(O216="zákl. prenesená",K216,0)</f>
        <v>0</v>
      </c>
      <c r="BH216" s="156">
        <f t="shared" ref="BH216:BH217" si="323">IF(O216="zníž. prenesená",K216,0)</f>
        <v>0</v>
      </c>
      <c r="BI216" s="156">
        <f t="shared" ref="BI216:BI217" si="324">IF(O216="nulová",K216,0)</f>
        <v>0</v>
      </c>
      <c r="BJ216" s="3" t="s">
        <v>87</v>
      </c>
      <c r="BK216" s="156">
        <f t="shared" ref="BK216:BK217" si="325">ROUND(P216*H216,2)</f>
        <v>0</v>
      </c>
      <c r="BL216" s="3" t="s">
        <v>475</v>
      </c>
      <c r="BM216" s="155" t="s">
        <v>1130</v>
      </c>
    </row>
    <row r="217" spans="1:65" ht="24" customHeight="1">
      <c r="A217" s="18"/>
      <c r="B217" s="19"/>
      <c r="C217" s="141" t="s">
        <v>479</v>
      </c>
      <c r="D217" s="141" t="s">
        <v>143</v>
      </c>
      <c r="E217" s="142" t="s">
        <v>1131</v>
      </c>
      <c r="F217" s="143" t="s">
        <v>1132</v>
      </c>
      <c r="G217" s="144" t="s">
        <v>144</v>
      </c>
      <c r="H217" s="145">
        <v>1</v>
      </c>
      <c r="I217" s="146"/>
      <c r="J217" s="147"/>
      <c r="K217" s="148">
        <f t="shared" si="313"/>
        <v>0</v>
      </c>
      <c r="L217" s="143" t="s">
        <v>1</v>
      </c>
      <c r="M217" s="149"/>
      <c r="N217" s="150" t="s">
        <v>1</v>
      </c>
      <c r="O217" s="151" t="s">
        <v>38</v>
      </c>
      <c r="P217" s="152">
        <f t="shared" si="314"/>
        <v>0</v>
      </c>
      <c r="Q217" s="152">
        <f t="shared" si="315"/>
        <v>0</v>
      </c>
      <c r="R217" s="152">
        <f t="shared" si="316"/>
        <v>0</v>
      </c>
      <c r="S217" s="18"/>
      <c r="T217" s="153">
        <f t="shared" si="317"/>
        <v>0</v>
      </c>
      <c r="U217" s="153">
        <v>4.0000000000000003E-5</v>
      </c>
      <c r="V217" s="153">
        <f t="shared" si="318"/>
        <v>4.0000000000000003E-5</v>
      </c>
      <c r="W217" s="153">
        <v>0</v>
      </c>
      <c r="X217" s="154">
        <f t="shared" si="319"/>
        <v>0</v>
      </c>
      <c r="Y217" s="18"/>
      <c r="Z217" s="18"/>
      <c r="AA217" s="18"/>
      <c r="AB217" s="18"/>
      <c r="AC217" s="18"/>
      <c r="AD217" s="18"/>
      <c r="AE217" s="18"/>
      <c r="AF217" s="18"/>
      <c r="AG217" s="18"/>
      <c r="AH217" s="18"/>
      <c r="AI217" s="18"/>
      <c r="AJ217" s="18"/>
      <c r="AK217" s="18"/>
      <c r="AL217" s="18"/>
      <c r="AM217" s="18"/>
      <c r="AN217" s="18"/>
      <c r="AO217" s="18"/>
      <c r="AP217" s="18"/>
      <c r="AQ217" s="18"/>
      <c r="AR217" s="155" t="s">
        <v>976</v>
      </c>
      <c r="AS217" s="18"/>
      <c r="AT217" s="155" t="s">
        <v>143</v>
      </c>
      <c r="AU217" s="155" t="s">
        <v>87</v>
      </c>
      <c r="AV217" s="18"/>
      <c r="AW217" s="18"/>
      <c r="AX217" s="18"/>
      <c r="AY217" s="3" t="s">
        <v>142</v>
      </c>
      <c r="AZ217" s="18"/>
      <c r="BA217" s="18"/>
      <c r="BB217" s="18"/>
      <c r="BC217" s="18"/>
      <c r="BD217" s="18"/>
      <c r="BE217" s="156">
        <f t="shared" si="320"/>
        <v>0</v>
      </c>
      <c r="BF217" s="156">
        <f t="shared" si="321"/>
        <v>0</v>
      </c>
      <c r="BG217" s="156">
        <f t="shared" si="322"/>
        <v>0</v>
      </c>
      <c r="BH217" s="156">
        <f t="shared" si="323"/>
        <v>0</v>
      </c>
      <c r="BI217" s="156">
        <f t="shared" si="324"/>
        <v>0</v>
      </c>
      <c r="BJ217" s="3" t="s">
        <v>87</v>
      </c>
      <c r="BK217" s="156">
        <f t="shared" si="325"/>
        <v>0</v>
      </c>
      <c r="BL217" s="3" t="s">
        <v>475</v>
      </c>
      <c r="BM217" s="155" t="s">
        <v>1133</v>
      </c>
    </row>
    <row r="218" spans="1:65" ht="25.5" customHeight="1">
      <c r="A218" s="128"/>
      <c r="B218" s="129"/>
      <c r="C218" s="128"/>
      <c r="D218" s="130" t="s">
        <v>73</v>
      </c>
      <c r="E218" s="131" t="s">
        <v>919</v>
      </c>
      <c r="F218" s="131" t="s">
        <v>920</v>
      </c>
      <c r="G218" s="128"/>
      <c r="H218" s="128"/>
      <c r="I218" s="128"/>
      <c r="J218" s="128"/>
      <c r="K218" s="132">
        <f>BK218</f>
        <v>0</v>
      </c>
      <c r="L218" s="128"/>
      <c r="M218" s="129"/>
      <c r="N218" s="133"/>
      <c r="O218" s="128"/>
      <c r="P218" s="128"/>
      <c r="Q218" s="134">
        <f t="shared" ref="Q218:R218" si="326">Q219</f>
        <v>0</v>
      </c>
      <c r="R218" s="134">
        <f t="shared" si="326"/>
        <v>0</v>
      </c>
      <c r="S218" s="128"/>
      <c r="T218" s="135">
        <f>T219</f>
        <v>0</v>
      </c>
      <c r="U218" s="128"/>
      <c r="V218" s="135">
        <f>V219</f>
        <v>0</v>
      </c>
      <c r="W218" s="128"/>
      <c r="X218" s="136">
        <f>X219</f>
        <v>0</v>
      </c>
      <c r="Y218" s="128"/>
      <c r="Z218" s="128"/>
      <c r="AA218" s="128"/>
      <c r="AB218" s="128"/>
      <c r="AC218" s="128"/>
      <c r="AD218" s="128"/>
      <c r="AE218" s="128"/>
      <c r="AF218" s="128"/>
      <c r="AG218" s="128"/>
      <c r="AH218" s="128"/>
      <c r="AI218" s="128"/>
      <c r="AJ218" s="128"/>
      <c r="AK218" s="128"/>
      <c r="AL218" s="128"/>
      <c r="AM218" s="128"/>
      <c r="AN218" s="128"/>
      <c r="AO218" s="128"/>
      <c r="AP218" s="128"/>
      <c r="AQ218" s="128"/>
      <c r="AR218" s="130" t="s">
        <v>147</v>
      </c>
      <c r="AS218" s="128"/>
      <c r="AT218" s="137" t="s">
        <v>73</v>
      </c>
      <c r="AU218" s="137" t="s">
        <v>74</v>
      </c>
      <c r="AV218" s="128"/>
      <c r="AW218" s="128"/>
      <c r="AX218" s="128"/>
      <c r="AY218" s="130" t="s">
        <v>142</v>
      </c>
      <c r="AZ218" s="128"/>
      <c r="BA218" s="128"/>
      <c r="BB218" s="128"/>
      <c r="BC218" s="128"/>
      <c r="BD218" s="128"/>
      <c r="BE218" s="128"/>
      <c r="BF218" s="128"/>
      <c r="BG218" s="128"/>
      <c r="BH218" s="128"/>
      <c r="BI218" s="128"/>
      <c r="BJ218" s="128"/>
      <c r="BK218" s="138">
        <f>BK219</f>
        <v>0</v>
      </c>
      <c r="BL218" s="128"/>
      <c r="BM218" s="128"/>
    </row>
    <row r="219" spans="1:65" ht="37.5" customHeight="1">
      <c r="A219" s="18"/>
      <c r="B219" s="19"/>
      <c r="C219" s="157" t="s">
        <v>483</v>
      </c>
      <c r="D219" s="157" t="s">
        <v>155</v>
      </c>
      <c r="E219" s="158" t="s">
        <v>921</v>
      </c>
      <c r="F219" s="159" t="s">
        <v>1134</v>
      </c>
      <c r="G219" s="160" t="s">
        <v>302</v>
      </c>
      <c r="H219" s="161">
        <v>50</v>
      </c>
      <c r="I219" s="162"/>
      <c r="J219" s="162"/>
      <c r="K219" s="163">
        <f>ROUND(P219*H219,2)</f>
        <v>0</v>
      </c>
      <c r="L219" s="159" t="s">
        <v>946</v>
      </c>
      <c r="M219" s="19"/>
      <c r="N219" s="165" t="s">
        <v>1</v>
      </c>
      <c r="O219" s="166" t="s">
        <v>38</v>
      </c>
      <c r="P219" s="167">
        <f>I219+J219</f>
        <v>0</v>
      </c>
      <c r="Q219" s="167">
        <f>ROUND(I219*H219,2)</f>
        <v>0</v>
      </c>
      <c r="R219" s="167">
        <f>ROUND(J219*H219,2)</f>
        <v>0</v>
      </c>
      <c r="S219" s="168"/>
      <c r="T219" s="169">
        <f>S219*H219</f>
        <v>0</v>
      </c>
      <c r="U219" s="169">
        <v>0</v>
      </c>
      <c r="V219" s="169">
        <f>U219*H219</f>
        <v>0</v>
      </c>
      <c r="W219" s="169">
        <v>0</v>
      </c>
      <c r="X219" s="170">
        <f>W219*H219</f>
        <v>0</v>
      </c>
      <c r="Y219" s="18"/>
      <c r="Z219" s="18"/>
      <c r="AA219" s="18"/>
      <c r="AB219" s="18"/>
      <c r="AC219" s="18"/>
      <c r="AD219" s="18"/>
      <c r="AE219" s="18"/>
      <c r="AF219" s="18"/>
      <c r="AG219" s="18"/>
      <c r="AH219" s="18"/>
      <c r="AI219" s="18"/>
      <c r="AJ219" s="18"/>
      <c r="AK219" s="18"/>
      <c r="AL219" s="18"/>
      <c r="AM219" s="18"/>
      <c r="AN219" s="18"/>
      <c r="AO219" s="18"/>
      <c r="AP219" s="18"/>
      <c r="AQ219" s="18"/>
      <c r="AR219" s="155" t="s">
        <v>923</v>
      </c>
      <c r="AS219" s="18"/>
      <c r="AT219" s="155" t="s">
        <v>155</v>
      </c>
      <c r="AU219" s="155" t="s">
        <v>80</v>
      </c>
      <c r="AV219" s="18"/>
      <c r="AW219" s="18"/>
      <c r="AX219" s="18"/>
      <c r="AY219" s="3" t="s">
        <v>142</v>
      </c>
      <c r="AZ219" s="18"/>
      <c r="BA219" s="18"/>
      <c r="BB219" s="18"/>
      <c r="BC219" s="18"/>
      <c r="BD219" s="18"/>
      <c r="BE219" s="156">
        <f>IF(O219="základná",K219,0)</f>
        <v>0</v>
      </c>
      <c r="BF219" s="156">
        <f>IF(O219="znížená",K219,0)</f>
        <v>0</v>
      </c>
      <c r="BG219" s="156">
        <f>IF(O219="zákl. prenesená",K219,0)</f>
        <v>0</v>
      </c>
      <c r="BH219" s="156">
        <f>IF(O219="zníž. prenesená",K219,0)</f>
        <v>0</v>
      </c>
      <c r="BI219" s="156">
        <f>IF(O219="nulová",K219,0)</f>
        <v>0</v>
      </c>
      <c r="BJ219" s="3" t="s">
        <v>87</v>
      </c>
      <c r="BK219" s="156">
        <f>ROUND(P219*H219,2)</f>
        <v>0</v>
      </c>
      <c r="BL219" s="3" t="s">
        <v>923</v>
      </c>
      <c r="BM219" s="155" t="s">
        <v>1135</v>
      </c>
    </row>
    <row r="220" spans="1:65" ht="6.75" customHeight="1">
      <c r="A220" s="18"/>
      <c r="B220" s="35"/>
      <c r="C220" s="36"/>
      <c r="D220" s="36"/>
      <c r="E220" s="36"/>
      <c r="F220" s="36"/>
      <c r="G220" s="36"/>
      <c r="H220" s="36"/>
      <c r="I220" s="36"/>
      <c r="J220" s="36"/>
      <c r="K220" s="36"/>
      <c r="L220" s="36"/>
      <c r="M220" s="19"/>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row>
  </sheetData>
  <autoFilter ref="C124:L219" xr:uid="{00000000-0009-0000-0000-000009000000}"/>
  <mergeCells count="12">
    <mergeCell ref="M2:Z2"/>
    <mergeCell ref="E89:H89"/>
    <mergeCell ref="E113:H113"/>
    <mergeCell ref="E115:H115"/>
    <mergeCell ref="E117:H117"/>
    <mergeCell ref="E7:H7"/>
    <mergeCell ref="E9:H9"/>
    <mergeCell ref="E11:H11"/>
    <mergeCell ref="E20:H20"/>
    <mergeCell ref="E29:H29"/>
    <mergeCell ref="E85:H85"/>
    <mergeCell ref="E87:H87"/>
  </mergeCells>
  <pageMargins left="0.39374999999999999" right="0.39374999999999999" top="0.39374999999999999" bottom="0.39374999999999999" header="0" footer="0"/>
  <pageSetup paperSize="9" orientation="portrait"/>
  <headerFooter>
    <oddFooter>&amp;CStrana &amp;P z</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M207"/>
  <sheetViews>
    <sheetView showGridLines="0" workbookViewId="0">
      <selection activeCell="J14" sqref="J14"/>
    </sheetView>
  </sheetViews>
  <sheetFormatPr baseColWidth="10" defaultColWidth="16.75" defaultRowHeight="15" customHeight="1"/>
  <cols>
    <col min="1" max="1" width="8.25" customWidth="1"/>
    <col min="2" max="2" width="1.25" customWidth="1"/>
    <col min="3" max="4" width="4.25" customWidth="1"/>
    <col min="5" max="5" width="17.25" customWidth="1"/>
    <col min="6" max="6" width="50.75" customWidth="1"/>
    <col min="7" max="7" width="7.5" customWidth="1"/>
    <col min="8" max="8" width="14" customWidth="1"/>
    <col min="9" max="9" width="15.75" customWidth="1"/>
    <col min="10" max="11" width="22.25" customWidth="1"/>
    <col min="12" max="12" width="15.5" customWidth="1"/>
    <col min="13" max="13" width="9.25" customWidth="1"/>
    <col min="14" max="14" width="10.75" hidden="1" customWidth="1"/>
    <col min="15" max="15" width="9.25" hidden="1" customWidth="1"/>
    <col min="16" max="24" width="14.25" hidden="1" customWidth="1"/>
    <col min="25" max="25" width="12.25" hidden="1" customWidth="1"/>
    <col min="26" max="26" width="16.25" customWidth="1"/>
    <col min="27" max="27" width="12.25" customWidth="1"/>
    <col min="28" max="28" width="15" customWidth="1"/>
    <col min="29" max="29" width="11" customWidth="1"/>
    <col min="30" max="30" width="15" customWidth="1"/>
    <col min="31" max="31" width="16.25" customWidth="1"/>
    <col min="44" max="65" width="9.25" hidden="1" customWidth="1"/>
  </cols>
  <sheetData>
    <row r="1" spans="1:65" ht="1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R1" s="2"/>
      <c r="AS1" s="2"/>
      <c r="AT1" s="2"/>
      <c r="AU1" s="2"/>
      <c r="AV1" s="2"/>
      <c r="AW1" s="2"/>
      <c r="AX1" s="2"/>
      <c r="AY1" s="2"/>
      <c r="AZ1" s="2"/>
      <c r="BA1" s="2"/>
      <c r="BB1" s="2"/>
      <c r="BC1" s="2"/>
      <c r="BD1" s="2"/>
      <c r="BE1" s="2"/>
      <c r="BF1" s="2"/>
      <c r="BG1" s="2"/>
      <c r="BH1" s="2"/>
      <c r="BI1" s="2"/>
      <c r="BJ1" s="2"/>
      <c r="BK1" s="2"/>
      <c r="BL1" s="2"/>
      <c r="BM1" s="2"/>
    </row>
    <row r="2" spans="1:65" ht="36.75" customHeight="1">
      <c r="A2" s="2"/>
      <c r="B2" s="2"/>
      <c r="C2" s="2"/>
      <c r="D2" s="2"/>
      <c r="E2" s="2"/>
      <c r="F2" s="2"/>
      <c r="G2" s="2"/>
      <c r="H2" s="2"/>
      <c r="I2" s="2"/>
      <c r="J2" s="2"/>
      <c r="K2" s="2"/>
      <c r="L2" s="2"/>
      <c r="M2" s="204" t="s">
        <v>6</v>
      </c>
      <c r="N2" s="205"/>
      <c r="O2" s="205"/>
      <c r="P2" s="205"/>
      <c r="Q2" s="205"/>
      <c r="R2" s="205"/>
      <c r="S2" s="205"/>
      <c r="T2" s="205"/>
      <c r="U2" s="205"/>
      <c r="V2" s="205"/>
      <c r="W2" s="205"/>
      <c r="X2" s="205"/>
      <c r="Y2" s="205"/>
      <c r="Z2" s="205"/>
      <c r="AA2" s="2"/>
      <c r="AB2" s="2"/>
      <c r="AC2" s="2"/>
      <c r="AD2" s="2"/>
      <c r="AE2" s="2"/>
      <c r="AF2" s="2"/>
      <c r="AG2" s="2"/>
      <c r="AH2" s="2"/>
      <c r="AI2" s="2"/>
      <c r="AJ2" s="2"/>
      <c r="AK2" s="2"/>
      <c r="AL2" s="2"/>
      <c r="AM2" s="2"/>
      <c r="AN2" s="2"/>
      <c r="AO2" s="2"/>
      <c r="AP2" s="2"/>
      <c r="AQ2" s="2"/>
      <c r="AR2" s="2"/>
      <c r="AS2" s="2"/>
      <c r="AT2" s="3" t="s">
        <v>111</v>
      </c>
      <c r="AU2" s="2"/>
      <c r="AV2" s="2"/>
      <c r="AW2" s="2"/>
      <c r="AX2" s="2"/>
      <c r="AY2" s="2"/>
      <c r="AZ2" s="2"/>
      <c r="BA2" s="2"/>
      <c r="BB2" s="2"/>
      <c r="BC2" s="2"/>
      <c r="BD2" s="2"/>
      <c r="BE2" s="2"/>
      <c r="BF2" s="2"/>
      <c r="BG2" s="2"/>
      <c r="BH2" s="2"/>
      <c r="BI2" s="2"/>
      <c r="BJ2" s="2"/>
      <c r="BK2" s="2"/>
      <c r="BL2" s="2"/>
      <c r="BM2" s="2"/>
    </row>
    <row r="3" spans="1:65" ht="6.75" customHeight="1">
      <c r="A3" s="2"/>
      <c r="B3" s="4"/>
      <c r="C3" s="5"/>
      <c r="D3" s="5"/>
      <c r="E3" s="5"/>
      <c r="F3" s="5"/>
      <c r="G3" s="5"/>
      <c r="H3" s="5"/>
      <c r="I3" s="5"/>
      <c r="J3" s="5"/>
      <c r="K3" s="5"/>
      <c r="L3" s="5"/>
      <c r="M3" s="6"/>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3" t="s">
        <v>74</v>
      </c>
      <c r="AU3" s="2"/>
      <c r="AV3" s="2"/>
      <c r="AW3" s="2"/>
      <c r="AX3" s="2"/>
      <c r="AY3" s="2"/>
      <c r="AZ3" s="2"/>
      <c r="BA3" s="2"/>
      <c r="BB3" s="2"/>
      <c r="BC3" s="2"/>
      <c r="BD3" s="2"/>
      <c r="BE3" s="2"/>
      <c r="BF3" s="2"/>
      <c r="BG3" s="2"/>
      <c r="BH3" s="2"/>
      <c r="BI3" s="2"/>
      <c r="BJ3" s="2"/>
      <c r="BK3" s="2"/>
      <c r="BL3" s="2"/>
      <c r="BM3" s="2"/>
    </row>
    <row r="4" spans="1:65" ht="24.75" customHeight="1">
      <c r="A4" s="2"/>
      <c r="B4" s="6"/>
      <c r="C4" s="2"/>
      <c r="D4" s="7" t="s">
        <v>112</v>
      </c>
      <c r="E4" s="2"/>
      <c r="F4" s="2"/>
      <c r="G4" s="2"/>
      <c r="H4" s="2"/>
      <c r="I4" s="2"/>
      <c r="J4" s="2"/>
      <c r="K4" s="2"/>
      <c r="L4" s="2"/>
      <c r="M4" s="6"/>
      <c r="N4" s="88" t="s">
        <v>10</v>
      </c>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3" t="s">
        <v>3</v>
      </c>
      <c r="AU4" s="2"/>
      <c r="AV4" s="2"/>
      <c r="AW4" s="2"/>
      <c r="AX4" s="2"/>
      <c r="AY4" s="2"/>
      <c r="AZ4" s="2"/>
      <c r="BA4" s="2"/>
      <c r="BB4" s="2"/>
      <c r="BC4" s="2"/>
      <c r="BD4" s="2"/>
      <c r="BE4" s="2"/>
      <c r="BF4" s="2"/>
      <c r="BG4" s="2"/>
      <c r="BH4" s="2"/>
      <c r="BI4" s="2"/>
      <c r="BJ4" s="2"/>
      <c r="BK4" s="2"/>
      <c r="BL4" s="2"/>
      <c r="BM4" s="2"/>
    </row>
    <row r="5" spans="1:65" ht="6.75" customHeight="1">
      <c r="A5" s="2"/>
      <c r="B5" s="6"/>
      <c r="C5" s="2"/>
      <c r="D5" s="2"/>
      <c r="E5" s="2"/>
      <c r="F5" s="2"/>
      <c r="G5" s="2"/>
      <c r="H5" s="2"/>
      <c r="I5" s="2"/>
      <c r="J5" s="2"/>
      <c r="K5" s="2"/>
      <c r="L5" s="2"/>
      <c r="M5" s="6"/>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row>
    <row r="6" spans="1:65" ht="12" customHeight="1">
      <c r="A6" s="2"/>
      <c r="B6" s="6"/>
      <c r="C6" s="2"/>
      <c r="D6" s="13" t="s">
        <v>15</v>
      </c>
      <c r="E6" s="2"/>
      <c r="F6" s="2"/>
      <c r="G6" s="2"/>
      <c r="H6" s="2"/>
      <c r="I6" s="2"/>
      <c r="J6" s="2"/>
      <c r="K6" s="2"/>
      <c r="L6" s="2"/>
      <c r="M6" s="6"/>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row>
    <row r="7" spans="1:65" ht="26.25" customHeight="1">
      <c r="A7" s="2"/>
      <c r="B7" s="6"/>
      <c r="C7" s="2"/>
      <c r="D7" s="2"/>
      <c r="E7" s="239" t="str">
        <f>'Rekapitulácia stavby'!K6</f>
        <v>Integrovaný výrobný systém pre výrobu a distribúciu nealkoholických sladových produktov</v>
      </c>
      <c r="F7" s="205"/>
      <c r="G7" s="205"/>
      <c r="H7" s="205"/>
      <c r="I7" s="2"/>
      <c r="J7" s="2"/>
      <c r="K7" s="2"/>
      <c r="L7" s="2"/>
      <c r="M7" s="6"/>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row>
    <row r="8" spans="1:65" ht="12" customHeight="1">
      <c r="A8" s="2"/>
      <c r="B8" s="6"/>
      <c r="C8" s="2"/>
      <c r="D8" s="13" t="s">
        <v>113</v>
      </c>
      <c r="E8" s="2"/>
      <c r="F8" s="2"/>
      <c r="G8" s="2"/>
      <c r="H8" s="2"/>
      <c r="I8" s="2"/>
      <c r="J8" s="2"/>
      <c r="K8" s="2"/>
      <c r="L8" s="2"/>
      <c r="M8" s="6"/>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row>
    <row r="9" spans="1:65" ht="16.5" customHeight="1">
      <c r="A9" s="18"/>
      <c r="B9" s="19"/>
      <c r="C9" s="18"/>
      <c r="D9" s="18"/>
      <c r="E9" s="239" t="s">
        <v>163</v>
      </c>
      <c r="F9" s="205"/>
      <c r="G9" s="205"/>
      <c r="H9" s="205"/>
      <c r="I9" s="18"/>
      <c r="J9" s="18"/>
      <c r="K9" s="18"/>
      <c r="L9" s="18"/>
      <c r="M9" s="19"/>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row>
    <row r="10" spans="1:65" ht="12" customHeight="1">
      <c r="A10" s="18"/>
      <c r="B10" s="19"/>
      <c r="C10" s="18"/>
      <c r="D10" s="13" t="s">
        <v>164</v>
      </c>
      <c r="E10" s="18"/>
      <c r="F10" s="18"/>
      <c r="G10" s="18"/>
      <c r="H10" s="18"/>
      <c r="I10" s="18"/>
      <c r="J10" s="18"/>
      <c r="K10" s="18"/>
      <c r="L10" s="18"/>
      <c r="M10" s="19"/>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row>
    <row r="11" spans="1:65" ht="16.5" customHeight="1">
      <c r="A11" s="18"/>
      <c r="B11" s="19"/>
      <c r="C11" s="18"/>
      <c r="D11" s="18"/>
      <c r="E11" s="234" t="s">
        <v>1136</v>
      </c>
      <c r="F11" s="205"/>
      <c r="G11" s="205"/>
      <c r="H11" s="205"/>
      <c r="I11" s="18"/>
      <c r="J11" s="18"/>
      <c r="K11" s="18"/>
      <c r="L11" s="18"/>
      <c r="M11" s="19"/>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row>
    <row r="12" spans="1:65" ht="11">
      <c r="A12" s="18"/>
      <c r="B12" s="19"/>
      <c r="C12" s="18"/>
      <c r="D12" s="18"/>
      <c r="E12" s="18"/>
      <c r="F12" s="18"/>
      <c r="G12" s="18"/>
      <c r="H12" s="18"/>
      <c r="I12" s="18"/>
      <c r="J12" s="18"/>
      <c r="K12" s="18"/>
      <c r="L12" s="18"/>
      <c r="M12" s="19"/>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row>
    <row r="13" spans="1:65" ht="12" customHeight="1">
      <c r="A13" s="18"/>
      <c r="B13" s="19"/>
      <c r="C13" s="18"/>
      <c r="D13" s="13" t="s">
        <v>17</v>
      </c>
      <c r="E13" s="18"/>
      <c r="F13" s="11" t="s">
        <v>1</v>
      </c>
      <c r="G13" s="18"/>
      <c r="H13" s="18"/>
      <c r="I13" s="13" t="s">
        <v>18</v>
      </c>
      <c r="J13" s="11" t="s">
        <v>1</v>
      </c>
      <c r="K13" s="18"/>
      <c r="L13" s="18"/>
      <c r="M13" s="19"/>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row>
    <row r="14" spans="1:65" ht="12" customHeight="1">
      <c r="A14" s="18"/>
      <c r="B14" s="19"/>
      <c r="C14" s="18"/>
      <c r="D14" s="13" t="s">
        <v>19</v>
      </c>
      <c r="E14" s="18"/>
      <c r="F14" s="11" t="s">
        <v>20</v>
      </c>
      <c r="G14" s="18"/>
      <c r="H14" s="18"/>
      <c r="I14" s="13" t="s">
        <v>21</v>
      </c>
      <c r="J14" s="45"/>
      <c r="K14" s="18"/>
      <c r="L14" s="18"/>
      <c r="M14" s="19"/>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row>
    <row r="15" spans="1:65" ht="10.5" customHeight="1">
      <c r="A15" s="18"/>
      <c r="B15" s="19"/>
      <c r="C15" s="18"/>
      <c r="D15" s="18"/>
      <c r="E15" s="18"/>
      <c r="F15" s="18"/>
      <c r="G15" s="18"/>
      <c r="H15" s="18"/>
      <c r="I15" s="18"/>
      <c r="J15" s="18"/>
      <c r="K15" s="18"/>
      <c r="L15" s="18"/>
      <c r="M15" s="19"/>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row>
    <row r="16" spans="1:65" ht="12" customHeight="1">
      <c r="A16" s="18"/>
      <c r="B16" s="19"/>
      <c r="C16" s="18"/>
      <c r="D16" s="13" t="s">
        <v>22</v>
      </c>
      <c r="E16" s="18"/>
      <c r="F16" s="18"/>
      <c r="G16" s="18"/>
      <c r="H16" s="18"/>
      <c r="I16" s="13" t="s">
        <v>23</v>
      </c>
      <c r="J16" s="11" t="str">
        <f>IF('Rekapitulácia stavby'!AN10="","",'Rekapitulácia stavby'!AN10)</f>
        <v/>
      </c>
      <c r="K16" s="18"/>
      <c r="L16" s="18"/>
      <c r="M16" s="19"/>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row>
    <row r="17" spans="1:65" ht="18" customHeight="1">
      <c r="A17" s="18"/>
      <c r="B17" s="19"/>
      <c r="C17" s="18"/>
      <c r="D17" s="18"/>
      <c r="E17" s="11" t="str">
        <f>IF('Rekapitulácia stavby'!E11="","",'Rekapitulácia stavby'!E11)</f>
        <v xml:space="preserve"> </v>
      </c>
      <c r="F17" s="18"/>
      <c r="G17" s="18"/>
      <c r="H17" s="18"/>
      <c r="I17" s="13" t="s">
        <v>25</v>
      </c>
      <c r="J17" s="11" t="str">
        <f>IF('Rekapitulácia stavby'!AN11="","",'Rekapitulácia stavby'!AN11)</f>
        <v/>
      </c>
      <c r="K17" s="18"/>
      <c r="L17" s="18"/>
      <c r="M17" s="19"/>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row>
    <row r="18" spans="1:65" ht="6.75" customHeight="1">
      <c r="A18" s="18"/>
      <c r="B18" s="19"/>
      <c r="C18" s="18"/>
      <c r="D18" s="18"/>
      <c r="E18" s="18"/>
      <c r="F18" s="18"/>
      <c r="G18" s="18"/>
      <c r="H18" s="18"/>
      <c r="I18" s="18"/>
      <c r="J18" s="18"/>
      <c r="K18" s="18"/>
      <c r="L18" s="18"/>
      <c r="M18" s="19"/>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row>
    <row r="19" spans="1:65" ht="12" customHeight="1">
      <c r="A19" s="18"/>
      <c r="B19" s="19"/>
      <c r="C19" s="18"/>
      <c r="D19" s="13" t="s">
        <v>26</v>
      </c>
      <c r="E19" s="18"/>
      <c r="F19" s="18"/>
      <c r="G19" s="18"/>
      <c r="H19" s="18"/>
      <c r="I19" s="13" t="s">
        <v>23</v>
      </c>
      <c r="J19" s="15" t="str">
        <f>'Rekapitulácia stavby'!AN13</f>
        <v>Vyplň údaj</v>
      </c>
      <c r="K19" s="18"/>
      <c r="L19" s="18"/>
      <c r="M19" s="19"/>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row>
    <row r="20" spans="1:65" ht="18" customHeight="1">
      <c r="A20" s="18"/>
      <c r="B20" s="19"/>
      <c r="C20" s="18"/>
      <c r="D20" s="18"/>
      <c r="E20" s="231" t="str">
        <f>'Rekapitulácia stavby'!E14</f>
        <v>Vyplň údaj</v>
      </c>
      <c r="F20" s="205"/>
      <c r="G20" s="205"/>
      <c r="H20" s="205"/>
      <c r="I20" s="13" t="s">
        <v>25</v>
      </c>
      <c r="J20" s="15" t="str">
        <f>'Rekapitulácia stavby'!AN14</f>
        <v>Vyplň údaj</v>
      </c>
      <c r="K20" s="18"/>
      <c r="L20" s="18"/>
      <c r="M20" s="19"/>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row>
    <row r="21" spans="1:65" ht="6.75" customHeight="1">
      <c r="A21" s="18"/>
      <c r="B21" s="19"/>
      <c r="C21" s="18"/>
      <c r="D21" s="18"/>
      <c r="E21" s="18"/>
      <c r="F21" s="18"/>
      <c r="G21" s="18"/>
      <c r="H21" s="18"/>
      <c r="I21" s="18"/>
      <c r="J21" s="18"/>
      <c r="K21" s="18"/>
      <c r="L21" s="18"/>
      <c r="M21" s="19"/>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row>
    <row r="22" spans="1:65" ht="12" customHeight="1">
      <c r="A22" s="18"/>
      <c r="B22" s="19"/>
      <c r="C22" s="18"/>
      <c r="D22" s="13" t="s">
        <v>28</v>
      </c>
      <c r="E22" s="18"/>
      <c r="F22" s="18"/>
      <c r="G22" s="18"/>
      <c r="H22" s="18"/>
      <c r="I22" s="13" t="s">
        <v>23</v>
      </c>
      <c r="J22" s="11" t="str">
        <f>IF('Rekapitulácia stavby'!AN16="","",'Rekapitulácia stavby'!AN16)</f>
        <v/>
      </c>
      <c r="K22" s="18"/>
      <c r="L22" s="18"/>
      <c r="M22" s="19"/>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row>
    <row r="23" spans="1:65" ht="18" customHeight="1">
      <c r="A23" s="18"/>
      <c r="B23" s="19"/>
      <c r="C23" s="18"/>
      <c r="D23" s="18"/>
      <c r="E23" s="11" t="str">
        <f>IF('Rekapitulácia stavby'!E17="","",'Rekapitulácia stavby'!E17)</f>
        <v xml:space="preserve"> </v>
      </c>
      <c r="F23" s="18"/>
      <c r="G23" s="18"/>
      <c r="H23" s="18"/>
      <c r="I23" s="13" t="s">
        <v>25</v>
      </c>
      <c r="J23" s="11" t="str">
        <f>IF('Rekapitulácia stavby'!AN17="","",'Rekapitulácia stavby'!AN17)</f>
        <v/>
      </c>
      <c r="K23" s="18"/>
      <c r="L23" s="18"/>
      <c r="M23" s="19"/>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row>
    <row r="24" spans="1:65" ht="6.75" customHeight="1">
      <c r="A24" s="18"/>
      <c r="B24" s="19"/>
      <c r="C24" s="18"/>
      <c r="D24" s="18"/>
      <c r="E24" s="18"/>
      <c r="F24" s="18"/>
      <c r="G24" s="18"/>
      <c r="H24" s="18"/>
      <c r="I24" s="18"/>
      <c r="J24" s="18"/>
      <c r="K24" s="18"/>
      <c r="L24" s="18"/>
      <c r="M24" s="19"/>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row>
    <row r="25" spans="1:65" ht="12" customHeight="1">
      <c r="A25" s="18"/>
      <c r="B25" s="19"/>
      <c r="C25" s="18"/>
      <c r="D25" s="13" t="s">
        <v>29</v>
      </c>
      <c r="E25" s="18"/>
      <c r="F25" s="18"/>
      <c r="G25" s="18"/>
      <c r="H25" s="18"/>
      <c r="I25" s="13" t="s">
        <v>23</v>
      </c>
      <c r="J25" s="11" t="s">
        <v>1</v>
      </c>
      <c r="K25" s="18"/>
      <c r="L25" s="18"/>
      <c r="M25" s="19"/>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row>
    <row r="26" spans="1:65" ht="18" customHeight="1">
      <c r="A26" s="18"/>
      <c r="B26" s="19"/>
      <c r="C26" s="18"/>
      <c r="D26" s="18"/>
      <c r="E26" s="11" t="s">
        <v>30</v>
      </c>
      <c r="F26" s="18"/>
      <c r="G26" s="18"/>
      <c r="H26" s="18"/>
      <c r="I26" s="13" t="s">
        <v>25</v>
      </c>
      <c r="J26" s="11" t="s">
        <v>1</v>
      </c>
      <c r="K26" s="18"/>
      <c r="L26" s="18"/>
      <c r="M26" s="19"/>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row>
    <row r="27" spans="1:65" ht="6.75" customHeight="1">
      <c r="A27" s="18"/>
      <c r="B27" s="19"/>
      <c r="C27" s="18"/>
      <c r="D27" s="18"/>
      <c r="E27" s="18"/>
      <c r="F27" s="18"/>
      <c r="G27" s="18"/>
      <c r="H27" s="18"/>
      <c r="I27" s="18"/>
      <c r="J27" s="18"/>
      <c r="K27" s="18"/>
      <c r="L27" s="18"/>
      <c r="M27" s="19"/>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row>
    <row r="28" spans="1:65" ht="12" customHeight="1">
      <c r="A28" s="18"/>
      <c r="B28" s="19"/>
      <c r="C28" s="18"/>
      <c r="D28" s="13" t="s">
        <v>31</v>
      </c>
      <c r="E28" s="18"/>
      <c r="F28" s="18"/>
      <c r="G28" s="18"/>
      <c r="H28" s="18"/>
      <c r="I28" s="18"/>
      <c r="J28" s="18"/>
      <c r="K28" s="18"/>
      <c r="L28" s="18"/>
      <c r="M28" s="19"/>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row>
    <row r="29" spans="1:65" ht="16.5" customHeight="1">
      <c r="A29" s="89"/>
      <c r="B29" s="90"/>
      <c r="C29" s="89"/>
      <c r="D29" s="89"/>
      <c r="E29" s="210" t="s">
        <v>1</v>
      </c>
      <c r="F29" s="205"/>
      <c r="G29" s="205"/>
      <c r="H29" s="205"/>
      <c r="I29" s="89"/>
      <c r="J29" s="89"/>
      <c r="K29" s="89"/>
      <c r="L29" s="89"/>
      <c r="M29" s="90"/>
      <c r="N29" s="89"/>
      <c r="O29" s="89"/>
      <c r="P29" s="89"/>
      <c r="Q29" s="89"/>
      <c r="R29" s="89"/>
      <c r="S29" s="89"/>
      <c r="T29" s="89"/>
      <c r="U29" s="89"/>
      <c r="V29" s="89"/>
      <c r="W29" s="89"/>
      <c r="X29" s="89"/>
      <c r="Y29" s="89"/>
      <c r="Z29" s="89"/>
      <c r="AA29" s="89"/>
      <c r="AB29" s="89"/>
      <c r="AC29" s="89"/>
      <c r="AD29" s="89"/>
      <c r="AE29" s="89"/>
      <c r="AF29" s="89"/>
      <c r="AG29" s="89"/>
      <c r="AH29" s="89"/>
      <c r="AI29" s="89"/>
      <c r="AJ29" s="89"/>
      <c r="AK29" s="89"/>
      <c r="AL29" s="89"/>
      <c r="AM29" s="89"/>
      <c r="AN29" s="89"/>
      <c r="AO29" s="89"/>
      <c r="AP29" s="89"/>
      <c r="AQ29" s="89"/>
      <c r="AR29" s="89"/>
      <c r="AS29" s="89"/>
      <c r="AT29" s="89"/>
      <c r="AU29" s="89"/>
      <c r="AV29" s="89"/>
      <c r="AW29" s="89"/>
      <c r="AX29" s="89"/>
      <c r="AY29" s="89"/>
      <c r="AZ29" s="89"/>
      <c r="BA29" s="89"/>
      <c r="BB29" s="89"/>
      <c r="BC29" s="89"/>
      <c r="BD29" s="89"/>
      <c r="BE29" s="89"/>
      <c r="BF29" s="89"/>
      <c r="BG29" s="89"/>
      <c r="BH29" s="89"/>
      <c r="BI29" s="89"/>
      <c r="BJ29" s="89"/>
      <c r="BK29" s="89"/>
      <c r="BL29" s="89"/>
      <c r="BM29" s="89"/>
    </row>
    <row r="30" spans="1:65" ht="6.75" customHeight="1">
      <c r="A30" s="18"/>
      <c r="B30" s="19"/>
      <c r="C30" s="18"/>
      <c r="D30" s="18"/>
      <c r="E30" s="18"/>
      <c r="F30" s="18"/>
      <c r="G30" s="18"/>
      <c r="H30" s="18"/>
      <c r="I30" s="18"/>
      <c r="J30" s="18"/>
      <c r="K30" s="18"/>
      <c r="L30" s="18"/>
      <c r="M30" s="19"/>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row>
    <row r="31" spans="1:65" ht="6.75" customHeight="1">
      <c r="A31" s="18"/>
      <c r="B31" s="19"/>
      <c r="C31" s="18"/>
      <c r="D31" s="46"/>
      <c r="E31" s="46"/>
      <c r="F31" s="46"/>
      <c r="G31" s="46"/>
      <c r="H31" s="46"/>
      <c r="I31" s="46"/>
      <c r="J31" s="46"/>
      <c r="K31" s="46"/>
      <c r="L31" s="46"/>
      <c r="M31" s="19"/>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row>
    <row r="32" spans="1:65" ht="15.75" customHeight="1">
      <c r="A32" s="18"/>
      <c r="B32" s="19"/>
      <c r="C32" s="18"/>
      <c r="D32" s="18"/>
      <c r="E32" s="13" t="s">
        <v>114</v>
      </c>
      <c r="F32" s="18"/>
      <c r="G32" s="18"/>
      <c r="H32" s="18"/>
      <c r="I32" s="18"/>
      <c r="J32" s="18"/>
      <c r="K32" s="83">
        <f>I98</f>
        <v>0</v>
      </c>
      <c r="L32" s="18"/>
      <c r="M32" s="19"/>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row>
    <row r="33" spans="1:65" ht="15.75" customHeight="1">
      <c r="A33" s="18"/>
      <c r="B33" s="19"/>
      <c r="C33" s="18"/>
      <c r="D33" s="18"/>
      <c r="E33" s="13" t="s">
        <v>115</v>
      </c>
      <c r="F33" s="18"/>
      <c r="G33" s="18"/>
      <c r="H33" s="18"/>
      <c r="I33" s="18"/>
      <c r="J33" s="18"/>
      <c r="K33" s="83">
        <f>J98</f>
        <v>0</v>
      </c>
      <c r="L33" s="18"/>
      <c r="M33" s="19"/>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row>
    <row r="34" spans="1:65" ht="24.75" customHeight="1">
      <c r="A34" s="18"/>
      <c r="B34" s="19"/>
      <c r="C34" s="18"/>
      <c r="D34" s="91" t="s">
        <v>32</v>
      </c>
      <c r="E34" s="18"/>
      <c r="F34" s="18"/>
      <c r="G34" s="18"/>
      <c r="H34" s="18"/>
      <c r="I34" s="18"/>
      <c r="J34" s="18"/>
      <c r="K34" s="59">
        <f>ROUND(K125, 2)</f>
        <v>0</v>
      </c>
      <c r="L34" s="18"/>
      <c r="M34" s="19"/>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row>
    <row r="35" spans="1:65" ht="6.75" customHeight="1">
      <c r="A35" s="18"/>
      <c r="B35" s="19"/>
      <c r="C35" s="18"/>
      <c r="D35" s="46"/>
      <c r="E35" s="46"/>
      <c r="F35" s="46"/>
      <c r="G35" s="46"/>
      <c r="H35" s="46"/>
      <c r="I35" s="46"/>
      <c r="J35" s="46"/>
      <c r="K35" s="46"/>
      <c r="L35" s="46"/>
      <c r="M35" s="19"/>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row>
    <row r="36" spans="1:65" ht="14.25" customHeight="1">
      <c r="A36" s="18"/>
      <c r="B36" s="19"/>
      <c r="C36" s="18"/>
      <c r="D36" s="18"/>
      <c r="E36" s="18"/>
      <c r="F36" s="22" t="s">
        <v>34</v>
      </c>
      <c r="G36" s="18"/>
      <c r="H36" s="18"/>
      <c r="I36" s="22" t="s">
        <v>33</v>
      </c>
      <c r="J36" s="18"/>
      <c r="K36" s="22" t="s">
        <v>35</v>
      </c>
      <c r="L36" s="18"/>
      <c r="M36" s="19"/>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row>
    <row r="37" spans="1:65" ht="14.25" customHeight="1">
      <c r="A37" s="18"/>
      <c r="B37" s="19"/>
      <c r="C37" s="18"/>
      <c r="D37" s="92" t="s">
        <v>36</v>
      </c>
      <c r="E37" s="25" t="s">
        <v>37</v>
      </c>
      <c r="F37" s="93">
        <f>ROUND((SUM(BE125:BE206)),  2)</f>
        <v>0</v>
      </c>
      <c r="G37" s="94"/>
      <c r="H37" s="94"/>
      <c r="I37" s="95">
        <v>0.23</v>
      </c>
      <c r="J37" s="94"/>
      <c r="K37" s="93">
        <f>ROUND(((SUM(BE125:BE206))*I37),  2)</f>
        <v>0</v>
      </c>
      <c r="L37" s="18"/>
      <c r="M37" s="19"/>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row>
    <row r="38" spans="1:65" ht="14.25" customHeight="1">
      <c r="A38" s="18"/>
      <c r="B38" s="19"/>
      <c r="C38" s="18"/>
      <c r="D38" s="18"/>
      <c r="E38" s="25" t="s">
        <v>38</v>
      </c>
      <c r="F38" s="83">
        <f>ROUND((SUM(BF125:BF206)),  2)</f>
        <v>0</v>
      </c>
      <c r="G38" s="18"/>
      <c r="H38" s="18"/>
      <c r="I38" s="96">
        <v>0.23</v>
      </c>
      <c r="J38" s="18"/>
      <c r="K38" s="83">
        <f>ROUND(((SUM(BF125:BF206))*I38),  2)</f>
        <v>0</v>
      </c>
      <c r="L38" s="18"/>
      <c r="M38" s="19"/>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row>
    <row r="39" spans="1:65" ht="14.25" hidden="1" customHeight="1">
      <c r="A39" s="18"/>
      <c r="B39" s="19"/>
      <c r="C39" s="18"/>
      <c r="D39" s="18"/>
      <c r="E39" s="13" t="s">
        <v>39</v>
      </c>
      <c r="F39" s="83">
        <f>ROUND((SUM(BG125:BG206)),  2)</f>
        <v>0</v>
      </c>
      <c r="G39" s="18"/>
      <c r="H39" s="18"/>
      <c r="I39" s="96">
        <v>0.23</v>
      </c>
      <c r="J39" s="18"/>
      <c r="K39" s="83">
        <f t="shared" ref="K39:K41" si="0">0</f>
        <v>0</v>
      </c>
      <c r="L39" s="18"/>
      <c r="M39" s="19"/>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row>
    <row r="40" spans="1:65" ht="14.25" hidden="1" customHeight="1">
      <c r="A40" s="18"/>
      <c r="B40" s="19"/>
      <c r="C40" s="18"/>
      <c r="D40" s="18"/>
      <c r="E40" s="13" t="s">
        <v>40</v>
      </c>
      <c r="F40" s="83">
        <f>ROUND((SUM(BH125:BH206)),  2)</f>
        <v>0</v>
      </c>
      <c r="G40" s="18"/>
      <c r="H40" s="18"/>
      <c r="I40" s="96">
        <v>0.23</v>
      </c>
      <c r="J40" s="18"/>
      <c r="K40" s="83">
        <f t="shared" si="0"/>
        <v>0</v>
      </c>
      <c r="L40" s="18"/>
      <c r="M40" s="19"/>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row>
    <row r="41" spans="1:65" ht="14.25" hidden="1" customHeight="1">
      <c r="A41" s="18"/>
      <c r="B41" s="19"/>
      <c r="C41" s="18"/>
      <c r="D41" s="18"/>
      <c r="E41" s="25" t="s">
        <v>41</v>
      </c>
      <c r="F41" s="93">
        <f>ROUND((SUM(BI125:BI206)),  2)</f>
        <v>0</v>
      </c>
      <c r="G41" s="94"/>
      <c r="H41" s="94"/>
      <c r="I41" s="95">
        <v>0</v>
      </c>
      <c r="J41" s="94"/>
      <c r="K41" s="93">
        <f t="shared" si="0"/>
        <v>0</v>
      </c>
      <c r="L41" s="18"/>
      <c r="M41" s="19"/>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row>
    <row r="42" spans="1:65" ht="6.75" customHeight="1">
      <c r="A42" s="18"/>
      <c r="B42" s="19"/>
      <c r="C42" s="18"/>
      <c r="D42" s="18"/>
      <c r="E42" s="18"/>
      <c r="F42" s="18"/>
      <c r="G42" s="18"/>
      <c r="H42" s="18"/>
      <c r="I42" s="18"/>
      <c r="J42" s="18"/>
      <c r="K42" s="18"/>
      <c r="L42" s="18"/>
      <c r="M42" s="19"/>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row>
    <row r="43" spans="1:65" ht="24.75" customHeight="1">
      <c r="A43" s="18"/>
      <c r="B43" s="19"/>
      <c r="C43" s="97"/>
      <c r="D43" s="98" t="s">
        <v>42</v>
      </c>
      <c r="E43" s="49"/>
      <c r="F43" s="49"/>
      <c r="G43" s="99" t="s">
        <v>43</v>
      </c>
      <c r="H43" s="100" t="s">
        <v>44</v>
      </c>
      <c r="I43" s="49"/>
      <c r="J43" s="49"/>
      <c r="K43" s="101">
        <f>SUM(K34:K41)</f>
        <v>0</v>
      </c>
      <c r="L43" s="102"/>
      <c r="M43" s="19"/>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row>
    <row r="44" spans="1:65" ht="14.25" customHeight="1">
      <c r="A44" s="18"/>
      <c r="B44" s="19"/>
      <c r="C44" s="18"/>
      <c r="D44" s="18"/>
      <c r="E44" s="18"/>
      <c r="F44" s="18"/>
      <c r="G44" s="18"/>
      <c r="H44" s="18"/>
      <c r="I44" s="18"/>
      <c r="J44" s="18"/>
      <c r="K44" s="18"/>
      <c r="L44" s="18"/>
      <c r="M44" s="19"/>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row>
    <row r="45" spans="1:65" ht="14.25" customHeight="1">
      <c r="A45" s="2"/>
      <c r="B45" s="6"/>
      <c r="C45" s="2"/>
      <c r="D45" s="2"/>
      <c r="E45" s="2"/>
      <c r="F45" s="2"/>
      <c r="G45" s="2"/>
      <c r="H45" s="2"/>
      <c r="I45" s="2"/>
      <c r="J45" s="2"/>
      <c r="K45" s="2"/>
      <c r="L45" s="2"/>
      <c r="M45" s="6"/>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row>
    <row r="46" spans="1:65" ht="14.25" customHeight="1">
      <c r="A46" s="2"/>
      <c r="B46" s="6"/>
      <c r="C46" s="2"/>
      <c r="D46" s="2"/>
      <c r="E46" s="2"/>
      <c r="F46" s="2"/>
      <c r="G46" s="2"/>
      <c r="H46" s="2"/>
      <c r="I46" s="2"/>
      <c r="J46" s="2"/>
      <c r="K46" s="2"/>
      <c r="L46" s="2"/>
      <c r="M46" s="6"/>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row>
    <row r="47" spans="1:65" ht="14.25" customHeight="1">
      <c r="A47" s="2"/>
      <c r="B47" s="6"/>
      <c r="C47" s="2"/>
      <c r="D47" s="2"/>
      <c r="E47" s="2"/>
      <c r="F47" s="2"/>
      <c r="G47" s="2"/>
      <c r="H47" s="2"/>
      <c r="I47" s="2"/>
      <c r="J47" s="2"/>
      <c r="K47" s="2"/>
      <c r="L47" s="2"/>
      <c r="M47" s="6"/>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row>
    <row r="48" spans="1:65" ht="14.25" customHeight="1">
      <c r="A48" s="2"/>
      <c r="B48" s="6"/>
      <c r="C48" s="2"/>
      <c r="D48" s="2"/>
      <c r="E48" s="2"/>
      <c r="F48" s="2"/>
      <c r="G48" s="2"/>
      <c r="H48" s="2"/>
      <c r="I48" s="2"/>
      <c r="J48" s="2"/>
      <c r="K48" s="2"/>
      <c r="L48" s="2"/>
      <c r="M48" s="6"/>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row>
    <row r="49" spans="1:65" ht="14.25" customHeight="1">
      <c r="A49" s="2"/>
      <c r="B49" s="6"/>
      <c r="C49" s="2"/>
      <c r="D49" s="2"/>
      <c r="E49" s="2"/>
      <c r="F49" s="2"/>
      <c r="G49" s="2"/>
      <c r="H49" s="2"/>
      <c r="I49" s="2"/>
      <c r="J49" s="2"/>
      <c r="K49" s="2"/>
      <c r="L49" s="2"/>
      <c r="M49" s="6"/>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row>
    <row r="50" spans="1:65" ht="14.25" customHeight="1">
      <c r="A50" s="18"/>
      <c r="B50" s="19"/>
      <c r="C50" s="18"/>
      <c r="D50" s="32" t="s">
        <v>45</v>
      </c>
      <c r="E50" s="33"/>
      <c r="F50" s="33"/>
      <c r="G50" s="32" t="s">
        <v>46</v>
      </c>
      <c r="H50" s="33"/>
      <c r="I50" s="33"/>
      <c r="J50" s="33"/>
      <c r="K50" s="33"/>
      <c r="L50" s="33"/>
      <c r="M50" s="19"/>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row>
    <row r="51" spans="1:65" ht="15.75" customHeight="1">
      <c r="A51" s="2"/>
      <c r="B51" s="6"/>
      <c r="C51" s="2"/>
      <c r="D51" s="2"/>
      <c r="E51" s="2"/>
      <c r="F51" s="2"/>
      <c r="G51" s="2"/>
      <c r="H51" s="2"/>
      <c r="I51" s="2"/>
      <c r="J51" s="2"/>
      <c r="K51" s="2"/>
      <c r="L51" s="2"/>
      <c r="M51" s="6"/>
      <c r="N51" s="2"/>
      <c r="O51" s="2"/>
      <c r="P51" s="2"/>
      <c r="Q51" s="2"/>
      <c r="R51" s="2"/>
      <c r="S51" s="2"/>
      <c r="T51" s="2"/>
      <c r="U51" s="2"/>
      <c r="V51" s="2"/>
      <c r="W51" s="2"/>
      <c r="X51" s="2"/>
      <c r="Y51" s="2"/>
      <c r="Z51" s="2"/>
      <c r="AA51" s="2"/>
      <c r="AB51" s="2"/>
      <c r="AC51" s="2"/>
      <c r="AD51" s="2"/>
      <c r="AE51" s="2"/>
      <c r="AR51" s="2"/>
      <c r="AS51" s="2"/>
      <c r="AT51" s="2"/>
      <c r="AU51" s="2"/>
      <c r="AV51" s="2"/>
      <c r="AW51" s="2"/>
      <c r="AX51" s="2"/>
      <c r="AY51" s="2"/>
      <c r="AZ51" s="2"/>
      <c r="BA51" s="2"/>
      <c r="BB51" s="2"/>
      <c r="BC51" s="2"/>
      <c r="BD51" s="2"/>
      <c r="BE51" s="2"/>
      <c r="BF51" s="2"/>
      <c r="BG51" s="2"/>
      <c r="BH51" s="2"/>
      <c r="BI51" s="2"/>
      <c r="BJ51" s="2"/>
      <c r="BK51" s="2"/>
      <c r="BL51" s="2"/>
      <c r="BM51" s="2"/>
    </row>
    <row r="52" spans="1:65" ht="15.75" customHeight="1">
      <c r="A52" s="2"/>
      <c r="B52" s="6"/>
      <c r="C52" s="2"/>
      <c r="D52" s="2"/>
      <c r="E52" s="2"/>
      <c r="F52" s="2"/>
      <c r="G52" s="2"/>
      <c r="H52" s="2"/>
      <c r="I52" s="2"/>
      <c r="J52" s="2"/>
      <c r="K52" s="2"/>
      <c r="L52" s="2"/>
      <c r="M52" s="6"/>
      <c r="N52" s="2"/>
      <c r="O52" s="2"/>
      <c r="P52" s="2"/>
      <c r="Q52" s="2"/>
      <c r="R52" s="2"/>
      <c r="S52" s="2"/>
      <c r="T52" s="2"/>
      <c r="U52" s="2"/>
      <c r="V52" s="2"/>
      <c r="W52" s="2"/>
      <c r="X52" s="2"/>
      <c r="Y52" s="2"/>
      <c r="Z52" s="2"/>
      <c r="AA52" s="2"/>
      <c r="AB52" s="2"/>
      <c r="AC52" s="2"/>
      <c r="AD52" s="2"/>
      <c r="AE52" s="2"/>
      <c r="AR52" s="2"/>
      <c r="AS52" s="2"/>
      <c r="AT52" s="2"/>
      <c r="AU52" s="2"/>
      <c r="AV52" s="2"/>
      <c r="AW52" s="2"/>
      <c r="AX52" s="2"/>
      <c r="AY52" s="2"/>
      <c r="AZ52" s="2"/>
      <c r="BA52" s="2"/>
      <c r="BB52" s="2"/>
      <c r="BC52" s="2"/>
      <c r="BD52" s="2"/>
      <c r="BE52" s="2"/>
      <c r="BF52" s="2"/>
      <c r="BG52" s="2"/>
      <c r="BH52" s="2"/>
      <c r="BI52" s="2"/>
      <c r="BJ52" s="2"/>
      <c r="BK52" s="2"/>
      <c r="BL52" s="2"/>
      <c r="BM52" s="2"/>
    </row>
    <row r="53" spans="1:65" ht="15.75" customHeight="1">
      <c r="A53" s="2"/>
      <c r="B53" s="6"/>
      <c r="C53" s="2"/>
      <c r="D53" s="2"/>
      <c r="E53" s="2"/>
      <c r="F53" s="2"/>
      <c r="G53" s="2"/>
      <c r="H53" s="2"/>
      <c r="I53" s="2"/>
      <c r="J53" s="2"/>
      <c r="K53" s="2"/>
      <c r="L53" s="2"/>
      <c r="M53" s="6"/>
      <c r="N53" s="2"/>
      <c r="O53" s="2"/>
      <c r="P53" s="2"/>
      <c r="Q53" s="2"/>
      <c r="R53" s="2"/>
      <c r="S53" s="2"/>
      <c r="T53" s="2"/>
      <c r="U53" s="2"/>
      <c r="V53" s="2"/>
      <c r="W53" s="2"/>
      <c r="X53" s="2"/>
      <c r="Y53" s="2"/>
      <c r="Z53" s="2"/>
      <c r="AA53" s="2"/>
      <c r="AB53" s="2"/>
      <c r="AC53" s="2"/>
      <c r="AD53" s="2"/>
      <c r="AE53" s="2"/>
      <c r="AR53" s="2"/>
      <c r="AS53" s="2"/>
      <c r="AT53" s="2"/>
      <c r="AU53" s="2"/>
      <c r="AV53" s="2"/>
      <c r="AW53" s="2"/>
      <c r="AX53" s="2"/>
      <c r="AY53" s="2"/>
      <c r="AZ53" s="2"/>
      <c r="BA53" s="2"/>
      <c r="BB53" s="2"/>
      <c r="BC53" s="2"/>
      <c r="BD53" s="2"/>
      <c r="BE53" s="2"/>
      <c r="BF53" s="2"/>
      <c r="BG53" s="2"/>
      <c r="BH53" s="2"/>
      <c r="BI53" s="2"/>
      <c r="BJ53" s="2"/>
      <c r="BK53" s="2"/>
      <c r="BL53" s="2"/>
      <c r="BM53" s="2"/>
    </row>
    <row r="54" spans="1:65" ht="15.75" customHeight="1">
      <c r="A54" s="2"/>
      <c r="B54" s="6"/>
      <c r="C54" s="2"/>
      <c r="D54" s="2"/>
      <c r="E54" s="2"/>
      <c r="F54" s="2"/>
      <c r="G54" s="2"/>
      <c r="H54" s="2"/>
      <c r="I54" s="2"/>
      <c r="J54" s="2"/>
      <c r="K54" s="2"/>
      <c r="L54" s="2"/>
      <c r="M54" s="6"/>
      <c r="N54" s="2"/>
      <c r="O54" s="2"/>
      <c r="P54" s="2"/>
      <c r="Q54" s="2"/>
      <c r="R54" s="2"/>
      <c r="S54" s="2"/>
      <c r="T54" s="2"/>
      <c r="U54" s="2"/>
      <c r="V54" s="2"/>
      <c r="W54" s="2"/>
      <c r="X54" s="2"/>
      <c r="Y54" s="2"/>
      <c r="Z54" s="2"/>
      <c r="AA54" s="2"/>
      <c r="AB54" s="2"/>
      <c r="AC54" s="2"/>
      <c r="AD54" s="2"/>
      <c r="AE54" s="2"/>
      <c r="AR54" s="2"/>
      <c r="AS54" s="2"/>
      <c r="AT54" s="2"/>
      <c r="AU54" s="2"/>
      <c r="AV54" s="2"/>
      <c r="AW54" s="2"/>
      <c r="AX54" s="2"/>
      <c r="AY54" s="2"/>
      <c r="AZ54" s="2"/>
      <c r="BA54" s="2"/>
      <c r="BB54" s="2"/>
      <c r="BC54" s="2"/>
      <c r="BD54" s="2"/>
      <c r="BE54" s="2"/>
      <c r="BF54" s="2"/>
      <c r="BG54" s="2"/>
      <c r="BH54" s="2"/>
      <c r="BI54" s="2"/>
      <c r="BJ54" s="2"/>
      <c r="BK54" s="2"/>
      <c r="BL54" s="2"/>
      <c r="BM54" s="2"/>
    </row>
    <row r="55" spans="1:65" ht="15.75" customHeight="1">
      <c r="A55" s="2"/>
      <c r="B55" s="6"/>
      <c r="C55" s="2"/>
      <c r="D55" s="2"/>
      <c r="E55" s="2"/>
      <c r="F55" s="2"/>
      <c r="G55" s="2"/>
      <c r="H55" s="2"/>
      <c r="I55" s="2"/>
      <c r="J55" s="2"/>
      <c r="K55" s="2"/>
      <c r="L55" s="2"/>
      <c r="M55" s="6"/>
      <c r="N55" s="2"/>
      <c r="O55" s="2"/>
      <c r="P55" s="2"/>
      <c r="Q55" s="2"/>
      <c r="R55" s="2"/>
      <c r="S55" s="2"/>
      <c r="T55" s="2"/>
      <c r="U55" s="2"/>
      <c r="V55" s="2"/>
      <c r="W55" s="2"/>
      <c r="X55" s="2"/>
      <c r="Y55" s="2"/>
      <c r="Z55" s="2"/>
      <c r="AA55" s="2"/>
      <c r="AB55" s="2"/>
      <c r="AC55" s="2"/>
      <c r="AD55" s="2"/>
      <c r="AE55" s="2"/>
      <c r="AR55" s="2"/>
      <c r="AS55" s="2"/>
      <c r="AT55" s="2"/>
      <c r="AU55" s="2"/>
      <c r="AV55" s="2"/>
      <c r="AW55" s="2"/>
      <c r="AX55" s="2"/>
      <c r="AY55" s="2"/>
      <c r="AZ55" s="2"/>
      <c r="BA55" s="2"/>
      <c r="BB55" s="2"/>
      <c r="BC55" s="2"/>
      <c r="BD55" s="2"/>
      <c r="BE55" s="2"/>
      <c r="BF55" s="2"/>
      <c r="BG55" s="2"/>
      <c r="BH55" s="2"/>
      <c r="BI55" s="2"/>
      <c r="BJ55" s="2"/>
      <c r="BK55" s="2"/>
      <c r="BL55" s="2"/>
      <c r="BM55" s="2"/>
    </row>
    <row r="56" spans="1:65" ht="15.75" customHeight="1">
      <c r="A56" s="2"/>
      <c r="B56" s="6"/>
      <c r="C56" s="2"/>
      <c r="D56" s="2"/>
      <c r="E56" s="2"/>
      <c r="F56" s="2"/>
      <c r="G56" s="2"/>
      <c r="H56" s="2"/>
      <c r="I56" s="2"/>
      <c r="J56" s="2"/>
      <c r="K56" s="2"/>
      <c r="L56" s="2"/>
      <c r="M56" s="6"/>
      <c r="N56" s="2"/>
      <c r="O56" s="2"/>
      <c r="P56" s="2"/>
      <c r="Q56" s="2"/>
      <c r="R56" s="2"/>
      <c r="S56" s="2"/>
      <c r="T56" s="2"/>
      <c r="U56" s="2"/>
      <c r="V56" s="2"/>
      <c r="W56" s="2"/>
      <c r="X56" s="2"/>
      <c r="Y56" s="2"/>
      <c r="Z56" s="2"/>
      <c r="AA56" s="2"/>
      <c r="AB56" s="2"/>
      <c r="AC56" s="2"/>
      <c r="AD56" s="2"/>
      <c r="AE56" s="2"/>
      <c r="AR56" s="2"/>
      <c r="AS56" s="2"/>
      <c r="AT56" s="2"/>
      <c r="AU56" s="2"/>
      <c r="AV56" s="2"/>
      <c r="AW56" s="2"/>
      <c r="AX56" s="2"/>
      <c r="AY56" s="2"/>
      <c r="AZ56" s="2"/>
      <c r="BA56" s="2"/>
      <c r="BB56" s="2"/>
      <c r="BC56" s="2"/>
      <c r="BD56" s="2"/>
      <c r="BE56" s="2"/>
      <c r="BF56" s="2"/>
      <c r="BG56" s="2"/>
      <c r="BH56" s="2"/>
      <c r="BI56" s="2"/>
      <c r="BJ56" s="2"/>
      <c r="BK56" s="2"/>
      <c r="BL56" s="2"/>
      <c r="BM56" s="2"/>
    </row>
    <row r="57" spans="1:65" ht="15.75" customHeight="1">
      <c r="A57" s="2"/>
      <c r="B57" s="6"/>
      <c r="C57" s="2"/>
      <c r="D57" s="2"/>
      <c r="E57" s="2"/>
      <c r="F57" s="2"/>
      <c r="G57" s="2"/>
      <c r="H57" s="2"/>
      <c r="I57" s="2"/>
      <c r="J57" s="2"/>
      <c r="K57" s="2"/>
      <c r="L57" s="2"/>
      <c r="M57" s="6"/>
      <c r="N57" s="2"/>
      <c r="O57" s="2"/>
      <c r="P57" s="2"/>
      <c r="Q57" s="2"/>
      <c r="R57" s="2"/>
      <c r="S57" s="2"/>
      <c r="T57" s="2"/>
      <c r="U57" s="2"/>
      <c r="V57" s="2"/>
      <c r="W57" s="2"/>
      <c r="X57" s="2"/>
      <c r="Y57" s="2"/>
      <c r="Z57" s="2"/>
      <c r="AA57" s="2"/>
      <c r="AB57" s="2"/>
      <c r="AC57" s="2"/>
      <c r="AD57" s="2"/>
      <c r="AE57" s="2"/>
      <c r="AR57" s="2"/>
      <c r="AS57" s="2"/>
      <c r="AT57" s="2"/>
      <c r="AU57" s="2"/>
      <c r="AV57" s="2"/>
      <c r="AW57" s="2"/>
      <c r="AX57" s="2"/>
      <c r="AY57" s="2"/>
      <c r="AZ57" s="2"/>
      <c r="BA57" s="2"/>
      <c r="BB57" s="2"/>
      <c r="BC57" s="2"/>
      <c r="BD57" s="2"/>
      <c r="BE57" s="2"/>
      <c r="BF57" s="2"/>
      <c r="BG57" s="2"/>
      <c r="BH57" s="2"/>
      <c r="BI57" s="2"/>
      <c r="BJ57" s="2"/>
      <c r="BK57" s="2"/>
      <c r="BL57" s="2"/>
      <c r="BM57" s="2"/>
    </row>
    <row r="58" spans="1:65" ht="15.75" customHeight="1">
      <c r="A58" s="2"/>
      <c r="B58" s="6"/>
      <c r="C58" s="2"/>
      <c r="D58" s="2"/>
      <c r="E58" s="2"/>
      <c r="F58" s="2"/>
      <c r="G58" s="2"/>
      <c r="H58" s="2"/>
      <c r="I58" s="2"/>
      <c r="J58" s="2"/>
      <c r="K58" s="2"/>
      <c r="L58" s="2"/>
      <c r="M58" s="6"/>
      <c r="N58" s="2"/>
      <c r="O58" s="2"/>
      <c r="P58" s="2"/>
      <c r="Q58" s="2"/>
      <c r="R58" s="2"/>
      <c r="S58" s="2"/>
      <c r="T58" s="2"/>
      <c r="U58" s="2"/>
      <c r="V58" s="2"/>
      <c r="W58" s="2"/>
      <c r="X58" s="2"/>
      <c r="Y58" s="2"/>
      <c r="Z58" s="2"/>
      <c r="AA58" s="2"/>
      <c r="AB58" s="2"/>
      <c r="AC58" s="2"/>
      <c r="AD58" s="2"/>
      <c r="AE58" s="2"/>
      <c r="AR58" s="2"/>
      <c r="AS58" s="2"/>
      <c r="AT58" s="2"/>
      <c r="AU58" s="2"/>
      <c r="AV58" s="2"/>
      <c r="AW58" s="2"/>
      <c r="AX58" s="2"/>
      <c r="AY58" s="2"/>
      <c r="AZ58" s="2"/>
      <c r="BA58" s="2"/>
      <c r="BB58" s="2"/>
      <c r="BC58" s="2"/>
      <c r="BD58" s="2"/>
      <c r="BE58" s="2"/>
      <c r="BF58" s="2"/>
      <c r="BG58" s="2"/>
      <c r="BH58" s="2"/>
      <c r="BI58" s="2"/>
      <c r="BJ58" s="2"/>
      <c r="BK58" s="2"/>
      <c r="BL58" s="2"/>
      <c r="BM58" s="2"/>
    </row>
    <row r="59" spans="1:65" ht="15.75" customHeight="1">
      <c r="A59" s="2"/>
      <c r="B59" s="6"/>
      <c r="C59" s="2"/>
      <c r="D59" s="2"/>
      <c r="E59" s="2"/>
      <c r="F59" s="2"/>
      <c r="G59" s="2"/>
      <c r="H59" s="2"/>
      <c r="I59" s="2"/>
      <c r="J59" s="2"/>
      <c r="K59" s="2"/>
      <c r="L59" s="2"/>
      <c r="M59" s="6"/>
      <c r="N59" s="2"/>
      <c r="O59" s="2"/>
      <c r="P59" s="2"/>
      <c r="Q59" s="2"/>
      <c r="R59" s="2"/>
      <c r="S59" s="2"/>
      <c r="T59" s="2"/>
      <c r="U59" s="2"/>
      <c r="V59" s="2"/>
      <c r="W59" s="2"/>
      <c r="X59" s="2"/>
      <c r="Y59" s="2"/>
      <c r="Z59" s="2"/>
      <c r="AA59" s="2"/>
      <c r="AB59" s="2"/>
      <c r="AC59" s="2"/>
      <c r="AD59" s="2"/>
      <c r="AE59" s="2"/>
      <c r="AR59" s="2"/>
      <c r="AS59" s="2"/>
      <c r="AT59" s="2"/>
      <c r="AU59" s="2"/>
      <c r="AV59" s="2"/>
      <c r="AW59" s="2"/>
      <c r="AX59" s="2"/>
      <c r="AY59" s="2"/>
      <c r="AZ59" s="2"/>
      <c r="BA59" s="2"/>
      <c r="BB59" s="2"/>
      <c r="BC59" s="2"/>
      <c r="BD59" s="2"/>
      <c r="BE59" s="2"/>
      <c r="BF59" s="2"/>
      <c r="BG59" s="2"/>
      <c r="BH59" s="2"/>
      <c r="BI59" s="2"/>
      <c r="BJ59" s="2"/>
      <c r="BK59" s="2"/>
      <c r="BL59" s="2"/>
      <c r="BM59" s="2"/>
    </row>
    <row r="60" spans="1:65" ht="15.75" customHeight="1">
      <c r="A60" s="2"/>
      <c r="B60" s="6"/>
      <c r="C60" s="2"/>
      <c r="D60" s="2"/>
      <c r="E60" s="2"/>
      <c r="F60" s="2"/>
      <c r="G60" s="2"/>
      <c r="H60" s="2"/>
      <c r="I60" s="2"/>
      <c r="J60" s="2"/>
      <c r="K60" s="2"/>
      <c r="L60" s="2"/>
      <c r="M60" s="6"/>
      <c r="N60" s="2"/>
      <c r="O60" s="2"/>
      <c r="P60" s="2"/>
      <c r="Q60" s="2"/>
      <c r="R60" s="2"/>
      <c r="S60" s="2"/>
      <c r="T60" s="2"/>
      <c r="U60" s="2"/>
      <c r="V60" s="2"/>
      <c r="W60" s="2"/>
      <c r="X60" s="2"/>
      <c r="Y60" s="2"/>
      <c r="Z60" s="2"/>
      <c r="AA60" s="2"/>
      <c r="AB60" s="2"/>
      <c r="AC60" s="2"/>
      <c r="AD60" s="2"/>
      <c r="AE60" s="2"/>
      <c r="AR60" s="2"/>
      <c r="AS60" s="2"/>
      <c r="AT60" s="2"/>
      <c r="AU60" s="2"/>
      <c r="AV60" s="2"/>
      <c r="AW60" s="2"/>
      <c r="AX60" s="2"/>
      <c r="AY60" s="2"/>
      <c r="AZ60" s="2"/>
      <c r="BA60" s="2"/>
      <c r="BB60" s="2"/>
      <c r="BC60" s="2"/>
      <c r="BD60" s="2"/>
      <c r="BE60" s="2"/>
      <c r="BF60" s="2"/>
      <c r="BG60" s="2"/>
      <c r="BH60" s="2"/>
      <c r="BI60" s="2"/>
      <c r="BJ60" s="2"/>
      <c r="BK60" s="2"/>
      <c r="BL60" s="2"/>
      <c r="BM60" s="2"/>
    </row>
    <row r="61" spans="1:65" ht="15.75" customHeight="1">
      <c r="A61" s="18"/>
      <c r="B61" s="19"/>
      <c r="C61" s="18"/>
      <c r="D61" s="34" t="s">
        <v>47</v>
      </c>
      <c r="E61" s="21"/>
      <c r="F61" s="103" t="s">
        <v>48</v>
      </c>
      <c r="G61" s="34" t="s">
        <v>47</v>
      </c>
      <c r="H61" s="21"/>
      <c r="I61" s="21"/>
      <c r="J61" s="104" t="s">
        <v>48</v>
      </c>
      <c r="K61" s="21"/>
      <c r="L61" s="21"/>
      <c r="M61" s="19"/>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row>
    <row r="62" spans="1:65" ht="15.75" customHeight="1">
      <c r="A62" s="2"/>
      <c r="B62" s="6"/>
      <c r="C62" s="2"/>
      <c r="D62" s="2"/>
      <c r="E62" s="2"/>
      <c r="F62" s="2"/>
      <c r="G62" s="2"/>
      <c r="H62" s="2"/>
      <c r="I62" s="2"/>
      <c r="J62" s="2"/>
      <c r="K62" s="2"/>
      <c r="L62" s="2"/>
      <c r="M62" s="6"/>
      <c r="N62" s="2"/>
      <c r="O62" s="2"/>
      <c r="P62" s="2"/>
      <c r="Q62" s="2"/>
      <c r="R62" s="2"/>
      <c r="S62" s="2"/>
      <c r="T62" s="2"/>
      <c r="U62" s="2"/>
      <c r="V62" s="2"/>
      <c r="W62" s="2"/>
      <c r="X62" s="2"/>
      <c r="Y62" s="2"/>
      <c r="Z62" s="2"/>
      <c r="AA62" s="2"/>
      <c r="AB62" s="2"/>
      <c r="AC62" s="2"/>
      <c r="AD62" s="2"/>
      <c r="AE62" s="2"/>
      <c r="AR62" s="2"/>
      <c r="AS62" s="2"/>
      <c r="AT62" s="2"/>
      <c r="AU62" s="2"/>
      <c r="AV62" s="2"/>
      <c r="AW62" s="2"/>
      <c r="AX62" s="2"/>
      <c r="AY62" s="2"/>
      <c r="AZ62" s="2"/>
      <c r="BA62" s="2"/>
      <c r="BB62" s="2"/>
      <c r="BC62" s="2"/>
      <c r="BD62" s="2"/>
      <c r="BE62" s="2"/>
      <c r="BF62" s="2"/>
      <c r="BG62" s="2"/>
      <c r="BH62" s="2"/>
      <c r="BI62" s="2"/>
      <c r="BJ62" s="2"/>
      <c r="BK62" s="2"/>
      <c r="BL62" s="2"/>
      <c r="BM62" s="2"/>
    </row>
    <row r="63" spans="1:65" ht="15.75" customHeight="1">
      <c r="A63" s="2"/>
      <c r="B63" s="6"/>
      <c r="C63" s="2"/>
      <c r="D63" s="2"/>
      <c r="E63" s="2"/>
      <c r="F63" s="2"/>
      <c r="G63" s="2"/>
      <c r="H63" s="2"/>
      <c r="I63" s="2"/>
      <c r="J63" s="2"/>
      <c r="K63" s="2"/>
      <c r="L63" s="2"/>
      <c r="M63" s="6"/>
      <c r="N63" s="2"/>
      <c r="O63" s="2"/>
      <c r="P63" s="2"/>
      <c r="Q63" s="2"/>
      <c r="R63" s="2"/>
      <c r="S63" s="2"/>
      <c r="T63" s="2"/>
      <c r="U63" s="2"/>
      <c r="V63" s="2"/>
      <c r="W63" s="2"/>
      <c r="X63" s="2"/>
      <c r="Y63" s="2"/>
      <c r="Z63" s="2"/>
      <c r="AA63" s="2"/>
      <c r="AB63" s="2"/>
      <c r="AC63" s="2"/>
      <c r="AD63" s="2"/>
      <c r="AE63" s="2"/>
      <c r="AR63" s="2"/>
      <c r="AS63" s="2"/>
      <c r="AT63" s="2"/>
      <c r="AU63" s="2"/>
      <c r="AV63" s="2"/>
      <c r="AW63" s="2"/>
      <c r="AX63" s="2"/>
      <c r="AY63" s="2"/>
      <c r="AZ63" s="2"/>
      <c r="BA63" s="2"/>
      <c r="BB63" s="2"/>
      <c r="BC63" s="2"/>
      <c r="BD63" s="2"/>
      <c r="BE63" s="2"/>
      <c r="BF63" s="2"/>
      <c r="BG63" s="2"/>
      <c r="BH63" s="2"/>
      <c r="BI63" s="2"/>
      <c r="BJ63" s="2"/>
      <c r="BK63" s="2"/>
      <c r="BL63" s="2"/>
      <c r="BM63" s="2"/>
    </row>
    <row r="64" spans="1:65" ht="15.75" customHeight="1">
      <c r="A64" s="2"/>
      <c r="B64" s="6"/>
      <c r="C64" s="2"/>
      <c r="D64" s="2"/>
      <c r="E64" s="2"/>
      <c r="F64" s="2"/>
      <c r="G64" s="2"/>
      <c r="H64" s="2"/>
      <c r="I64" s="2"/>
      <c r="J64" s="2"/>
      <c r="K64" s="2"/>
      <c r="L64" s="2"/>
      <c r="M64" s="6"/>
      <c r="N64" s="2"/>
      <c r="O64" s="2"/>
      <c r="P64" s="2"/>
      <c r="Q64" s="2"/>
      <c r="R64" s="2"/>
      <c r="S64" s="2"/>
      <c r="T64" s="2"/>
      <c r="U64" s="2"/>
      <c r="V64" s="2"/>
      <c r="W64" s="2"/>
      <c r="X64" s="2"/>
      <c r="Y64" s="2"/>
      <c r="Z64" s="2"/>
      <c r="AA64" s="2"/>
      <c r="AB64" s="2"/>
      <c r="AC64" s="2"/>
      <c r="AD64" s="2"/>
      <c r="AE64" s="2"/>
      <c r="AR64" s="2"/>
      <c r="AS64" s="2"/>
      <c r="AT64" s="2"/>
      <c r="AU64" s="2"/>
      <c r="AV64" s="2"/>
      <c r="AW64" s="2"/>
      <c r="AX64" s="2"/>
      <c r="AY64" s="2"/>
      <c r="AZ64" s="2"/>
      <c r="BA64" s="2"/>
      <c r="BB64" s="2"/>
      <c r="BC64" s="2"/>
      <c r="BD64" s="2"/>
      <c r="BE64" s="2"/>
      <c r="BF64" s="2"/>
      <c r="BG64" s="2"/>
      <c r="BH64" s="2"/>
      <c r="BI64" s="2"/>
      <c r="BJ64" s="2"/>
      <c r="BK64" s="2"/>
      <c r="BL64" s="2"/>
      <c r="BM64" s="2"/>
    </row>
    <row r="65" spans="1:65" ht="15.75" customHeight="1">
      <c r="A65" s="18"/>
      <c r="B65" s="19"/>
      <c r="C65" s="18"/>
      <c r="D65" s="32" t="s">
        <v>49</v>
      </c>
      <c r="E65" s="33"/>
      <c r="F65" s="33"/>
      <c r="G65" s="32" t="s">
        <v>50</v>
      </c>
      <c r="H65" s="33"/>
      <c r="I65" s="33"/>
      <c r="J65" s="33"/>
      <c r="K65" s="33"/>
      <c r="L65" s="33"/>
      <c r="M65" s="19"/>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row>
    <row r="66" spans="1:65" ht="15.75" customHeight="1">
      <c r="A66" s="2"/>
      <c r="B66" s="6"/>
      <c r="C66" s="2"/>
      <c r="D66" s="2"/>
      <c r="E66" s="2"/>
      <c r="F66" s="2"/>
      <c r="G66" s="2"/>
      <c r="H66" s="2"/>
      <c r="I66" s="2"/>
      <c r="J66" s="2"/>
      <c r="K66" s="2"/>
      <c r="L66" s="2"/>
      <c r="M66" s="6"/>
      <c r="N66" s="2"/>
      <c r="O66" s="2"/>
      <c r="P66" s="2"/>
      <c r="Q66" s="2"/>
      <c r="R66" s="2"/>
      <c r="S66" s="2"/>
      <c r="T66" s="2"/>
      <c r="U66" s="2"/>
      <c r="V66" s="2"/>
      <c r="W66" s="2"/>
      <c r="X66" s="2"/>
      <c r="Y66" s="2"/>
      <c r="Z66" s="2"/>
      <c r="AA66" s="2"/>
      <c r="AB66" s="2"/>
      <c r="AC66" s="2"/>
      <c r="AD66" s="2"/>
      <c r="AE66" s="2"/>
      <c r="AR66" s="2"/>
      <c r="AS66" s="2"/>
      <c r="AT66" s="2"/>
      <c r="AU66" s="2"/>
      <c r="AV66" s="2"/>
      <c r="AW66" s="2"/>
      <c r="AX66" s="2"/>
      <c r="AY66" s="2"/>
      <c r="AZ66" s="2"/>
      <c r="BA66" s="2"/>
      <c r="BB66" s="2"/>
      <c r="BC66" s="2"/>
      <c r="BD66" s="2"/>
      <c r="BE66" s="2"/>
      <c r="BF66" s="2"/>
      <c r="BG66" s="2"/>
      <c r="BH66" s="2"/>
      <c r="BI66" s="2"/>
      <c r="BJ66" s="2"/>
      <c r="BK66" s="2"/>
      <c r="BL66" s="2"/>
      <c r="BM66" s="2"/>
    </row>
    <row r="67" spans="1:65" ht="15.75" customHeight="1">
      <c r="A67" s="2"/>
      <c r="B67" s="6"/>
      <c r="C67" s="2"/>
      <c r="D67" s="2"/>
      <c r="E67" s="2"/>
      <c r="F67" s="2"/>
      <c r="G67" s="2"/>
      <c r="H67" s="2"/>
      <c r="I67" s="2"/>
      <c r="J67" s="2"/>
      <c r="K67" s="2"/>
      <c r="L67" s="2"/>
      <c r="M67" s="6"/>
      <c r="N67" s="2"/>
      <c r="O67" s="2"/>
      <c r="P67" s="2"/>
      <c r="Q67" s="2"/>
      <c r="R67" s="2"/>
      <c r="S67" s="2"/>
      <c r="T67" s="2"/>
      <c r="U67" s="2"/>
      <c r="V67" s="2"/>
      <c r="W67" s="2"/>
      <c r="X67" s="2"/>
      <c r="Y67" s="2"/>
      <c r="Z67" s="2"/>
      <c r="AA67" s="2"/>
      <c r="AB67" s="2"/>
      <c r="AC67" s="2"/>
      <c r="AD67" s="2"/>
      <c r="AE67" s="2"/>
      <c r="AR67" s="2"/>
      <c r="AS67" s="2"/>
      <c r="AT67" s="2"/>
      <c r="AU67" s="2"/>
      <c r="AV67" s="2"/>
      <c r="AW67" s="2"/>
      <c r="AX67" s="2"/>
      <c r="AY67" s="2"/>
      <c r="AZ67" s="2"/>
      <c r="BA67" s="2"/>
      <c r="BB67" s="2"/>
      <c r="BC67" s="2"/>
      <c r="BD67" s="2"/>
      <c r="BE67" s="2"/>
      <c r="BF67" s="2"/>
      <c r="BG67" s="2"/>
      <c r="BH67" s="2"/>
      <c r="BI67" s="2"/>
      <c r="BJ67" s="2"/>
      <c r="BK67" s="2"/>
      <c r="BL67" s="2"/>
      <c r="BM67" s="2"/>
    </row>
    <row r="68" spans="1:65" ht="15.75" customHeight="1">
      <c r="A68" s="2"/>
      <c r="B68" s="6"/>
      <c r="C68" s="2"/>
      <c r="D68" s="2"/>
      <c r="E68" s="2"/>
      <c r="F68" s="2"/>
      <c r="G68" s="2"/>
      <c r="H68" s="2"/>
      <c r="I68" s="2"/>
      <c r="J68" s="2"/>
      <c r="K68" s="2"/>
      <c r="L68" s="2"/>
      <c r="M68" s="6"/>
      <c r="N68" s="2"/>
      <c r="O68" s="2"/>
      <c r="P68" s="2"/>
      <c r="Q68" s="2"/>
      <c r="R68" s="2"/>
      <c r="S68" s="2"/>
      <c r="T68" s="2"/>
      <c r="U68" s="2"/>
      <c r="V68" s="2"/>
      <c r="W68" s="2"/>
      <c r="X68" s="2"/>
      <c r="Y68" s="2"/>
      <c r="Z68" s="2"/>
      <c r="AA68" s="2"/>
      <c r="AB68" s="2"/>
      <c r="AC68" s="2"/>
      <c r="AD68" s="2"/>
      <c r="AE68" s="2"/>
      <c r="AR68" s="2"/>
      <c r="AS68" s="2"/>
      <c r="AT68" s="2"/>
      <c r="AU68" s="2"/>
      <c r="AV68" s="2"/>
      <c r="AW68" s="2"/>
      <c r="AX68" s="2"/>
      <c r="AY68" s="2"/>
      <c r="AZ68" s="2"/>
      <c r="BA68" s="2"/>
      <c r="BB68" s="2"/>
      <c r="BC68" s="2"/>
      <c r="BD68" s="2"/>
      <c r="BE68" s="2"/>
      <c r="BF68" s="2"/>
      <c r="BG68" s="2"/>
      <c r="BH68" s="2"/>
      <c r="BI68" s="2"/>
      <c r="BJ68" s="2"/>
      <c r="BK68" s="2"/>
      <c r="BL68" s="2"/>
      <c r="BM68" s="2"/>
    </row>
    <row r="69" spans="1:65" ht="15.75" customHeight="1">
      <c r="A69" s="2"/>
      <c r="B69" s="6"/>
      <c r="C69" s="2"/>
      <c r="D69" s="2"/>
      <c r="E69" s="2"/>
      <c r="F69" s="2"/>
      <c r="G69" s="2"/>
      <c r="H69" s="2"/>
      <c r="I69" s="2"/>
      <c r="J69" s="2"/>
      <c r="K69" s="2"/>
      <c r="L69" s="2"/>
      <c r="M69" s="6"/>
      <c r="N69" s="2"/>
      <c r="O69" s="2"/>
      <c r="P69" s="2"/>
      <c r="Q69" s="2"/>
      <c r="R69" s="2"/>
      <c r="S69" s="2"/>
      <c r="T69" s="2"/>
      <c r="U69" s="2"/>
      <c r="V69" s="2"/>
      <c r="W69" s="2"/>
      <c r="X69" s="2"/>
      <c r="Y69" s="2"/>
      <c r="Z69" s="2"/>
      <c r="AA69" s="2"/>
      <c r="AB69" s="2"/>
      <c r="AC69" s="2"/>
      <c r="AD69" s="2"/>
      <c r="AE69" s="2"/>
      <c r="AR69" s="2"/>
      <c r="AS69" s="2"/>
      <c r="AT69" s="2"/>
      <c r="AU69" s="2"/>
      <c r="AV69" s="2"/>
      <c r="AW69" s="2"/>
      <c r="AX69" s="2"/>
      <c r="AY69" s="2"/>
      <c r="AZ69" s="2"/>
      <c r="BA69" s="2"/>
      <c r="BB69" s="2"/>
      <c r="BC69" s="2"/>
      <c r="BD69" s="2"/>
      <c r="BE69" s="2"/>
      <c r="BF69" s="2"/>
      <c r="BG69" s="2"/>
      <c r="BH69" s="2"/>
      <c r="BI69" s="2"/>
      <c r="BJ69" s="2"/>
      <c r="BK69" s="2"/>
      <c r="BL69" s="2"/>
      <c r="BM69" s="2"/>
    </row>
    <row r="70" spans="1:65" ht="15.75" customHeight="1">
      <c r="A70" s="2"/>
      <c r="B70" s="6"/>
      <c r="C70" s="2"/>
      <c r="D70" s="2"/>
      <c r="E70" s="2"/>
      <c r="F70" s="2"/>
      <c r="G70" s="2"/>
      <c r="H70" s="2"/>
      <c r="I70" s="2"/>
      <c r="J70" s="2"/>
      <c r="K70" s="2"/>
      <c r="L70" s="2"/>
      <c r="M70" s="6"/>
      <c r="N70" s="2"/>
      <c r="O70" s="2"/>
      <c r="P70" s="2"/>
      <c r="Q70" s="2"/>
      <c r="R70" s="2"/>
      <c r="S70" s="2"/>
      <c r="T70" s="2"/>
      <c r="U70" s="2"/>
      <c r="V70" s="2"/>
      <c r="W70" s="2"/>
      <c r="X70" s="2"/>
      <c r="Y70" s="2"/>
      <c r="Z70" s="2"/>
      <c r="AA70" s="2"/>
      <c r="AB70" s="2"/>
      <c r="AC70" s="2"/>
      <c r="AD70" s="2"/>
      <c r="AE70" s="2"/>
      <c r="AR70" s="2"/>
      <c r="AS70" s="2"/>
      <c r="AT70" s="2"/>
      <c r="AU70" s="2"/>
      <c r="AV70" s="2"/>
      <c r="AW70" s="2"/>
      <c r="AX70" s="2"/>
      <c r="AY70" s="2"/>
      <c r="AZ70" s="2"/>
      <c r="BA70" s="2"/>
      <c r="BB70" s="2"/>
      <c r="BC70" s="2"/>
      <c r="BD70" s="2"/>
      <c r="BE70" s="2"/>
      <c r="BF70" s="2"/>
      <c r="BG70" s="2"/>
      <c r="BH70" s="2"/>
      <c r="BI70" s="2"/>
      <c r="BJ70" s="2"/>
      <c r="BK70" s="2"/>
      <c r="BL70" s="2"/>
      <c r="BM70" s="2"/>
    </row>
    <row r="71" spans="1:65" ht="15.75" customHeight="1">
      <c r="A71" s="2"/>
      <c r="B71" s="6"/>
      <c r="C71" s="2"/>
      <c r="D71" s="2"/>
      <c r="E71" s="2"/>
      <c r="F71" s="2"/>
      <c r="G71" s="2"/>
      <c r="H71" s="2"/>
      <c r="I71" s="2"/>
      <c r="J71" s="2"/>
      <c r="K71" s="2"/>
      <c r="L71" s="2"/>
      <c r="M71" s="6"/>
      <c r="N71" s="2"/>
      <c r="O71" s="2"/>
      <c r="P71" s="2"/>
      <c r="Q71" s="2"/>
      <c r="R71" s="2"/>
      <c r="S71" s="2"/>
      <c r="T71" s="2"/>
      <c r="U71" s="2"/>
      <c r="V71" s="2"/>
      <c r="W71" s="2"/>
      <c r="X71" s="2"/>
      <c r="Y71" s="2"/>
      <c r="Z71" s="2"/>
      <c r="AA71" s="2"/>
      <c r="AB71" s="2"/>
      <c r="AC71" s="2"/>
      <c r="AD71" s="2"/>
      <c r="AE71" s="2"/>
      <c r="AR71" s="2"/>
      <c r="AS71" s="2"/>
      <c r="AT71" s="2"/>
      <c r="AU71" s="2"/>
      <c r="AV71" s="2"/>
      <c r="AW71" s="2"/>
      <c r="AX71" s="2"/>
      <c r="AY71" s="2"/>
      <c r="AZ71" s="2"/>
      <c r="BA71" s="2"/>
      <c r="BB71" s="2"/>
      <c r="BC71" s="2"/>
      <c r="BD71" s="2"/>
      <c r="BE71" s="2"/>
      <c r="BF71" s="2"/>
      <c r="BG71" s="2"/>
      <c r="BH71" s="2"/>
      <c r="BI71" s="2"/>
      <c r="BJ71" s="2"/>
      <c r="BK71" s="2"/>
      <c r="BL71" s="2"/>
      <c r="BM71" s="2"/>
    </row>
    <row r="72" spans="1:65" ht="15.75" customHeight="1">
      <c r="A72" s="2"/>
      <c r="B72" s="6"/>
      <c r="C72" s="2"/>
      <c r="D72" s="2"/>
      <c r="E72" s="2"/>
      <c r="F72" s="2"/>
      <c r="G72" s="2"/>
      <c r="H72" s="2"/>
      <c r="I72" s="2"/>
      <c r="J72" s="2"/>
      <c r="K72" s="2"/>
      <c r="L72" s="2"/>
      <c r="M72" s="6"/>
      <c r="N72" s="2"/>
      <c r="O72" s="2"/>
      <c r="P72" s="2"/>
      <c r="Q72" s="2"/>
      <c r="R72" s="2"/>
      <c r="S72" s="2"/>
      <c r="T72" s="2"/>
      <c r="U72" s="2"/>
      <c r="V72" s="2"/>
      <c r="W72" s="2"/>
      <c r="X72" s="2"/>
      <c r="Y72" s="2"/>
      <c r="Z72" s="2"/>
      <c r="AA72" s="2"/>
      <c r="AB72" s="2"/>
      <c r="AC72" s="2"/>
      <c r="AD72" s="2"/>
      <c r="AE72" s="2"/>
      <c r="AR72" s="2"/>
      <c r="AS72" s="2"/>
      <c r="AT72" s="2"/>
      <c r="AU72" s="2"/>
      <c r="AV72" s="2"/>
      <c r="AW72" s="2"/>
      <c r="AX72" s="2"/>
      <c r="AY72" s="2"/>
      <c r="AZ72" s="2"/>
      <c r="BA72" s="2"/>
      <c r="BB72" s="2"/>
      <c r="BC72" s="2"/>
      <c r="BD72" s="2"/>
      <c r="BE72" s="2"/>
      <c r="BF72" s="2"/>
      <c r="BG72" s="2"/>
      <c r="BH72" s="2"/>
      <c r="BI72" s="2"/>
      <c r="BJ72" s="2"/>
      <c r="BK72" s="2"/>
      <c r="BL72" s="2"/>
      <c r="BM72" s="2"/>
    </row>
    <row r="73" spans="1:65" ht="15.75" customHeight="1">
      <c r="A73" s="2"/>
      <c r="B73" s="6"/>
      <c r="C73" s="2"/>
      <c r="D73" s="2"/>
      <c r="E73" s="2"/>
      <c r="F73" s="2"/>
      <c r="G73" s="2"/>
      <c r="H73" s="2"/>
      <c r="I73" s="2"/>
      <c r="J73" s="2"/>
      <c r="K73" s="2"/>
      <c r="L73" s="2"/>
      <c r="M73" s="6"/>
      <c r="N73" s="2"/>
      <c r="O73" s="2"/>
      <c r="P73" s="2"/>
      <c r="Q73" s="2"/>
      <c r="R73" s="2"/>
      <c r="S73" s="2"/>
      <c r="T73" s="2"/>
      <c r="U73" s="2"/>
      <c r="V73" s="2"/>
      <c r="W73" s="2"/>
      <c r="X73" s="2"/>
      <c r="Y73" s="2"/>
      <c r="Z73" s="2"/>
      <c r="AA73" s="2"/>
      <c r="AB73" s="2"/>
      <c r="AC73" s="2"/>
      <c r="AD73" s="2"/>
      <c r="AE73" s="2"/>
      <c r="AR73" s="2"/>
      <c r="AS73" s="2"/>
      <c r="AT73" s="2"/>
      <c r="AU73" s="2"/>
      <c r="AV73" s="2"/>
      <c r="AW73" s="2"/>
      <c r="AX73" s="2"/>
      <c r="AY73" s="2"/>
      <c r="AZ73" s="2"/>
      <c r="BA73" s="2"/>
      <c r="BB73" s="2"/>
      <c r="BC73" s="2"/>
      <c r="BD73" s="2"/>
      <c r="BE73" s="2"/>
      <c r="BF73" s="2"/>
      <c r="BG73" s="2"/>
      <c r="BH73" s="2"/>
      <c r="BI73" s="2"/>
      <c r="BJ73" s="2"/>
      <c r="BK73" s="2"/>
      <c r="BL73" s="2"/>
      <c r="BM73" s="2"/>
    </row>
    <row r="74" spans="1:65" ht="15.75" customHeight="1">
      <c r="A74" s="2"/>
      <c r="B74" s="6"/>
      <c r="C74" s="2"/>
      <c r="D74" s="2"/>
      <c r="E74" s="2"/>
      <c r="F74" s="2"/>
      <c r="G74" s="2"/>
      <c r="H74" s="2"/>
      <c r="I74" s="2"/>
      <c r="J74" s="2"/>
      <c r="K74" s="2"/>
      <c r="L74" s="2"/>
      <c r="M74" s="6"/>
      <c r="N74" s="2"/>
      <c r="O74" s="2"/>
      <c r="P74" s="2"/>
      <c r="Q74" s="2"/>
      <c r="R74" s="2"/>
      <c r="S74" s="2"/>
      <c r="T74" s="2"/>
      <c r="U74" s="2"/>
      <c r="V74" s="2"/>
      <c r="W74" s="2"/>
      <c r="X74" s="2"/>
      <c r="Y74" s="2"/>
      <c r="Z74" s="2"/>
      <c r="AA74" s="2"/>
      <c r="AB74" s="2"/>
      <c r="AC74" s="2"/>
      <c r="AD74" s="2"/>
      <c r="AE74" s="2"/>
      <c r="AR74" s="2"/>
      <c r="AS74" s="2"/>
      <c r="AT74" s="2"/>
      <c r="AU74" s="2"/>
      <c r="AV74" s="2"/>
      <c r="AW74" s="2"/>
      <c r="AX74" s="2"/>
      <c r="AY74" s="2"/>
      <c r="AZ74" s="2"/>
      <c r="BA74" s="2"/>
      <c r="BB74" s="2"/>
      <c r="BC74" s="2"/>
      <c r="BD74" s="2"/>
      <c r="BE74" s="2"/>
      <c r="BF74" s="2"/>
      <c r="BG74" s="2"/>
      <c r="BH74" s="2"/>
      <c r="BI74" s="2"/>
      <c r="BJ74" s="2"/>
      <c r="BK74" s="2"/>
      <c r="BL74" s="2"/>
      <c r="BM74" s="2"/>
    </row>
    <row r="75" spans="1:65" ht="15.75" customHeight="1">
      <c r="A75" s="2"/>
      <c r="B75" s="6"/>
      <c r="C75" s="2"/>
      <c r="D75" s="2"/>
      <c r="E75" s="2"/>
      <c r="F75" s="2"/>
      <c r="G75" s="2"/>
      <c r="H75" s="2"/>
      <c r="I75" s="2"/>
      <c r="J75" s="2"/>
      <c r="K75" s="2"/>
      <c r="L75" s="2"/>
      <c r="M75" s="6"/>
      <c r="N75" s="2"/>
      <c r="O75" s="2"/>
      <c r="P75" s="2"/>
      <c r="Q75" s="2"/>
      <c r="R75" s="2"/>
      <c r="S75" s="2"/>
      <c r="T75" s="2"/>
      <c r="U75" s="2"/>
      <c r="V75" s="2"/>
      <c r="W75" s="2"/>
      <c r="X75" s="2"/>
      <c r="Y75" s="2"/>
      <c r="Z75" s="2"/>
      <c r="AA75" s="2"/>
      <c r="AB75" s="2"/>
      <c r="AC75" s="2"/>
      <c r="AD75" s="2"/>
      <c r="AE75" s="2"/>
      <c r="AR75" s="2"/>
      <c r="AS75" s="2"/>
      <c r="AT75" s="2"/>
      <c r="AU75" s="2"/>
      <c r="AV75" s="2"/>
      <c r="AW75" s="2"/>
      <c r="AX75" s="2"/>
      <c r="AY75" s="2"/>
      <c r="AZ75" s="2"/>
      <c r="BA75" s="2"/>
      <c r="BB75" s="2"/>
      <c r="BC75" s="2"/>
      <c r="BD75" s="2"/>
      <c r="BE75" s="2"/>
      <c r="BF75" s="2"/>
      <c r="BG75" s="2"/>
      <c r="BH75" s="2"/>
      <c r="BI75" s="2"/>
      <c r="BJ75" s="2"/>
      <c r="BK75" s="2"/>
      <c r="BL75" s="2"/>
      <c r="BM75" s="2"/>
    </row>
    <row r="76" spans="1:65" ht="15.75" customHeight="1">
      <c r="A76" s="18"/>
      <c r="B76" s="19"/>
      <c r="C76" s="18"/>
      <c r="D76" s="34" t="s">
        <v>47</v>
      </c>
      <c r="E76" s="21"/>
      <c r="F76" s="103" t="s">
        <v>48</v>
      </c>
      <c r="G76" s="34" t="s">
        <v>47</v>
      </c>
      <c r="H76" s="21"/>
      <c r="I76" s="21"/>
      <c r="J76" s="104" t="s">
        <v>48</v>
      </c>
      <c r="K76" s="21"/>
      <c r="L76" s="21"/>
      <c r="M76" s="19"/>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row>
    <row r="77" spans="1:65" ht="14.25" customHeight="1">
      <c r="A77" s="18"/>
      <c r="B77" s="35"/>
      <c r="C77" s="36"/>
      <c r="D77" s="36"/>
      <c r="E77" s="36"/>
      <c r="F77" s="36"/>
      <c r="G77" s="36"/>
      <c r="H77" s="36"/>
      <c r="I77" s="36"/>
      <c r="J77" s="36"/>
      <c r="K77" s="36"/>
      <c r="L77" s="36"/>
      <c r="M77" s="19"/>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row>
    <row r="78" spans="1:65"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R78" s="2"/>
      <c r="AS78" s="2"/>
      <c r="AT78" s="2"/>
      <c r="AU78" s="2"/>
      <c r="AV78" s="2"/>
      <c r="AW78" s="2"/>
      <c r="AX78" s="2"/>
      <c r="AY78" s="2"/>
      <c r="AZ78" s="2"/>
      <c r="BA78" s="2"/>
      <c r="BB78" s="2"/>
      <c r="BC78" s="2"/>
      <c r="BD78" s="2"/>
      <c r="BE78" s="2"/>
      <c r="BF78" s="2"/>
      <c r="BG78" s="2"/>
      <c r="BH78" s="2"/>
      <c r="BI78" s="2"/>
      <c r="BJ78" s="2"/>
      <c r="BK78" s="2"/>
      <c r="BL78" s="2"/>
      <c r="BM78" s="2"/>
    </row>
    <row r="79" spans="1:65"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R79" s="2"/>
      <c r="AS79" s="2"/>
      <c r="AT79" s="2"/>
      <c r="AU79" s="2"/>
      <c r="AV79" s="2"/>
      <c r="AW79" s="2"/>
      <c r="AX79" s="2"/>
      <c r="AY79" s="2"/>
      <c r="AZ79" s="2"/>
      <c r="BA79" s="2"/>
      <c r="BB79" s="2"/>
      <c r="BC79" s="2"/>
      <c r="BD79" s="2"/>
      <c r="BE79" s="2"/>
      <c r="BF79" s="2"/>
      <c r="BG79" s="2"/>
      <c r="BH79" s="2"/>
      <c r="BI79" s="2"/>
      <c r="BJ79" s="2"/>
      <c r="BK79" s="2"/>
      <c r="BL79" s="2"/>
      <c r="BM79" s="2"/>
    </row>
    <row r="80" spans="1:65"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R80" s="2"/>
      <c r="AS80" s="2"/>
      <c r="AT80" s="2"/>
      <c r="AU80" s="2"/>
      <c r="AV80" s="2"/>
      <c r="AW80" s="2"/>
      <c r="AX80" s="2"/>
      <c r="AY80" s="2"/>
      <c r="AZ80" s="2"/>
      <c r="BA80" s="2"/>
      <c r="BB80" s="2"/>
      <c r="BC80" s="2"/>
      <c r="BD80" s="2"/>
      <c r="BE80" s="2"/>
      <c r="BF80" s="2"/>
      <c r="BG80" s="2"/>
      <c r="BH80" s="2"/>
      <c r="BI80" s="2"/>
      <c r="BJ80" s="2"/>
      <c r="BK80" s="2"/>
      <c r="BL80" s="2"/>
      <c r="BM80" s="2"/>
    </row>
    <row r="81" spans="1:65" ht="6.75" customHeight="1">
      <c r="A81" s="18"/>
      <c r="B81" s="37"/>
      <c r="C81" s="38"/>
      <c r="D81" s="38"/>
      <c r="E81" s="38"/>
      <c r="F81" s="38"/>
      <c r="G81" s="38"/>
      <c r="H81" s="38"/>
      <c r="I81" s="38"/>
      <c r="J81" s="38"/>
      <c r="K81" s="38"/>
      <c r="L81" s="38"/>
      <c r="M81" s="19"/>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row>
    <row r="82" spans="1:65" ht="24.75" customHeight="1">
      <c r="A82" s="18"/>
      <c r="B82" s="19"/>
      <c r="C82" s="7" t="s">
        <v>116</v>
      </c>
      <c r="D82" s="18"/>
      <c r="E82" s="18"/>
      <c r="F82" s="18"/>
      <c r="G82" s="18"/>
      <c r="H82" s="18"/>
      <c r="I82" s="18"/>
      <c r="J82" s="18"/>
      <c r="K82" s="18"/>
      <c r="L82" s="18"/>
      <c r="M82" s="19"/>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row>
    <row r="83" spans="1:65" ht="6.75" customHeight="1">
      <c r="A83" s="18"/>
      <c r="B83" s="19"/>
      <c r="C83" s="18"/>
      <c r="D83" s="18"/>
      <c r="E83" s="18"/>
      <c r="F83" s="18"/>
      <c r="G83" s="18"/>
      <c r="H83" s="18"/>
      <c r="I83" s="18"/>
      <c r="J83" s="18"/>
      <c r="K83" s="18"/>
      <c r="L83" s="18"/>
      <c r="M83" s="19"/>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row>
    <row r="84" spans="1:65" ht="12" customHeight="1">
      <c r="A84" s="18"/>
      <c r="B84" s="19"/>
      <c r="C84" s="13" t="s">
        <v>15</v>
      </c>
      <c r="D84" s="18"/>
      <c r="E84" s="18"/>
      <c r="F84" s="18"/>
      <c r="G84" s="18"/>
      <c r="H84" s="18"/>
      <c r="I84" s="18"/>
      <c r="J84" s="18"/>
      <c r="K84" s="18"/>
      <c r="L84" s="18"/>
      <c r="M84" s="19"/>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row>
    <row r="85" spans="1:65" ht="26.25" customHeight="1">
      <c r="A85" s="18"/>
      <c r="B85" s="19"/>
      <c r="C85" s="18"/>
      <c r="D85" s="18"/>
      <c r="E85" s="239" t="str">
        <f>E7</f>
        <v>Integrovaný výrobný systém pre výrobu a distribúciu nealkoholických sladových produktov</v>
      </c>
      <c r="F85" s="205"/>
      <c r="G85" s="205"/>
      <c r="H85" s="205"/>
      <c r="I85" s="18"/>
      <c r="J85" s="18"/>
      <c r="K85" s="18"/>
      <c r="L85" s="18"/>
      <c r="M85" s="19"/>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row>
    <row r="86" spans="1:65" ht="12" customHeight="1">
      <c r="A86" s="2"/>
      <c r="B86" s="6"/>
      <c r="C86" s="13" t="s">
        <v>113</v>
      </c>
      <c r="D86" s="2"/>
      <c r="E86" s="2"/>
      <c r="F86" s="2"/>
      <c r="G86" s="2"/>
      <c r="H86" s="2"/>
      <c r="I86" s="2"/>
      <c r="J86" s="2"/>
      <c r="K86" s="2"/>
      <c r="L86" s="2"/>
      <c r="M86" s="6"/>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row>
    <row r="87" spans="1:65" ht="16.5" customHeight="1">
      <c r="A87" s="18"/>
      <c r="B87" s="19"/>
      <c r="C87" s="18"/>
      <c r="D87" s="18"/>
      <c r="E87" s="239" t="s">
        <v>163</v>
      </c>
      <c r="F87" s="205"/>
      <c r="G87" s="205"/>
      <c r="H87" s="205"/>
      <c r="I87" s="18"/>
      <c r="J87" s="18"/>
      <c r="K87" s="18"/>
      <c r="L87" s="18"/>
      <c r="M87" s="19"/>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row>
    <row r="88" spans="1:65" ht="12" customHeight="1">
      <c r="A88" s="18"/>
      <c r="B88" s="19"/>
      <c r="C88" s="13" t="s">
        <v>164</v>
      </c>
      <c r="D88" s="18"/>
      <c r="E88" s="18"/>
      <c r="F88" s="18"/>
      <c r="G88" s="18"/>
      <c r="H88" s="18"/>
      <c r="I88" s="18"/>
      <c r="J88" s="18"/>
      <c r="K88" s="18"/>
      <c r="L88" s="18"/>
      <c r="M88" s="19"/>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row>
    <row r="89" spans="1:65" ht="16.5" customHeight="1">
      <c r="A89" s="18"/>
      <c r="B89" s="19"/>
      <c r="C89" s="18"/>
      <c r="D89" s="18"/>
      <c r="E89" s="234" t="str">
        <f>E11</f>
        <v>26-B-01-03-06 - Zdravotechnické inštalácie</v>
      </c>
      <c r="F89" s="205"/>
      <c r="G89" s="205"/>
      <c r="H89" s="205"/>
      <c r="I89" s="18"/>
      <c r="J89" s="18"/>
      <c r="K89" s="18"/>
      <c r="L89" s="18"/>
      <c r="M89" s="19"/>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row>
    <row r="90" spans="1:65" ht="6.75" customHeight="1">
      <c r="A90" s="18"/>
      <c r="B90" s="19"/>
      <c r="C90" s="18"/>
      <c r="D90" s="18"/>
      <c r="E90" s="18"/>
      <c r="F90" s="18"/>
      <c r="G90" s="18"/>
      <c r="H90" s="18"/>
      <c r="I90" s="18"/>
      <c r="J90" s="18"/>
      <c r="K90" s="18"/>
      <c r="L90" s="18"/>
      <c r="M90" s="19"/>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row>
    <row r="91" spans="1:65" ht="12" customHeight="1">
      <c r="A91" s="18"/>
      <c r="B91" s="19"/>
      <c r="C91" s="13" t="s">
        <v>19</v>
      </c>
      <c r="D91" s="18"/>
      <c r="E91" s="18"/>
      <c r="F91" s="11" t="str">
        <f>F14</f>
        <v>Zvolen</v>
      </c>
      <c r="G91" s="18"/>
      <c r="H91" s="18"/>
      <c r="I91" s="13" t="s">
        <v>21</v>
      </c>
      <c r="J91" s="45" t="str">
        <f>IF(J14="","",J14)</f>
        <v/>
      </c>
      <c r="K91" s="18"/>
      <c r="L91" s="18"/>
      <c r="M91" s="19"/>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row>
    <row r="92" spans="1:65" ht="6.75" customHeight="1">
      <c r="A92" s="18"/>
      <c r="B92" s="19"/>
      <c r="C92" s="18"/>
      <c r="D92" s="18"/>
      <c r="E92" s="18"/>
      <c r="F92" s="18"/>
      <c r="G92" s="18"/>
      <c r="H92" s="18"/>
      <c r="I92" s="18"/>
      <c r="J92" s="18"/>
      <c r="K92" s="18"/>
      <c r="L92" s="18"/>
      <c r="M92" s="19"/>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row>
    <row r="93" spans="1:65" ht="15" customHeight="1">
      <c r="A93" s="18"/>
      <c r="B93" s="19"/>
      <c r="C93" s="13" t="s">
        <v>22</v>
      </c>
      <c r="D93" s="18"/>
      <c r="E93" s="18"/>
      <c r="F93" s="11" t="str">
        <f>E17</f>
        <v xml:space="preserve"> </v>
      </c>
      <c r="G93" s="18"/>
      <c r="H93" s="18"/>
      <c r="I93" s="13" t="s">
        <v>28</v>
      </c>
      <c r="J93" s="16" t="str">
        <f>E23</f>
        <v xml:space="preserve"> </v>
      </c>
      <c r="K93" s="18"/>
      <c r="L93" s="18"/>
      <c r="M93" s="19"/>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row>
    <row r="94" spans="1:65" ht="15" customHeight="1">
      <c r="A94" s="18"/>
      <c r="B94" s="19"/>
      <c r="C94" s="13" t="s">
        <v>26</v>
      </c>
      <c r="D94" s="18"/>
      <c r="E94" s="18"/>
      <c r="F94" s="105" t="str">
        <f>IF(E20="","",E20)</f>
        <v>Vyplň údaj</v>
      </c>
      <c r="G94" s="18"/>
      <c r="H94" s="18"/>
      <c r="I94" s="13" t="s">
        <v>29</v>
      </c>
      <c r="J94" s="16" t="str">
        <f>E26</f>
        <v>Ing.Miroslav Plevka</v>
      </c>
      <c r="K94" s="18"/>
      <c r="L94" s="18"/>
      <c r="M94" s="19"/>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row>
    <row r="95" spans="1:65" ht="9.75" customHeight="1">
      <c r="A95" s="18"/>
      <c r="B95" s="19"/>
      <c r="C95" s="18"/>
      <c r="D95" s="18"/>
      <c r="E95" s="18"/>
      <c r="F95" s="18"/>
      <c r="G95" s="18"/>
      <c r="H95" s="18"/>
      <c r="I95" s="18"/>
      <c r="J95" s="18"/>
      <c r="K95" s="18"/>
      <c r="L95" s="18"/>
      <c r="M95" s="19"/>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row>
    <row r="96" spans="1:65" ht="29.25" customHeight="1">
      <c r="A96" s="18"/>
      <c r="B96" s="19"/>
      <c r="C96" s="106" t="s">
        <v>117</v>
      </c>
      <c r="D96" s="97"/>
      <c r="E96" s="97"/>
      <c r="F96" s="97"/>
      <c r="G96" s="97"/>
      <c r="H96" s="97"/>
      <c r="I96" s="107" t="s">
        <v>118</v>
      </c>
      <c r="J96" s="107" t="s">
        <v>119</v>
      </c>
      <c r="K96" s="107" t="s">
        <v>120</v>
      </c>
      <c r="L96" s="97"/>
      <c r="M96" s="19"/>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row>
    <row r="97" spans="1:65" ht="9.75" customHeight="1">
      <c r="A97" s="18"/>
      <c r="B97" s="19"/>
      <c r="C97" s="18"/>
      <c r="D97" s="18"/>
      <c r="E97" s="18"/>
      <c r="F97" s="18"/>
      <c r="G97" s="18"/>
      <c r="H97" s="18"/>
      <c r="I97" s="18"/>
      <c r="J97" s="18"/>
      <c r="K97" s="18"/>
      <c r="L97" s="18"/>
      <c r="M97" s="19"/>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row>
    <row r="98" spans="1:65" ht="22.5" customHeight="1">
      <c r="A98" s="18"/>
      <c r="B98" s="19"/>
      <c r="C98" s="108" t="s">
        <v>121</v>
      </c>
      <c r="D98" s="18"/>
      <c r="E98" s="18"/>
      <c r="F98" s="18"/>
      <c r="G98" s="18"/>
      <c r="H98" s="18"/>
      <c r="I98" s="59">
        <f t="shared" ref="I98:J98" si="1">Q125</f>
        <v>0</v>
      </c>
      <c r="J98" s="59">
        <f t="shared" si="1"/>
        <v>0</v>
      </c>
      <c r="K98" s="59">
        <f t="shared" ref="K98:K100" si="2">K125</f>
        <v>0</v>
      </c>
      <c r="L98" s="18"/>
      <c r="M98" s="19"/>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3" t="s">
        <v>122</v>
      </c>
      <c r="AV98" s="18"/>
      <c r="AW98" s="18"/>
      <c r="AX98" s="18"/>
      <c r="AY98" s="18"/>
      <c r="AZ98" s="18"/>
      <c r="BA98" s="18"/>
      <c r="BB98" s="18"/>
      <c r="BC98" s="18"/>
      <c r="BD98" s="18"/>
      <c r="BE98" s="18"/>
      <c r="BF98" s="18"/>
      <c r="BG98" s="18"/>
      <c r="BH98" s="18"/>
      <c r="BI98" s="18"/>
      <c r="BJ98" s="18"/>
      <c r="BK98" s="18"/>
      <c r="BL98" s="18"/>
      <c r="BM98" s="18"/>
    </row>
    <row r="99" spans="1:65" ht="24.75" customHeight="1">
      <c r="A99" s="109"/>
      <c r="B99" s="110"/>
      <c r="C99" s="109"/>
      <c r="D99" s="111" t="s">
        <v>123</v>
      </c>
      <c r="E99" s="112"/>
      <c r="F99" s="112"/>
      <c r="G99" s="112"/>
      <c r="H99" s="112"/>
      <c r="I99" s="113">
        <f t="shared" ref="I99:J99" si="3">Q126</f>
        <v>0</v>
      </c>
      <c r="J99" s="113">
        <f t="shared" si="3"/>
        <v>0</v>
      </c>
      <c r="K99" s="113">
        <f t="shared" si="2"/>
        <v>0</v>
      </c>
      <c r="L99" s="109"/>
      <c r="M99" s="110"/>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09"/>
      <c r="AT99" s="109"/>
      <c r="AU99" s="109"/>
      <c r="AV99" s="109"/>
      <c r="AW99" s="109"/>
      <c r="AX99" s="109"/>
      <c r="AY99" s="109"/>
      <c r="AZ99" s="109"/>
      <c r="BA99" s="109"/>
      <c r="BB99" s="109"/>
      <c r="BC99" s="109"/>
      <c r="BD99" s="109"/>
      <c r="BE99" s="109"/>
      <c r="BF99" s="109"/>
      <c r="BG99" s="109"/>
      <c r="BH99" s="109"/>
      <c r="BI99" s="109"/>
      <c r="BJ99" s="109"/>
      <c r="BK99" s="109"/>
      <c r="BL99" s="109"/>
      <c r="BM99" s="109"/>
    </row>
    <row r="100" spans="1:65" ht="19.5" customHeight="1">
      <c r="A100" s="80"/>
      <c r="B100" s="114"/>
      <c r="C100" s="80"/>
      <c r="D100" s="115" t="s">
        <v>175</v>
      </c>
      <c r="E100" s="116"/>
      <c r="F100" s="116"/>
      <c r="G100" s="116"/>
      <c r="H100" s="116"/>
      <c r="I100" s="117">
        <f t="shared" ref="I100:J100" si="4">Q127</f>
        <v>0</v>
      </c>
      <c r="J100" s="117">
        <f t="shared" si="4"/>
        <v>0</v>
      </c>
      <c r="K100" s="117">
        <f t="shared" si="2"/>
        <v>0</v>
      </c>
      <c r="L100" s="80"/>
      <c r="M100" s="114"/>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c r="AM100" s="80"/>
      <c r="AN100" s="80"/>
      <c r="AO100" s="80"/>
      <c r="AP100" s="80"/>
      <c r="AQ100" s="80"/>
      <c r="AR100" s="80"/>
      <c r="AS100" s="80"/>
      <c r="AT100" s="80"/>
      <c r="AU100" s="80"/>
      <c r="AV100" s="80"/>
      <c r="AW100" s="80"/>
      <c r="AX100" s="80"/>
      <c r="AY100" s="80"/>
      <c r="AZ100" s="80"/>
      <c r="BA100" s="80"/>
      <c r="BB100" s="80"/>
      <c r="BC100" s="80"/>
      <c r="BD100" s="80"/>
      <c r="BE100" s="80"/>
      <c r="BF100" s="80"/>
      <c r="BG100" s="80"/>
      <c r="BH100" s="80"/>
      <c r="BI100" s="80"/>
      <c r="BJ100" s="80"/>
      <c r="BK100" s="80"/>
      <c r="BL100" s="80"/>
      <c r="BM100" s="80"/>
    </row>
    <row r="101" spans="1:65" ht="19.5" customHeight="1">
      <c r="A101" s="80"/>
      <c r="B101" s="114"/>
      <c r="C101" s="80"/>
      <c r="D101" s="115" t="s">
        <v>176</v>
      </c>
      <c r="E101" s="116"/>
      <c r="F101" s="116"/>
      <c r="G101" s="116"/>
      <c r="H101" s="116"/>
      <c r="I101" s="117">
        <f t="shared" ref="I101:J101" si="5">Q139</f>
        <v>0</v>
      </c>
      <c r="J101" s="117">
        <f t="shared" si="5"/>
        <v>0</v>
      </c>
      <c r="K101" s="117">
        <f>K139</f>
        <v>0</v>
      </c>
      <c r="L101" s="80"/>
      <c r="M101" s="114"/>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row>
    <row r="102" spans="1:65" ht="19.5" customHeight="1">
      <c r="A102" s="80"/>
      <c r="B102" s="114"/>
      <c r="C102" s="80"/>
      <c r="D102" s="115" t="s">
        <v>1137</v>
      </c>
      <c r="E102" s="116"/>
      <c r="F102" s="116"/>
      <c r="G102" s="116"/>
      <c r="H102" s="116"/>
      <c r="I102" s="117">
        <f t="shared" ref="I102:J102" si="6">Q164</f>
        <v>0</v>
      </c>
      <c r="J102" s="117">
        <f t="shared" si="6"/>
        <v>0</v>
      </c>
      <c r="K102" s="117">
        <f>K164</f>
        <v>0</v>
      </c>
      <c r="L102" s="80"/>
      <c r="M102" s="114"/>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c r="AM102" s="80"/>
      <c r="AN102" s="80"/>
      <c r="AO102" s="80"/>
      <c r="AP102" s="80"/>
      <c r="AQ102" s="80"/>
      <c r="AR102" s="80"/>
      <c r="AS102" s="80"/>
      <c r="AT102" s="80"/>
      <c r="AU102" s="80"/>
      <c r="AV102" s="80"/>
      <c r="AW102" s="80"/>
      <c r="AX102" s="80"/>
      <c r="AY102" s="80"/>
      <c r="AZ102" s="80"/>
      <c r="BA102" s="80"/>
      <c r="BB102" s="80"/>
      <c r="BC102" s="80"/>
      <c r="BD102" s="80"/>
      <c r="BE102" s="80"/>
      <c r="BF102" s="80"/>
      <c r="BG102" s="80"/>
      <c r="BH102" s="80"/>
      <c r="BI102" s="80"/>
      <c r="BJ102" s="80"/>
      <c r="BK102" s="80"/>
      <c r="BL102" s="80"/>
      <c r="BM102" s="80"/>
    </row>
    <row r="103" spans="1:65" ht="19.5" customHeight="1">
      <c r="A103" s="80"/>
      <c r="B103" s="114"/>
      <c r="C103" s="80"/>
      <c r="D103" s="115" t="s">
        <v>1138</v>
      </c>
      <c r="E103" s="116"/>
      <c r="F103" s="116"/>
      <c r="G103" s="116"/>
      <c r="H103" s="116"/>
      <c r="I103" s="117">
        <f t="shared" ref="I103:J103" si="7">Q199</f>
        <v>0</v>
      </c>
      <c r="J103" s="117">
        <f t="shared" si="7"/>
        <v>0</v>
      </c>
      <c r="K103" s="117">
        <f>K199</f>
        <v>0</v>
      </c>
      <c r="L103" s="80"/>
      <c r="M103" s="114"/>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80"/>
      <c r="AY103" s="80"/>
      <c r="AZ103" s="80"/>
      <c r="BA103" s="80"/>
      <c r="BB103" s="80"/>
      <c r="BC103" s="80"/>
      <c r="BD103" s="80"/>
      <c r="BE103" s="80"/>
      <c r="BF103" s="80"/>
      <c r="BG103" s="80"/>
      <c r="BH103" s="80"/>
      <c r="BI103" s="80"/>
      <c r="BJ103" s="80"/>
      <c r="BK103" s="80"/>
      <c r="BL103" s="80"/>
      <c r="BM103" s="80"/>
    </row>
    <row r="104" spans="1:65" ht="21.75" customHeight="1">
      <c r="A104" s="18"/>
      <c r="B104" s="19"/>
      <c r="C104" s="18"/>
      <c r="D104" s="18"/>
      <c r="E104" s="18"/>
      <c r="F104" s="18"/>
      <c r="G104" s="18"/>
      <c r="H104" s="18"/>
      <c r="I104" s="18"/>
      <c r="J104" s="18"/>
      <c r="K104" s="18"/>
      <c r="L104" s="18"/>
      <c r="M104" s="19"/>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row>
    <row r="105" spans="1:65" ht="6.75" customHeight="1">
      <c r="A105" s="18"/>
      <c r="B105" s="35"/>
      <c r="C105" s="36"/>
      <c r="D105" s="36"/>
      <c r="E105" s="36"/>
      <c r="F105" s="36"/>
      <c r="G105" s="36"/>
      <c r="H105" s="36"/>
      <c r="I105" s="36"/>
      <c r="J105" s="36"/>
      <c r="K105" s="36"/>
      <c r="L105" s="36"/>
      <c r="M105" s="19"/>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row>
    <row r="106" spans="1:65"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R106" s="2"/>
      <c r="AS106" s="2"/>
      <c r="AT106" s="2"/>
      <c r="AU106" s="2"/>
      <c r="AV106" s="2"/>
      <c r="AW106" s="2"/>
      <c r="AX106" s="2"/>
      <c r="AY106" s="2"/>
      <c r="AZ106" s="2"/>
      <c r="BA106" s="2"/>
      <c r="BB106" s="2"/>
      <c r="BC106" s="2"/>
      <c r="BD106" s="2"/>
      <c r="BE106" s="2"/>
      <c r="BF106" s="2"/>
      <c r="BG106" s="2"/>
      <c r="BH106" s="2"/>
      <c r="BI106" s="2"/>
      <c r="BJ106" s="2"/>
      <c r="BK106" s="2"/>
      <c r="BL106" s="2"/>
      <c r="BM106" s="2"/>
    </row>
    <row r="107" spans="1:65"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R107" s="2"/>
      <c r="AS107" s="2"/>
      <c r="AT107" s="2"/>
      <c r="AU107" s="2"/>
      <c r="AV107" s="2"/>
      <c r="AW107" s="2"/>
      <c r="AX107" s="2"/>
      <c r="AY107" s="2"/>
      <c r="AZ107" s="2"/>
      <c r="BA107" s="2"/>
      <c r="BB107" s="2"/>
      <c r="BC107" s="2"/>
      <c r="BD107" s="2"/>
      <c r="BE107" s="2"/>
      <c r="BF107" s="2"/>
      <c r="BG107" s="2"/>
      <c r="BH107" s="2"/>
      <c r="BI107" s="2"/>
      <c r="BJ107" s="2"/>
      <c r="BK107" s="2"/>
      <c r="BL107" s="2"/>
      <c r="BM107" s="2"/>
    </row>
    <row r="108" spans="1:65"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R108" s="2"/>
      <c r="AS108" s="2"/>
      <c r="AT108" s="2"/>
      <c r="AU108" s="2"/>
      <c r="AV108" s="2"/>
      <c r="AW108" s="2"/>
      <c r="AX108" s="2"/>
      <c r="AY108" s="2"/>
      <c r="AZ108" s="2"/>
      <c r="BA108" s="2"/>
      <c r="BB108" s="2"/>
      <c r="BC108" s="2"/>
      <c r="BD108" s="2"/>
      <c r="BE108" s="2"/>
      <c r="BF108" s="2"/>
      <c r="BG108" s="2"/>
      <c r="BH108" s="2"/>
      <c r="BI108" s="2"/>
      <c r="BJ108" s="2"/>
      <c r="BK108" s="2"/>
      <c r="BL108" s="2"/>
      <c r="BM108" s="2"/>
    </row>
    <row r="109" spans="1:65" ht="6.75" customHeight="1">
      <c r="A109" s="18"/>
      <c r="B109" s="37"/>
      <c r="C109" s="38"/>
      <c r="D109" s="38"/>
      <c r="E109" s="38"/>
      <c r="F109" s="38"/>
      <c r="G109" s="38"/>
      <c r="H109" s="38"/>
      <c r="I109" s="38"/>
      <c r="J109" s="38"/>
      <c r="K109" s="38"/>
      <c r="L109" s="38"/>
      <c r="M109" s="19"/>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row>
    <row r="110" spans="1:65" ht="24.75" customHeight="1">
      <c r="A110" s="18"/>
      <c r="B110" s="19"/>
      <c r="C110" s="7" t="s">
        <v>124</v>
      </c>
      <c r="D110" s="18"/>
      <c r="E110" s="18"/>
      <c r="F110" s="18"/>
      <c r="G110" s="18"/>
      <c r="H110" s="18"/>
      <c r="I110" s="18"/>
      <c r="J110" s="18"/>
      <c r="K110" s="18"/>
      <c r="L110" s="18"/>
      <c r="M110" s="19"/>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row>
    <row r="111" spans="1:65" ht="6.75" customHeight="1">
      <c r="A111" s="18"/>
      <c r="B111" s="19"/>
      <c r="C111" s="18"/>
      <c r="D111" s="18"/>
      <c r="E111" s="18"/>
      <c r="F111" s="18"/>
      <c r="G111" s="18"/>
      <c r="H111" s="18"/>
      <c r="I111" s="18"/>
      <c r="J111" s="18"/>
      <c r="K111" s="18"/>
      <c r="L111" s="18"/>
      <c r="M111" s="19"/>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row>
    <row r="112" spans="1:65" ht="12" customHeight="1">
      <c r="A112" s="18"/>
      <c r="B112" s="19"/>
      <c r="C112" s="13" t="s">
        <v>15</v>
      </c>
      <c r="D112" s="18"/>
      <c r="E112" s="18"/>
      <c r="F112" s="18"/>
      <c r="G112" s="18"/>
      <c r="H112" s="18"/>
      <c r="I112" s="18"/>
      <c r="J112" s="18"/>
      <c r="K112" s="18"/>
      <c r="L112" s="18"/>
      <c r="M112" s="19"/>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row>
    <row r="113" spans="1:65" ht="26.25" customHeight="1">
      <c r="A113" s="18"/>
      <c r="B113" s="19"/>
      <c r="C113" s="18"/>
      <c r="D113" s="18"/>
      <c r="E113" s="239" t="str">
        <f>E7</f>
        <v>Integrovaný výrobný systém pre výrobu a distribúciu nealkoholických sladových produktov</v>
      </c>
      <c r="F113" s="205"/>
      <c r="G113" s="205"/>
      <c r="H113" s="205"/>
      <c r="I113" s="18"/>
      <c r="J113" s="18"/>
      <c r="K113" s="18"/>
      <c r="L113" s="18"/>
      <c r="M113" s="19"/>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row>
    <row r="114" spans="1:65" ht="12" customHeight="1">
      <c r="A114" s="2"/>
      <c r="B114" s="6"/>
      <c r="C114" s="13" t="s">
        <v>113</v>
      </c>
      <c r="D114" s="2"/>
      <c r="E114" s="2"/>
      <c r="F114" s="2"/>
      <c r="G114" s="2"/>
      <c r="H114" s="2"/>
      <c r="I114" s="2"/>
      <c r="J114" s="2"/>
      <c r="K114" s="2"/>
      <c r="L114" s="2"/>
      <c r="M114" s="6"/>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row>
    <row r="115" spans="1:65" ht="16.5" customHeight="1">
      <c r="A115" s="18"/>
      <c r="B115" s="19"/>
      <c r="C115" s="18"/>
      <c r="D115" s="18"/>
      <c r="E115" s="239" t="s">
        <v>163</v>
      </c>
      <c r="F115" s="205"/>
      <c r="G115" s="205"/>
      <c r="H115" s="205"/>
      <c r="I115" s="18"/>
      <c r="J115" s="18"/>
      <c r="K115" s="18"/>
      <c r="L115" s="18"/>
      <c r="M115" s="19"/>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row>
    <row r="116" spans="1:65" ht="12" customHeight="1">
      <c r="A116" s="18"/>
      <c r="B116" s="19"/>
      <c r="C116" s="13" t="s">
        <v>164</v>
      </c>
      <c r="D116" s="18"/>
      <c r="E116" s="18"/>
      <c r="F116" s="18"/>
      <c r="G116" s="18"/>
      <c r="H116" s="18"/>
      <c r="I116" s="18"/>
      <c r="J116" s="18"/>
      <c r="K116" s="18"/>
      <c r="L116" s="18"/>
      <c r="M116" s="19"/>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row>
    <row r="117" spans="1:65" ht="16.5" customHeight="1">
      <c r="A117" s="18"/>
      <c r="B117" s="19"/>
      <c r="C117" s="18"/>
      <c r="D117" s="18"/>
      <c r="E117" s="234" t="str">
        <f>E11</f>
        <v>26-B-01-03-06 - Zdravotechnické inštalácie</v>
      </c>
      <c r="F117" s="205"/>
      <c r="G117" s="205"/>
      <c r="H117" s="205"/>
      <c r="I117" s="18"/>
      <c r="J117" s="18"/>
      <c r="K117" s="18"/>
      <c r="L117" s="18"/>
      <c r="M117" s="19"/>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row>
    <row r="118" spans="1:65" ht="6.75" customHeight="1">
      <c r="A118" s="18"/>
      <c r="B118" s="19"/>
      <c r="C118" s="18"/>
      <c r="D118" s="18"/>
      <c r="E118" s="18"/>
      <c r="F118" s="18"/>
      <c r="G118" s="18"/>
      <c r="H118" s="18"/>
      <c r="I118" s="18"/>
      <c r="J118" s="18"/>
      <c r="K118" s="18"/>
      <c r="L118" s="18"/>
      <c r="M118" s="19"/>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row>
    <row r="119" spans="1:65" ht="12" customHeight="1">
      <c r="A119" s="18"/>
      <c r="B119" s="19"/>
      <c r="C119" s="13" t="s">
        <v>19</v>
      </c>
      <c r="D119" s="18"/>
      <c r="E119" s="18"/>
      <c r="F119" s="11" t="str">
        <f>F14</f>
        <v>Zvolen</v>
      </c>
      <c r="G119" s="18"/>
      <c r="H119" s="18"/>
      <c r="I119" s="13" t="s">
        <v>21</v>
      </c>
      <c r="J119" s="45" t="str">
        <f>IF(J14="","",J14)</f>
        <v/>
      </c>
      <c r="K119" s="18"/>
      <c r="L119" s="18"/>
      <c r="M119" s="19"/>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row>
    <row r="120" spans="1:65" ht="6.75" customHeight="1">
      <c r="A120" s="18"/>
      <c r="B120" s="19"/>
      <c r="C120" s="18"/>
      <c r="D120" s="18"/>
      <c r="E120" s="18"/>
      <c r="F120" s="18"/>
      <c r="G120" s="18"/>
      <c r="H120" s="18"/>
      <c r="I120" s="18"/>
      <c r="J120" s="18"/>
      <c r="K120" s="18"/>
      <c r="L120" s="18"/>
      <c r="M120" s="19"/>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row>
    <row r="121" spans="1:65" ht="15" customHeight="1">
      <c r="A121" s="18"/>
      <c r="B121" s="19"/>
      <c r="C121" s="13" t="s">
        <v>22</v>
      </c>
      <c r="D121" s="18"/>
      <c r="E121" s="18"/>
      <c r="F121" s="11" t="str">
        <f>E17</f>
        <v xml:space="preserve"> </v>
      </c>
      <c r="G121" s="18"/>
      <c r="H121" s="18"/>
      <c r="I121" s="13" t="s">
        <v>28</v>
      </c>
      <c r="J121" s="16" t="str">
        <f>E23</f>
        <v xml:space="preserve"> </v>
      </c>
      <c r="K121" s="18"/>
      <c r="L121" s="18"/>
      <c r="M121" s="19"/>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row>
    <row r="122" spans="1:65" ht="15" customHeight="1">
      <c r="A122" s="18"/>
      <c r="B122" s="19"/>
      <c r="C122" s="13" t="s">
        <v>26</v>
      </c>
      <c r="D122" s="18"/>
      <c r="E122" s="18"/>
      <c r="F122" s="105" t="str">
        <f>IF(E20="","",E20)</f>
        <v>Vyplň údaj</v>
      </c>
      <c r="G122" s="18"/>
      <c r="H122" s="18"/>
      <c r="I122" s="13" t="s">
        <v>29</v>
      </c>
      <c r="J122" s="16" t="str">
        <f>E26</f>
        <v>Ing.Miroslav Plevka</v>
      </c>
      <c r="K122" s="18"/>
      <c r="L122" s="18"/>
      <c r="M122" s="19"/>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row>
    <row r="123" spans="1:65" ht="9.75" customHeight="1">
      <c r="A123" s="18"/>
      <c r="B123" s="19"/>
      <c r="C123" s="18"/>
      <c r="D123" s="18"/>
      <c r="E123" s="18"/>
      <c r="F123" s="18"/>
      <c r="G123" s="18"/>
      <c r="H123" s="18"/>
      <c r="I123" s="18"/>
      <c r="J123" s="18"/>
      <c r="K123" s="18"/>
      <c r="L123" s="18"/>
      <c r="M123" s="19"/>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row>
    <row r="124" spans="1:65" ht="29.25" customHeight="1">
      <c r="A124" s="118"/>
      <c r="B124" s="119"/>
      <c r="C124" s="120" t="s">
        <v>125</v>
      </c>
      <c r="D124" s="121" t="s">
        <v>57</v>
      </c>
      <c r="E124" s="121" t="s">
        <v>53</v>
      </c>
      <c r="F124" s="121" t="s">
        <v>54</v>
      </c>
      <c r="G124" s="121" t="s">
        <v>126</v>
      </c>
      <c r="H124" s="121" t="s">
        <v>127</v>
      </c>
      <c r="I124" s="121" t="s">
        <v>128</v>
      </c>
      <c r="J124" s="121" t="s">
        <v>129</v>
      </c>
      <c r="K124" s="121" t="s">
        <v>120</v>
      </c>
      <c r="L124" s="122" t="s">
        <v>130</v>
      </c>
      <c r="M124" s="119"/>
      <c r="N124" s="51" t="s">
        <v>1</v>
      </c>
      <c r="O124" s="52" t="s">
        <v>36</v>
      </c>
      <c r="P124" s="52" t="s">
        <v>131</v>
      </c>
      <c r="Q124" s="52" t="s">
        <v>132</v>
      </c>
      <c r="R124" s="52" t="s">
        <v>133</v>
      </c>
      <c r="S124" s="52" t="s">
        <v>134</v>
      </c>
      <c r="T124" s="52" t="s">
        <v>135</v>
      </c>
      <c r="U124" s="52" t="s">
        <v>136</v>
      </c>
      <c r="V124" s="52" t="s">
        <v>137</v>
      </c>
      <c r="W124" s="52" t="s">
        <v>138</v>
      </c>
      <c r="X124" s="53" t="s">
        <v>139</v>
      </c>
      <c r="Y124" s="118"/>
      <c r="Z124" s="118"/>
      <c r="AA124" s="118"/>
      <c r="AB124" s="118"/>
      <c r="AC124" s="118"/>
      <c r="AD124" s="118"/>
      <c r="AE124" s="118"/>
      <c r="AF124" s="118"/>
      <c r="AG124" s="118"/>
      <c r="AH124" s="118"/>
      <c r="AI124" s="118"/>
      <c r="AJ124" s="118"/>
      <c r="AK124" s="118"/>
      <c r="AL124" s="118"/>
      <c r="AM124" s="118"/>
      <c r="AN124" s="118"/>
      <c r="AO124" s="118"/>
      <c r="AP124" s="118"/>
      <c r="AQ124" s="118"/>
      <c r="AR124" s="118"/>
      <c r="AS124" s="118"/>
      <c r="AT124" s="118"/>
      <c r="AU124" s="118"/>
      <c r="AV124" s="118"/>
      <c r="AW124" s="118"/>
      <c r="AX124" s="118"/>
      <c r="AY124" s="118"/>
      <c r="AZ124" s="118"/>
      <c r="BA124" s="118"/>
      <c r="BB124" s="118"/>
      <c r="BC124" s="118"/>
      <c r="BD124" s="118"/>
      <c r="BE124" s="118"/>
      <c r="BF124" s="118"/>
      <c r="BG124" s="118"/>
      <c r="BH124" s="118"/>
      <c r="BI124" s="118"/>
      <c r="BJ124" s="118"/>
      <c r="BK124" s="118"/>
      <c r="BL124" s="118"/>
      <c r="BM124" s="118"/>
    </row>
    <row r="125" spans="1:65" ht="22.5" customHeight="1">
      <c r="A125" s="18"/>
      <c r="B125" s="19"/>
      <c r="C125" s="57" t="s">
        <v>121</v>
      </c>
      <c r="D125" s="18"/>
      <c r="E125" s="18"/>
      <c r="F125" s="18"/>
      <c r="G125" s="18"/>
      <c r="H125" s="18"/>
      <c r="I125" s="18"/>
      <c r="J125" s="18"/>
      <c r="K125" s="123">
        <f t="shared" ref="K125:K127" si="8">BK125</f>
        <v>0</v>
      </c>
      <c r="L125" s="18"/>
      <c r="M125" s="19"/>
      <c r="N125" s="54"/>
      <c r="O125" s="46"/>
      <c r="P125" s="46"/>
      <c r="Q125" s="124">
        <f t="shared" ref="Q125:R125" si="9">Q126</f>
        <v>0</v>
      </c>
      <c r="R125" s="124">
        <f t="shared" si="9"/>
        <v>0</v>
      </c>
      <c r="S125" s="46"/>
      <c r="T125" s="125">
        <f>T126</f>
        <v>0</v>
      </c>
      <c r="U125" s="46"/>
      <c r="V125" s="125">
        <f>V126</f>
        <v>0.23089673000000002</v>
      </c>
      <c r="W125" s="46"/>
      <c r="X125" s="126">
        <f>X126</f>
        <v>0</v>
      </c>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3" t="s">
        <v>73</v>
      </c>
      <c r="AU125" s="3" t="s">
        <v>122</v>
      </c>
      <c r="AV125" s="18"/>
      <c r="AW125" s="18"/>
      <c r="AX125" s="18"/>
      <c r="AY125" s="18"/>
      <c r="AZ125" s="18"/>
      <c r="BA125" s="18"/>
      <c r="BB125" s="18"/>
      <c r="BC125" s="18"/>
      <c r="BD125" s="18"/>
      <c r="BE125" s="18"/>
      <c r="BF125" s="18"/>
      <c r="BG125" s="18"/>
      <c r="BH125" s="18"/>
      <c r="BI125" s="18"/>
      <c r="BJ125" s="18"/>
      <c r="BK125" s="127">
        <f>BK126</f>
        <v>0</v>
      </c>
      <c r="BL125" s="18"/>
      <c r="BM125" s="18"/>
    </row>
    <row r="126" spans="1:65" ht="25.5" customHeight="1">
      <c r="A126" s="128"/>
      <c r="B126" s="129"/>
      <c r="C126" s="128"/>
      <c r="D126" s="130" t="s">
        <v>73</v>
      </c>
      <c r="E126" s="131" t="s">
        <v>140</v>
      </c>
      <c r="F126" s="131" t="s">
        <v>141</v>
      </c>
      <c r="G126" s="128"/>
      <c r="H126" s="128"/>
      <c r="I126" s="128"/>
      <c r="J126" s="128"/>
      <c r="K126" s="132">
        <f t="shared" si="8"/>
        <v>0</v>
      </c>
      <c r="L126" s="128"/>
      <c r="M126" s="129"/>
      <c r="N126" s="133"/>
      <c r="O126" s="128"/>
      <c r="P126" s="128"/>
      <c r="Q126" s="134">
        <f t="shared" ref="Q126:R126" si="10">Q127+Q139+Q164+Q199</f>
        <v>0</v>
      </c>
      <c r="R126" s="134">
        <f t="shared" si="10"/>
        <v>0</v>
      </c>
      <c r="S126" s="128"/>
      <c r="T126" s="135">
        <f>T127+T139+T164+T199</f>
        <v>0</v>
      </c>
      <c r="U126" s="128"/>
      <c r="V126" s="135">
        <f>V127+V139+V164+V199</f>
        <v>0.23089673000000002</v>
      </c>
      <c r="W126" s="128"/>
      <c r="X126" s="136">
        <f>X127+X139+X164+X199</f>
        <v>0</v>
      </c>
      <c r="Y126" s="128"/>
      <c r="Z126" s="128"/>
      <c r="AA126" s="128"/>
      <c r="AB126" s="128"/>
      <c r="AC126" s="128"/>
      <c r="AD126" s="128"/>
      <c r="AE126" s="128"/>
      <c r="AF126" s="128"/>
      <c r="AG126" s="128"/>
      <c r="AH126" s="128"/>
      <c r="AI126" s="128"/>
      <c r="AJ126" s="128"/>
      <c r="AK126" s="128"/>
      <c r="AL126" s="128"/>
      <c r="AM126" s="128"/>
      <c r="AN126" s="128"/>
      <c r="AO126" s="128"/>
      <c r="AP126" s="128"/>
      <c r="AQ126" s="128"/>
      <c r="AR126" s="130" t="s">
        <v>87</v>
      </c>
      <c r="AS126" s="128"/>
      <c r="AT126" s="137" t="s">
        <v>73</v>
      </c>
      <c r="AU126" s="137" t="s">
        <v>74</v>
      </c>
      <c r="AV126" s="128"/>
      <c r="AW126" s="128"/>
      <c r="AX126" s="128"/>
      <c r="AY126" s="130" t="s">
        <v>142</v>
      </c>
      <c r="AZ126" s="128"/>
      <c r="BA126" s="128"/>
      <c r="BB126" s="128"/>
      <c r="BC126" s="128"/>
      <c r="BD126" s="128"/>
      <c r="BE126" s="128"/>
      <c r="BF126" s="128"/>
      <c r="BG126" s="128"/>
      <c r="BH126" s="128"/>
      <c r="BI126" s="128"/>
      <c r="BJ126" s="128"/>
      <c r="BK126" s="138">
        <f>BK127+BK139+BK164+BK199</f>
        <v>0</v>
      </c>
      <c r="BL126" s="128"/>
      <c r="BM126" s="128"/>
    </row>
    <row r="127" spans="1:65" ht="22.5" customHeight="1">
      <c r="A127" s="128"/>
      <c r="B127" s="129"/>
      <c r="C127" s="128"/>
      <c r="D127" s="130" t="s">
        <v>73</v>
      </c>
      <c r="E127" s="139" t="s">
        <v>349</v>
      </c>
      <c r="F127" s="139" t="s">
        <v>350</v>
      </c>
      <c r="G127" s="128"/>
      <c r="H127" s="128"/>
      <c r="I127" s="128"/>
      <c r="J127" s="128"/>
      <c r="K127" s="140">
        <f t="shared" si="8"/>
        <v>0</v>
      </c>
      <c r="L127" s="128"/>
      <c r="M127" s="129"/>
      <c r="N127" s="133"/>
      <c r="O127" s="128"/>
      <c r="P127" s="128"/>
      <c r="Q127" s="134">
        <f t="shared" ref="Q127:R127" si="11">SUM(Q128:Q138)</f>
        <v>0</v>
      </c>
      <c r="R127" s="134">
        <f t="shared" si="11"/>
        <v>0</v>
      </c>
      <c r="S127" s="128"/>
      <c r="T127" s="135">
        <f>SUM(T128:T138)</f>
        <v>0</v>
      </c>
      <c r="U127" s="128"/>
      <c r="V127" s="135">
        <f>SUM(V128:V138)</f>
        <v>1.1385000000000003E-2</v>
      </c>
      <c r="W127" s="128"/>
      <c r="X127" s="136">
        <f>SUM(X128:X138)</f>
        <v>0</v>
      </c>
      <c r="Y127" s="128"/>
      <c r="Z127" s="128"/>
      <c r="AA127" s="128"/>
      <c r="AB127" s="128"/>
      <c r="AC127" s="128"/>
      <c r="AD127" s="128"/>
      <c r="AE127" s="128"/>
      <c r="AF127" s="128"/>
      <c r="AG127" s="128"/>
      <c r="AH127" s="128"/>
      <c r="AI127" s="128"/>
      <c r="AJ127" s="128"/>
      <c r="AK127" s="128"/>
      <c r="AL127" s="128"/>
      <c r="AM127" s="128"/>
      <c r="AN127" s="128"/>
      <c r="AO127" s="128"/>
      <c r="AP127" s="128"/>
      <c r="AQ127" s="128"/>
      <c r="AR127" s="130" t="s">
        <v>87</v>
      </c>
      <c r="AS127" s="128"/>
      <c r="AT127" s="137" t="s">
        <v>73</v>
      </c>
      <c r="AU127" s="137" t="s">
        <v>80</v>
      </c>
      <c r="AV127" s="128"/>
      <c r="AW127" s="128"/>
      <c r="AX127" s="128"/>
      <c r="AY127" s="130" t="s">
        <v>142</v>
      </c>
      <c r="AZ127" s="128"/>
      <c r="BA127" s="128"/>
      <c r="BB127" s="128"/>
      <c r="BC127" s="128"/>
      <c r="BD127" s="128"/>
      <c r="BE127" s="128"/>
      <c r="BF127" s="128"/>
      <c r="BG127" s="128"/>
      <c r="BH127" s="128"/>
      <c r="BI127" s="128"/>
      <c r="BJ127" s="128"/>
      <c r="BK127" s="138">
        <f>SUM(BK128:BK138)</f>
        <v>0</v>
      </c>
      <c r="BL127" s="128"/>
      <c r="BM127" s="128"/>
    </row>
    <row r="128" spans="1:65" ht="24" customHeight="1">
      <c r="A128" s="18"/>
      <c r="B128" s="19"/>
      <c r="C128" s="157" t="s">
        <v>80</v>
      </c>
      <c r="D128" s="157" t="s">
        <v>155</v>
      </c>
      <c r="E128" s="158" t="s">
        <v>1139</v>
      </c>
      <c r="F128" s="159" t="s">
        <v>1140</v>
      </c>
      <c r="G128" s="160" t="s">
        <v>206</v>
      </c>
      <c r="H128" s="161">
        <v>75</v>
      </c>
      <c r="I128" s="162"/>
      <c r="J128" s="162"/>
      <c r="K128" s="163">
        <f>ROUND(P128*H128,2)</f>
        <v>0</v>
      </c>
      <c r="L128" s="159" t="s">
        <v>966</v>
      </c>
      <c r="M128" s="19"/>
      <c r="N128" s="164" t="s">
        <v>1</v>
      </c>
      <c r="O128" s="151" t="s">
        <v>38</v>
      </c>
      <c r="P128" s="152">
        <f>I128+J128</f>
        <v>0</v>
      </c>
      <c r="Q128" s="152">
        <f>ROUND(I128*H128,2)</f>
        <v>0</v>
      </c>
      <c r="R128" s="152">
        <f>ROUND(J128*H128,2)</f>
        <v>0</v>
      </c>
      <c r="S128" s="18"/>
      <c r="T128" s="153">
        <f>S128*H128</f>
        <v>0</v>
      </c>
      <c r="U128" s="153">
        <v>2.0000000000000002E-5</v>
      </c>
      <c r="V128" s="153">
        <f>U128*H128</f>
        <v>1.5E-3</v>
      </c>
      <c r="W128" s="153">
        <v>0</v>
      </c>
      <c r="X128" s="154">
        <f>W128*H128</f>
        <v>0</v>
      </c>
      <c r="Y128" s="18"/>
      <c r="Z128" s="18"/>
      <c r="AA128" s="18"/>
      <c r="AB128" s="18"/>
      <c r="AC128" s="18"/>
      <c r="AD128" s="18"/>
      <c r="AE128" s="18"/>
      <c r="AF128" s="18"/>
      <c r="AG128" s="18"/>
      <c r="AH128" s="18"/>
      <c r="AI128" s="18"/>
      <c r="AJ128" s="18"/>
      <c r="AK128" s="18"/>
      <c r="AL128" s="18"/>
      <c r="AM128" s="18"/>
      <c r="AN128" s="18"/>
      <c r="AO128" s="18"/>
      <c r="AP128" s="18"/>
      <c r="AQ128" s="18"/>
      <c r="AR128" s="155" t="s">
        <v>146</v>
      </c>
      <c r="AS128" s="18"/>
      <c r="AT128" s="155" t="s">
        <v>155</v>
      </c>
      <c r="AU128" s="155" t="s">
        <v>87</v>
      </c>
      <c r="AV128" s="18"/>
      <c r="AW128" s="18"/>
      <c r="AX128" s="18"/>
      <c r="AY128" s="3" t="s">
        <v>142</v>
      </c>
      <c r="AZ128" s="18"/>
      <c r="BA128" s="18"/>
      <c r="BB128" s="18"/>
      <c r="BC128" s="18"/>
      <c r="BD128" s="18"/>
      <c r="BE128" s="156">
        <f>IF(O128="základná",K128,0)</f>
        <v>0</v>
      </c>
      <c r="BF128" s="156">
        <f>IF(O128="znížená",K128,0)</f>
        <v>0</v>
      </c>
      <c r="BG128" s="156">
        <f>IF(O128="zákl. prenesená",K128,0)</f>
        <v>0</v>
      </c>
      <c r="BH128" s="156">
        <f>IF(O128="zníž. prenesená",K128,0)</f>
        <v>0</v>
      </c>
      <c r="BI128" s="156">
        <f>IF(O128="nulová",K128,0)</f>
        <v>0</v>
      </c>
      <c r="BJ128" s="3" t="s">
        <v>87</v>
      </c>
      <c r="BK128" s="156">
        <f>ROUND(P128*H128,2)</f>
        <v>0</v>
      </c>
      <c r="BL128" s="3" t="s">
        <v>146</v>
      </c>
      <c r="BM128" s="155" t="s">
        <v>1141</v>
      </c>
    </row>
    <row r="129" spans="1:65" ht="15.75" customHeight="1">
      <c r="A129" s="171"/>
      <c r="B129" s="172"/>
      <c r="C129" s="171"/>
      <c r="D129" s="173" t="s">
        <v>193</v>
      </c>
      <c r="E129" s="174" t="s">
        <v>1</v>
      </c>
      <c r="F129" s="175" t="s">
        <v>1142</v>
      </c>
      <c r="G129" s="171"/>
      <c r="H129" s="176">
        <v>75</v>
      </c>
      <c r="I129" s="171"/>
      <c r="J129" s="171"/>
      <c r="K129" s="171"/>
      <c r="L129" s="171"/>
      <c r="M129" s="172"/>
      <c r="N129" s="177"/>
      <c r="O129" s="171"/>
      <c r="P129" s="171"/>
      <c r="Q129" s="171"/>
      <c r="R129" s="171"/>
      <c r="S129" s="171"/>
      <c r="T129" s="171"/>
      <c r="U129" s="171"/>
      <c r="V129" s="171"/>
      <c r="W129" s="171"/>
      <c r="X129" s="178"/>
      <c r="Y129" s="171"/>
      <c r="Z129" s="171"/>
      <c r="AA129" s="171"/>
      <c r="AB129" s="171"/>
      <c r="AC129" s="171"/>
      <c r="AD129" s="171"/>
      <c r="AE129" s="171"/>
      <c r="AF129" s="171"/>
      <c r="AG129" s="171"/>
      <c r="AH129" s="171"/>
      <c r="AI129" s="171"/>
      <c r="AJ129" s="171"/>
      <c r="AK129" s="171"/>
      <c r="AL129" s="171"/>
      <c r="AM129" s="171"/>
      <c r="AN129" s="171"/>
      <c r="AO129" s="171"/>
      <c r="AP129" s="171"/>
      <c r="AQ129" s="171"/>
      <c r="AR129" s="171"/>
      <c r="AS129" s="171"/>
      <c r="AT129" s="174" t="s">
        <v>193</v>
      </c>
      <c r="AU129" s="174" t="s">
        <v>87</v>
      </c>
      <c r="AV129" s="171" t="s">
        <v>87</v>
      </c>
      <c r="AW129" s="171" t="s">
        <v>4</v>
      </c>
      <c r="AX129" s="171" t="s">
        <v>80</v>
      </c>
      <c r="AY129" s="174" t="s">
        <v>142</v>
      </c>
      <c r="AZ129" s="171"/>
      <c r="BA129" s="171"/>
      <c r="BB129" s="171"/>
      <c r="BC129" s="171"/>
      <c r="BD129" s="171"/>
      <c r="BE129" s="171"/>
      <c r="BF129" s="171"/>
      <c r="BG129" s="171"/>
      <c r="BH129" s="171"/>
      <c r="BI129" s="171"/>
      <c r="BJ129" s="171"/>
      <c r="BK129" s="171"/>
      <c r="BL129" s="171"/>
      <c r="BM129" s="171"/>
    </row>
    <row r="130" spans="1:65" ht="33" customHeight="1">
      <c r="A130" s="18"/>
      <c r="B130" s="19"/>
      <c r="C130" s="141" t="s">
        <v>87</v>
      </c>
      <c r="D130" s="141" t="s">
        <v>143</v>
      </c>
      <c r="E130" s="142" t="s">
        <v>1143</v>
      </c>
      <c r="F130" s="143" t="s">
        <v>1144</v>
      </c>
      <c r="G130" s="144" t="s">
        <v>206</v>
      </c>
      <c r="H130" s="145">
        <v>76.5</v>
      </c>
      <c r="I130" s="146"/>
      <c r="J130" s="147"/>
      <c r="K130" s="148">
        <f>ROUND(P130*H130,2)</f>
        <v>0</v>
      </c>
      <c r="L130" s="143" t="s">
        <v>966</v>
      </c>
      <c r="M130" s="149"/>
      <c r="N130" s="150" t="s">
        <v>1</v>
      </c>
      <c r="O130" s="151" t="s">
        <v>38</v>
      </c>
      <c r="P130" s="152">
        <f>I130+J130</f>
        <v>0</v>
      </c>
      <c r="Q130" s="152">
        <f>ROUND(I130*H130,2)</f>
        <v>0</v>
      </c>
      <c r="R130" s="152">
        <f>ROUND(J130*H130,2)</f>
        <v>0</v>
      </c>
      <c r="S130" s="18"/>
      <c r="T130" s="153">
        <f>S130*H130</f>
        <v>0</v>
      </c>
      <c r="U130" s="153">
        <v>2.0000000000000002E-5</v>
      </c>
      <c r="V130" s="153">
        <f>U130*H130</f>
        <v>1.5300000000000001E-3</v>
      </c>
      <c r="W130" s="153">
        <v>0</v>
      </c>
      <c r="X130" s="154">
        <f>W130*H130</f>
        <v>0</v>
      </c>
      <c r="Y130" s="18"/>
      <c r="Z130" s="18"/>
      <c r="AA130" s="18"/>
      <c r="AB130" s="18"/>
      <c r="AC130" s="18"/>
      <c r="AD130" s="18"/>
      <c r="AE130" s="18"/>
      <c r="AF130" s="18"/>
      <c r="AG130" s="18"/>
      <c r="AH130" s="18"/>
      <c r="AI130" s="18"/>
      <c r="AJ130" s="18"/>
      <c r="AK130" s="18"/>
      <c r="AL130" s="18"/>
      <c r="AM130" s="18"/>
      <c r="AN130" s="18"/>
      <c r="AO130" s="18"/>
      <c r="AP130" s="18"/>
      <c r="AQ130" s="18"/>
      <c r="AR130" s="155" t="s">
        <v>145</v>
      </c>
      <c r="AS130" s="18"/>
      <c r="AT130" s="155" t="s">
        <v>143</v>
      </c>
      <c r="AU130" s="155" t="s">
        <v>87</v>
      </c>
      <c r="AV130" s="18"/>
      <c r="AW130" s="18"/>
      <c r="AX130" s="18"/>
      <c r="AY130" s="3" t="s">
        <v>142</v>
      </c>
      <c r="AZ130" s="18"/>
      <c r="BA130" s="18"/>
      <c r="BB130" s="18"/>
      <c r="BC130" s="18"/>
      <c r="BD130" s="18"/>
      <c r="BE130" s="156">
        <f>IF(O130="základná",K130,0)</f>
        <v>0</v>
      </c>
      <c r="BF130" s="156">
        <f>IF(O130="znížená",K130,0)</f>
        <v>0</v>
      </c>
      <c r="BG130" s="156">
        <f>IF(O130="zákl. prenesená",K130,0)</f>
        <v>0</v>
      </c>
      <c r="BH130" s="156">
        <f>IF(O130="zníž. prenesená",K130,0)</f>
        <v>0</v>
      </c>
      <c r="BI130" s="156">
        <f>IF(O130="nulová",K130,0)</f>
        <v>0</v>
      </c>
      <c r="BJ130" s="3" t="s">
        <v>87</v>
      </c>
      <c r="BK130" s="156">
        <f>ROUND(P130*H130,2)</f>
        <v>0</v>
      </c>
      <c r="BL130" s="3" t="s">
        <v>146</v>
      </c>
      <c r="BM130" s="155" t="s">
        <v>1145</v>
      </c>
    </row>
    <row r="131" spans="1:65" ht="15.75" customHeight="1">
      <c r="A131" s="171"/>
      <c r="B131" s="172"/>
      <c r="C131" s="171"/>
      <c r="D131" s="173" t="s">
        <v>193</v>
      </c>
      <c r="E131" s="171"/>
      <c r="F131" s="175" t="s">
        <v>1146</v>
      </c>
      <c r="G131" s="171"/>
      <c r="H131" s="176">
        <v>76.5</v>
      </c>
      <c r="I131" s="171"/>
      <c r="J131" s="171"/>
      <c r="K131" s="171"/>
      <c r="L131" s="171"/>
      <c r="M131" s="172"/>
      <c r="N131" s="177"/>
      <c r="O131" s="171"/>
      <c r="P131" s="171"/>
      <c r="Q131" s="171"/>
      <c r="R131" s="171"/>
      <c r="S131" s="171"/>
      <c r="T131" s="171"/>
      <c r="U131" s="171"/>
      <c r="V131" s="171"/>
      <c r="W131" s="171"/>
      <c r="X131" s="178"/>
      <c r="Y131" s="171"/>
      <c r="Z131" s="171"/>
      <c r="AA131" s="171"/>
      <c r="AB131" s="171"/>
      <c r="AC131" s="171"/>
      <c r="AD131" s="171"/>
      <c r="AE131" s="171"/>
      <c r="AF131" s="171"/>
      <c r="AG131" s="171"/>
      <c r="AH131" s="171"/>
      <c r="AI131" s="171"/>
      <c r="AJ131" s="171"/>
      <c r="AK131" s="171"/>
      <c r="AL131" s="171"/>
      <c r="AM131" s="171"/>
      <c r="AN131" s="171"/>
      <c r="AO131" s="171"/>
      <c r="AP131" s="171"/>
      <c r="AQ131" s="171"/>
      <c r="AR131" s="171"/>
      <c r="AS131" s="171"/>
      <c r="AT131" s="174" t="s">
        <v>193</v>
      </c>
      <c r="AU131" s="174" t="s">
        <v>87</v>
      </c>
      <c r="AV131" s="171" t="s">
        <v>87</v>
      </c>
      <c r="AW131" s="171" t="s">
        <v>3</v>
      </c>
      <c r="AX131" s="171" t="s">
        <v>80</v>
      </c>
      <c r="AY131" s="174" t="s">
        <v>142</v>
      </c>
      <c r="AZ131" s="171"/>
      <c r="BA131" s="171"/>
      <c r="BB131" s="171"/>
      <c r="BC131" s="171"/>
      <c r="BD131" s="171"/>
      <c r="BE131" s="171"/>
      <c r="BF131" s="171"/>
      <c r="BG131" s="171"/>
      <c r="BH131" s="171"/>
      <c r="BI131" s="171"/>
      <c r="BJ131" s="171"/>
      <c r="BK131" s="171"/>
      <c r="BL131" s="171"/>
      <c r="BM131" s="171"/>
    </row>
    <row r="132" spans="1:65" ht="15.75" customHeight="1">
      <c r="A132" s="18"/>
      <c r="B132" s="19"/>
      <c r="C132" s="157" t="s">
        <v>94</v>
      </c>
      <c r="D132" s="157" t="s">
        <v>155</v>
      </c>
      <c r="E132" s="158" t="s">
        <v>1147</v>
      </c>
      <c r="F132" s="159" t="s">
        <v>1148</v>
      </c>
      <c r="G132" s="160" t="s">
        <v>206</v>
      </c>
      <c r="H132" s="161">
        <v>22</v>
      </c>
      <c r="I132" s="162"/>
      <c r="J132" s="162"/>
      <c r="K132" s="163">
        <f>ROUND(P132*H132,2)</f>
        <v>0</v>
      </c>
      <c r="L132" s="159" t="s">
        <v>966</v>
      </c>
      <c r="M132" s="19"/>
      <c r="N132" s="164" t="s">
        <v>1</v>
      </c>
      <c r="O132" s="151" t="s">
        <v>38</v>
      </c>
      <c r="P132" s="152">
        <f>I132+J132</f>
        <v>0</v>
      </c>
      <c r="Q132" s="152">
        <f>ROUND(I132*H132,2)</f>
        <v>0</v>
      </c>
      <c r="R132" s="152">
        <f>ROUND(J132*H132,2)</f>
        <v>0</v>
      </c>
      <c r="S132" s="18"/>
      <c r="T132" s="153">
        <f>S132*H132</f>
        <v>0</v>
      </c>
      <c r="U132" s="153">
        <v>3.0000000000000001E-5</v>
      </c>
      <c r="V132" s="153">
        <f>U132*H132</f>
        <v>6.6E-4</v>
      </c>
      <c r="W132" s="153">
        <v>0</v>
      </c>
      <c r="X132" s="154">
        <f>W132*H132</f>
        <v>0</v>
      </c>
      <c r="Y132" s="18"/>
      <c r="Z132" s="18"/>
      <c r="AA132" s="18"/>
      <c r="AB132" s="18"/>
      <c r="AC132" s="18"/>
      <c r="AD132" s="18"/>
      <c r="AE132" s="18"/>
      <c r="AF132" s="18"/>
      <c r="AG132" s="18"/>
      <c r="AH132" s="18"/>
      <c r="AI132" s="18"/>
      <c r="AJ132" s="18"/>
      <c r="AK132" s="18"/>
      <c r="AL132" s="18"/>
      <c r="AM132" s="18"/>
      <c r="AN132" s="18"/>
      <c r="AO132" s="18"/>
      <c r="AP132" s="18"/>
      <c r="AQ132" s="18"/>
      <c r="AR132" s="155" t="s">
        <v>146</v>
      </c>
      <c r="AS132" s="18"/>
      <c r="AT132" s="155" t="s">
        <v>155</v>
      </c>
      <c r="AU132" s="155" t="s">
        <v>87</v>
      </c>
      <c r="AV132" s="18"/>
      <c r="AW132" s="18"/>
      <c r="AX132" s="18"/>
      <c r="AY132" s="3" t="s">
        <v>142</v>
      </c>
      <c r="AZ132" s="18"/>
      <c r="BA132" s="18"/>
      <c r="BB132" s="18"/>
      <c r="BC132" s="18"/>
      <c r="BD132" s="18"/>
      <c r="BE132" s="156">
        <f>IF(O132="základná",K132,0)</f>
        <v>0</v>
      </c>
      <c r="BF132" s="156">
        <f>IF(O132="znížená",K132,0)</f>
        <v>0</v>
      </c>
      <c r="BG132" s="156">
        <f>IF(O132="zákl. prenesená",K132,0)</f>
        <v>0</v>
      </c>
      <c r="BH132" s="156">
        <f>IF(O132="zníž. prenesená",K132,0)</f>
        <v>0</v>
      </c>
      <c r="BI132" s="156">
        <f>IF(O132="nulová",K132,0)</f>
        <v>0</v>
      </c>
      <c r="BJ132" s="3" t="s">
        <v>87</v>
      </c>
      <c r="BK132" s="156">
        <f>ROUND(P132*H132,2)</f>
        <v>0</v>
      </c>
      <c r="BL132" s="3" t="s">
        <v>146</v>
      </c>
      <c r="BM132" s="155" t="s">
        <v>1149</v>
      </c>
    </row>
    <row r="133" spans="1:65" ht="15.75" customHeight="1">
      <c r="A133" s="171"/>
      <c r="B133" s="172"/>
      <c r="C133" s="171"/>
      <c r="D133" s="173" t="s">
        <v>193</v>
      </c>
      <c r="E133" s="174" t="s">
        <v>1</v>
      </c>
      <c r="F133" s="175" t="s">
        <v>1150</v>
      </c>
      <c r="G133" s="171"/>
      <c r="H133" s="176">
        <v>22</v>
      </c>
      <c r="I133" s="171"/>
      <c r="J133" s="171"/>
      <c r="K133" s="171"/>
      <c r="L133" s="171"/>
      <c r="M133" s="172"/>
      <c r="N133" s="177"/>
      <c r="O133" s="171"/>
      <c r="P133" s="171"/>
      <c r="Q133" s="171"/>
      <c r="R133" s="171"/>
      <c r="S133" s="171"/>
      <c r="T133" s="171"/>
      <c r="U133" s="171"/>
      <c r="V133" s="171"/>
      <c r="W133" s="171"/>
      <c r="X133" s="178"/>
      <c r="Y133" s="171"/>
      <c r="Z133" s="171"/>
      <c r="AA133" s="171"/>
      <c r="AB133" s="171"/>
      <c r="AC133" s="171"/>
      <c r="AD133" s="171"/>
      <c r="AE133" s="171"/>
      <c r="AF133" s="171"/>
      <c r="AG133" s="171"/>
      <c r="AH133" s="171"/>
      <c r="AI133" s="171"/>
      <c r="AJ133" s="171"/>
      <c r="AK133" s="171"/>
      <c r="AL133" s="171"/>
      <c r="AM133" s="171"/>
      <c r="AN133" s="171"/>
      <c r="AO133" s="171"/>
      <c r="AP133" s="171"/>
      <c r="AQ133" s="171"/>
      <c r="AR133" s="171"/>
      <c r="AS133" s="171"/>
      <c r="AT133" s="174" t="s">
        <v>193</v>
      </c>
      <c r="AU133" s="174" t="s">
        <v>87</v>
      </c>
      <c r="AV133" s="171" t="s">
        <v>87</v>
      </c>
      <c r="AW133" s="171" t="s">
        <v>4</v>
      </c>
      <c r="AX133" s="171" t="s">
        <v>80</v>
      </c>
      <c r="AY133" s="174" t="s">
        <v>142</v>
      </c>
      <c r="AZ133" s="171"/>
      <c r="BA133" s="171"/>
      <c r="BB133" s="171"/>
      <c r="BC133" s="171"/>
      <c r="BD133" s="171"/>
      <c r="BE133" s="171"/>
      <c r="BF133" s="171"/>
      <c r="BG133" s="171"/>
      <c r="BH133" s="171"/>
      <c r="BI133" s="171"/>
      <c r="BJ133" s="171"/>
      <c r="BK133" s="171"/>
      <c r="BL133" s="171"/>
      <c r="BM133" s="171"/>
    </row>
    <row r="134" spans="1:65" ht="33" customHeight="1">
      <c r="A134" s="18"/>
      <c r="B134" s="19"/>
      <c r="C134" s="141" t="s">
        <v>147</v>
      </c>
      <c r="D134" s="141" t="s">
        <v>143</v>
      </c>
      <c r="E134" s="142" t="s">
        <v>1151</v>
      </c>
      <c r="F134" s="143" t="s">
        <v>1152</v>
      </c>
      <c r="G134" s="144" t="s">
        <v>206</v>
      </c>
      <c r="H134" s="145">
        <v>22.44</v>
      </c>
      <c r="I134" s="146"/>
      <c r="J134" s="147"/>
      <c r="K134" s="148">
        <f>ROUND(P134*H134,2)</f>
        <v>0</v>
      </c>
      <c r="L134" s="143" t="s">
        <v>966</v>
      </c>
      <c r="M134" s="149"/>
      <c r="N134" s="150" t="s">
        <v>1</v>
      </c>
      <c r="O134" s="151" t="s">
        <v>38</v>
      </c>
      <c r="P134" s="152">
        <f>I134+J134</f>
        <v>0</v>
      </c>
      <c r="Q134" s="152">
        <f>ROUND(I134*H134,2)</f>
        <v>0</v>
      </c>
      <c r="R134" s="152">
        <f>ROUND(J134*H134,2)</f>
        <v>0</v>
      </c>
      <c r="S134" s="18"/>
      <c r="T134" s="153">
        <f>S134*H134</f>
        <v>0</v>
      </c>
      <c r="U134" s="153">
        <v>2.4000000000000001E-4</v>
      </c>
      <c r="V134" s="153">
        <f>U134*H134</f>
        <v>5.3856000000000008E-3</v>
      </c>
      <c r="W134" s="153">
        <v>0</v>
      </c>
      <c r="X134" s="154">
        <f>W134*H134</f>
        <v>0</v>
      </c>
      <c r="Y134" s="18"/>
      <c r="Z134" s="18"/>
      <c r="AA134" s="18"/>
      <c r="AB134" s="18"/>
      <c r="AC134" s="18"/>
      <c r="AD134" s="18"/>
      <c r="AE134" s="18"/>
      <c r="AF134" s="18"/>
      <c r="AG134" s="18"/>
      <c r="AH134" s="18"/>
      <c r="AI134" s="18"/>
      <c r="AJ134" s="18"/>
      <c r="AK134" s="18"/>
      <c r="AL134" s="18"/>
      <c r="AM134" s="18"/>
      <c r="AN134" s="18"/>
      <c r="AO134" s="18"/>
      <c r="AP134" s="18"/>
      <c r="AQ134" s="18"/>
      <c r="AR134" s="155" t="s">
        <v>145</v>
      </c>
      <c r="AS134" s="18"/>
      <c r="AT134" s="155" t="s">
        <v>143</v>
      </c>
      <c r="AU134" s="155" t="s">
        <v>87</v>
      </c>
      <c r="AV134" s="18"/>
      <c r="AW134" s="18"/>
      <c r="AX134" s="18"/>
      <c r="AY134" s="3" t="s">
        <v>142</v>
      </c>
      <c r="AZ134" s="18"/>
      <c r="BA134" s="18"/>
      <c r="BB134" s="18"/>
      <c r="BC134" s="18"/>
      <c r="BD134" s="18"/>
      <c r="BE134" s="156">
        <f>IF(O134="základná",K134,0)</f>
        <v>0</v>
      </c>
      <c r="BF134" s="156">
        <f>IF(O134="znížená",K134,0)</f>
        <v>0</v>
      </c>
      <c r="BG134" s="156">
        <f>IF(O134="zákl. prenesená",K134,0)</f>
        <v>0</v>
      </c>
      <c r="BH134" s="156">
        <f>IF(O134="zníž. prenesená",K134,0)</f>
        <v>0</v>
      </c>
      <c r="BI134" s="156">
        <f>IF(O134="nulová",K134,0)</f>
        <v>0</v>
      </c>
      <c r="BJ134" s="3" t="s">
        <v>87</v>
      </c>
      <c r="BK134" s="156">
        <f>ROUND(P134*H134,2)</f>
        <v>0</v>
      </c>
      <c r="BL134" s="3" t="s">
        <v>146</v>
      </c>
      <c r="BM134" s="155" t="s">
        <v>1153</v>
      </c>
    </row>
    <row r="135" spans="1:65" ht="15.75" customHeight="1">
      <c r="A135" s="171"/>
      <c r="B135" s="172"/>
      <c r="C135" s="171"/>
      <c r="D135" s="173" t="s">
        <v>193</v>
      </c>
      <c r="E135" s="171"/>
      <c r="F135" s="175" t="s">
        <v>1154</v>
      </c>
      <c r="G135" s="171"/>
      <c r="H135" s="176">
        <v>22.44</v>
      </c>
      <c r="I135" s="171"/>
      <c r="J135" s="171"/>
      <c r="K135" s="171"/>
      <c r="L135" s="171"/>
      <c r="M135" s="172"/>
      <c r="N135" s="177"/>
      <c r="O135" s="171"/>
      <c r="P135" s="171"/>
      <c r="Q135" s="171"/>
      <c r="R135" s="171"/>
      <c r="S135" s="171"/>
      <c r="T135" s="171"/>
      <c r="U135" s="171"/>
      <c r="V135" s="171"/>
      <c r="W135" s="171"/>
      <c r="X135" s="178"/>
      <c r="Y135" s="171"/>
      <c r="Z135" s="171"/>
      <c r="AA135" s="171"/>
      <c r="AB135" s="171"/>
      <c r="AC135" s="171"/>
      <c r="AD135" s="171"/>
      <c r="AE135" s="171"/>
      <c r="AF135" s="171"/>
      <c r="AG135" s="171"/>
      <c r="AH135" s="171"/>
      <c r="AI135" s="171"/>
      <c r="AJ135" s="171"/>
      <c r="AK135" s="171"/>
      <c r="AL135" s="171"/>
      <c r="AM135" s="171"/>
      <c r="AN135" s="171"/>
      <c r="AO135" s="171"/>
      <c r="AP135" s="171"/>
      <c r="AQ135" s="171"/>
      <c r="AR135" s="171"/>
      <c r="AS135" s="171"/>
      <c r="AT135" s="174" t="s">
        <v>193</v>
      </c>
      <c r="AU135" s="174" t="s">
        <v>87</v>
      </c>
      <c r="AV135" s="171" t="s">
        <v>87</v>
      </c>
      <c r="AW135" s="171" t="s">
        <v>3</v>
      </c>
      <c r="AX135" s="171" t="s">
        <v>80</v>
      </c>
      <c r="AY135" s="174" t="s">
        <v>142</v>
      </c>
      <c r="AZ135" s="171"/>
      <c r="BA135" s="171"/>
      <c r="BB135" s="171"/>
      <c r="BC135" s="171"/>
      <c r="BD135" s="171"/>
      <c r="BE135" s="171"/>
      <c r="BF135" s="171"/>
      <c r="BG135" s="171"/>
      <c r="BH135" s="171"/>
      <c r="BI135" s="171"/>
      <c r="BJ135" s="171"/>
      <c r="BK135" s="171"/>
      <c r="BL135" s="171"/>
      <c r="BM135" s="171"/>
    </row>
    <row r="136" spans="1:65" ht="24" customHeight="1">
      <c r="A136" s="18"/>
      <c r="B136" s="19"/>
      <c r="C136" s="157" t="s">
        <v>148</v>
      </c>
      <c r="D136" s="157" t="s">
        <v>155</v>
      </c>
      <c r="E136" s="158" t="s">
        <v>1155</v>
      </c>
      <c r="F136" s="159" t="s">
        <v>1156</v>
      </c>
      <c r="G136" s="160" t="s">
        <v>144</v>
      </c>
      <c r="H136" s="161">
        <v>3</v>
      </c>
      <c r="I136" s="162"/>
      <c r="J136" s="162"/>
      <c r="K136" s="163">
        <f t="shared" ref="K136:K138" si="12">ROUND(P136*H136,2)</f>
        <v>0</v>
      </c>
      <c r="L136" s="159" t="s">
        <v>966</v>
      </c>
      <c r="M136" s="19"/>
      <c r="N136" s="164" t="s">
        <v>1</v>
      </c>
      <c r="O136" s="151" t="s">
        <v>38</v>
      </c>
      <c r="P136" s="152">
        <f t="shared" ref="P136:P138" si="13">I136+J136</f>
        <v>0</v>
      </c>
      <c r="Q136" s="152">
        <f t="shared" ref="Q136:Q138" si="14">ROUND(I136*H136,2)</f>
        <v>0</v>
      </c>
      <c r="R136" s="152">
        <f t="shared" ref="R136:R138" si="15">ROUND(J136*H136,2)</f>
        <v>0</v>
      </c>
      <c r="S136" s="18"/>
      <c r="T136" s="153">
        <f t="shared" ref="T136:T138" si="16">S136*H136</f>
        <v>0</v>
      </c>
      <c r="U136" s="153">
        <v>5.4980000000000003E-4</v>
      </c>
      <c r="V136" s="153">
        <f t="shared" ref="V136:V138" si="17">U136*H136</f>
        <v>1.6494000000000001E-3</v>
      </c>
      <c r="W136" s="153">
        <v>0</v>
      </c>
      <c r="X136" s="154">
        <f t="shared" ref="X136:X138" si="18">W136*H136</f>
        <v>0</v>
      </c>
      <c r="Y136" s="18"/>
      <c r="Z136" s="18"/>
      <c r="AA136" s="18"/>
      <c r="AB136" s="18"/>
      <c r="AC136" s="18"/>
      <c r="AD136" s="18"/>
      <c r="AE136" s="18"/>
      <c r="AF136" s="18"/>
      <c r="AG136" s="18"/>
      <c r="AH136" s="18"/>
      <c r="AI136" s="18"/>
      <c r="AJ136" s="18"/>
      <c r="AK136" s="18"/>
      <c r="AL136" s="18"/>
      <c r="AM136" s="18"/>
      <c r="AN136" s="18"/>
      <c r="AO136" s="18"/>
      <c r="AP136" s="18"/>
      <c r="AQ136" s="18"/>
      <c r="AR136" s="155" t="s">
        <v>146</v>
      </c>
      <c r="AS136" s="18"/>
      <c r="AT136" s="155" t="s">
        <v>155</v>
      </c>
      <c r="AU136" s="155" t="s">
        <v>87</v>
      </c>
      <c r="AV136" s="18"/>
      <c r="AW136" s="18"/>
      <c r="AX136" s="18"/>
      <c r="AY136" s="3" t="s">
        <v>142</v>
      </c>
      <c r="AZ136" s="18"/>
      <c r="BA136" s="18"/>
      <c r="BB136" s="18"/>
      <c r="BC136" s="18"/>
      <c r="BD136" s="18"/>
      <c r="BE136" s="156">
        <f t="shared" ref="BE136:BE138" si="19">IF(O136="základná",K136,0)</f>
        <v>0</v>
      </c>
      <c r="BF136" s="156">
        <f t="shared" ref="BF136:BF138" si="20">IF(O136="znížená",K136,0)</f>
        <v>0</v>
      </c>
      <c r="BG136" s="156">
        <f t="shared" ref="BG136:BG138" si="21">IF(O136="zákl. prenesená",K136,0)</f>
        <v>0</v>
      </c>
      <c r="BH136" s="156">
        <f t="shared" ref="BH136:BH138" si="22">IF(O136="zníž. prenesená",K136,0)</f>
        <v>0</v>
      </c>
      <c r="BI136" s="156">
        <f t="shared" ref="BI136:BI138" si="23">IF(O136="nulová",K136,0)</f>
        <v>0</v>
      </c>
      <c r="BJ136" s="3" t="s">
        <v>87</v>
      </c>
      <c r="BK136" s="156">
        <f t="shared" ref="BK136:BK138" si="24">ROUND(P136*H136,2)</f>
        <v>0</v>
      </c>
      <c r="BL136" s="3" t="s">
        <v>146</v>
      </c>
      <c r="BM136" s="155" t="s">
        <v>1157</v>
      </c>
    </row>
    <row r="137" spans="1:65" ht="24" customHeight="1">
      <c r="A137" s="18"/>
      <c r="B137" s="19"/>
      <c r="C137" s="141" t="s">
        <v>149</v>
      </c>
      <c r="D137" s="141" t="s">
        <v>143</v>
      </c>
      <c r="E137" s="142" t="s">
        <v>1158</v>
      </c>
      <c r="F137" s="143" t="s">
        <v>1159</v>
      </c>
      <c r="G137" s="144" t="s">
        <v>144</v>
      </c>
      <c r="H137" s="145">
        <v>3</v>
      </c>
      <c r="I137" s="146"/>
      <c r="J137" s="147"/>
      <c r="K137" s="148">
        <f t="shared" si="12"/>
        <v>0</v>
      </c>
      <c r="L137" s="143" t="s">
        <v>966</v>
      </c>
      <c r="M137" s="149"/>
      <c r="N137" s="150" t="s">
        <v>1</v>
      </c>
      <c r="O137" s="151" t="s">
        <v>38</v>
      </c>
      <c r="P137" s="152">
        <f t="shared" si="13"/>
        <v>0</v>
      </c>
      <c r="Q137" s="152">
        <f t="shared" si="14"/>
        <v>0</v>
      </c>
      <c r="R137" s="152">
        <f t="shared" si="15"/>
        <v>0</v>
      </c>
      <c r="S137" s="18"/>
      <c r="T137" s="153">
        <f t="shared" si="16"/>
        <v>0</v>
      </c>
      <c r="U137" s="153">
        <v>2.2000000000000001E-4</v>
      </c>
      <c r="V137" s="153">
        <f t="shared" si="17"/>
        <v>6.6E-4</v>
      </c>
      <c r="W137" s="153">
        <v>0</v>
      </c>
      <c r="X137" s="154">
        <f t="shared" si="18"/>
        <v>0</v>
      </c>
      <c r="Y137" s="18"/>
      <c r="Z137" s="18"/>
      <c r="AA137" s="18"/>
      <c r="AB137" s="18"/>
      <c r="AC137" s="18"/>
      <c r="AD137" s="18"/>
      <c r="AE137" s="18"/>
      <c r="AF137" s="18"/>
      <c r="AG137" s="18"/>
      <c r="AH137" s="18"/>
      <c r="AI137" s="18"/>
      <c r="AJ137" s="18"/>
      <c r="AK137" s="18"/>
      <c r="AL137" s="18"/>
      <c r="AM137" s="18"/>
      <c r="AN137" s="18"/>
      <c r="AO137" s="18"/>
      <c r="AP137" s="18"/>
      <c r="AQ137" s="18"/>
      <c r="AR137" s="155" t="s">
        <v>145</v>
      </c>
      <c r="AS137" s="18"/>
      <c r="AT137" s="155" t="s">
        <v>143</v>
      </c>
      <c r="AU137" s="155" t="s">
        <v>87</v>
      </c>
      <c r="AV137" s="18"/>
      <c r="AW137" s="18"/>
      <c r="AX137" s="18"/>
      <c r="AY137" s="3" t="s">
        <v>142</v>
      </c>
      <c r="AZ137" s="18"/>
      <c r="BA137" s="18"/>
      <c r="BB137" s="18"/>
      <c r="BC137" s="18"/>
      <c r="BD137" s="18"/>
      <c r="BE137" s="156">
        <f t="shared" si="19"/>
        <v>0</v>
      </c>
      <c r="BF137" s="156">
        <f t="shared" si="20"/>
        <v>0</v>
      </c>
      <c r="BG137" s="156">
        <f t="shared" si="21"/>
        <v>0</v>
      </c>
      <c r="BH137" s="156">
        <f t="shared" si="22"/>
        <v>0</v>
      </c>
      <c r="BI137" s="156">
        <f t="shared" si="23"/>
        <v>0</v>
      </c>
      <c r="BJ137" s="3" t="s">
        <v>87</v>
      </c>
      <c r="BK137" s="156">
        <f t="shared" si="24"/>
        <v>0</v>
      </c>
      <c r="BL137" s="3" t="s">
        <v>146</v>
      </c>
      <c r="BM137" s="155" t="s">
        <v>1160</v>
      </c>
    </row>
    <row r="138" spans="1:65" ht="24" customHeight="1">
      <c r="A138" s="18"/>
      <c r="B138" s="19"/>
      <c r="C138" s="157" t="s">
        <v>150</v>
      </c>
      <c r="D138" s="157" t="s">
        <v>155</v>
      </c>
      <c r="E138" s="158" t="s">
        <v>1161</v>
      </c>
      <c r="F138" s="159" t="s">
        <v>1162</v>
      </c>
      <c r="G138" s="160" t="s">
        <v>347</v>
      </c>
      <c r="H138" s="186"/>
      <c r="I138" s="162"/>
      <c r="J138" s="162"/>
      <c r="K138" s="163">
        <f t="shared" si="12"/>
        <v>0</v>
      </c>
      <c r="L138" s="159" t="s">
        <v>966</v>
      </c>
      <c r="M138" s="19"/>
      <c r="N138" s="164" t="s">
        <v>1</v>
      </c>
      <c r="O138" s="151" t="s">
        <v>38</v>
      </c>
      <c r="P138" s="152">
        <f t="shared" si="13"/>
        <v>0</v>
      </c>
      <c r="Q138" s="152">
        <f t="shared" si="14"/>
        <v>0</v>
      </c>
      <c r="R138" s="152">
        <f t="shared" si="15"/>
        <v>0</v>
      </c>
      <c r="S138" s="18"/>
      <c r="T138" s="153">
        <f t="shared" si="16"/>
        <v>0</v>
      </c>
      <c r="U138" s="153">
        <v>0</v>
      </c>
      <c r="V138" s="153">
        <f t="shared" si="17"/>
        <v>0</v>
      </c>
      <c r="W138" s="153">
        <v>0</v>
      </c>
      <c r="X138" s="154">
        <f t="shared" si="18"/>
        <v>0</v>
      </c>
      <c r="Y138" s="18"/>
      <c r="Z138" s="18"/>
      <c r="AA138" s="18"/>
      <c r="AB138" s="18"/>
      <c r="AC138" s="18"/>
      <c r="AD138" s="18"/>
      <c r="AE138" s="18"/>
      <c r="AF138" s="18"/>
      <c r="AG138" s="18"/>
      <c r="AH138" s="18"/>
      <c r="AI138" s="18"/>
      <c r="AJ138" s="18"/>
      <c r="AK138" s="18"/>
      <c r="AL138" s="18"/>
      <c r="AM138" s="18"/>
      <c r="AN138" s="18"/>
      <c r="AO138" s="18"/>
      <c r="AP138" s="18"/>
      <c r="AQ138" s="18"/>
      <c r="AR138" s="155" t="s">
        <v>146</v>
      </c>
      <c r="AS138" s="18"/>
      <c r="AT138" s="155" t="s">
        <v>155</v>
      </c>
      <c r="AU138" s="155" t="s">
        <v>87</v>
      </c>
      <c r="AV138" s="18"/>
      <c r="AW138" s="18"/>
      <c r="AX138" s="18"/>
      <c r="AY138" s="3" t="s">
        <v>142</v>
      </c>
      <c r="AZ138" s="18"/>
      <c r="BA138" s="18"/>
      <c r="BB138" s="18"/>
      <c r="BC138" s="18"/>
      <c r="BD138" s="18"/>
      <c r="BE138" s="156">
        <f t="shared" si="19"/>
        <v>0</v>
      </c>
      <c r="BF138" s="156">
        <f t="shared" si="20"/>
        <v>0</v>
      </c>
      <c r="BG138" s="156">
        <f t="shared" si="21"/>
        <v>0</v>
      </c>
      <c r="BH138" s="156">
        <f t="shared" si="22"/>
        <v>0</v>
      </c>
      <c r="BI138" s="156">
        <f t="shared" si="23"/>
        <v>0</v>
      </c>
      <c r="BJ138" s="3" t="s">
        <v>87</v>
      </c>
      <c r="BK138" s="156">
        <f t="shared" si="24"/>
        <v>0</v>
      </c>
      <c r="BL138" s="3" t="s">
        <v>146</v>
      </c>
      <c r="BM138" s="155" t="s">
        <v>1163</v>
      </c>
    </row>
    <row r="139" spans="1:65" ht="22.5" customHeight="1">
      <c r="A139" s="128"/>
      <c r="B139" s="129"/>
      <c r="C139" s="128"/>
      <c r="D139" s="130" t="s">
        <v>73</v>
      </c>
      <c r="E139" s="139" t="s">
        <v>398</v>
      </c>
      <c r="F139" s="139" t="s">
        <v>399</v>
      </c>
      <c r="G139" s="128"/>
      <c r="H139" s="128"/>
      <c r="I139" s="128"/>
      <c r="J139" s="128"/>
      <c r="K139" s="140">
        <f>BK139</f>
        <v>0</v>
      </c>
      <c r="L139" s="128"/>
      <c r="M139" s="129"/>
      <c r="N139" s="133"/>
      <c r="O139" s="128"/>
      <c r="P139" s="128"/>
      <c r="Q139" s="134">
        <f t="shared" ref="Q139:R139" si="25">SUM(Q140:Q163)</f>
        <v>0</v>
      </c>
      <c r="R139" s="134">
        <f t="shared" si="25"/>
        <v>0</v>
      </c>
      <c r="S139" s="128"/>
      <c r="T139" s="135">
        <f>SUM(T140:T163)</f>
        <v>0</v>
      </c>
      <c r="U139" s="128"/>
      <c r="V139" s="135">
        <f>SUM(V140:V163)</f>
        <v>8.1442000000000001E-2</v>
      </c>
      <c r="W139" s="128"/>
      <c r="X139" s="136">
        <f>SUM(X140:X163)</f>
        <v>0</v>
      </c>
      <c r="Y139" s="128"/>
      <c r="Z139" s="128"/>
      <c r="AA139" s="128"/>
      <c r="AB139" s="128"/>
      <c r="AC139" s="128"/>
      <c r="AD139" s="128"/>
      <c r="AE139" s="128"/>
      <c r="AF139" s="128"/>
      <c r="AG139" s="128"/>
      <c r="AH139" s="128"/>
      <c r="AI139" s="128"/>
      <c r="AJ139" s="128"/>
      <c r="AK139" s="128"/>
      <c r="AL139" s="128"/>
      <c r="AM139" s="128"/>
      <c r="AN139" s="128"/>
      <c r="AO139" s="128"/>
      <c r="AP139" s="128"/>
      <c r="AQ139" s="128"/>
      <c r="AR139" s="130" t="s">
        <v>87</v>
      </c>
      <c r="AS139" s="128"/>
      <c r="AT139" s="137" t="s">
        <v>73</v>
      </c>
      <c r="AU139" s="137" t="s">
        <v>80</v>
      </c>
      <c r="AV139" s="128"/>
      <c r="AW139" s="128"/>
      <c r="AX139" s="128"/>
      <c r="AY139" s="130" t="s">
        <v>142</v>
      </c>
      <c r="AZ139" s="128"/>
      <c r="BA139" s="128"/>
      <c r="BB139" s="128"/>
      <c r="BC139" s="128"/>
      <c r="BD139" s="128"/>
      <c r="BE139" s="128"/>
      <c r="BF139" s="128"/>
      <c r="BG139" s="128"/>
      <c r="BH139" s="128"/>
      <c r="BI139" s="128"/>
      <c r="BJ139" s="128"/>
      <c r="BK139" s="138">
        <f>SUM(BK140:BK163)</f>
        <v>0</v>
      </c>
      <c r="BL139" s="128"/>
      <c r="BM139" s="128"/>
    </row>
    <row r="140" spans="1:65" ht="24" customHeight="1">
      <c r="A140" s="18"/>
      <c r="B140" s="19"/>
      <c r="C140" s="157" t="s">
        <v>151</v>
      </c>
      <c r="D140" s="157" t="s">
        <v>155</v>
      </c>
      <c r="E140" s="158" t="s">
        <v>1164</v>
      </c>
      <c r="F140" s="159" t="s">
        <v>1165</v>
      </c>
      <c r="G140" s="160" t="s">
        <v>206</v>
      </c>
      <c r="H140" s="161">
        <v>12</v>
      </c>
      <c r="I140" s="162"/>
      <c r="J140" s="162"/>
      <c r="K140" s="163">
        <f t="shared" ref="K140:K144" si="26">ROUND(P140*H140,2)</f>
        <v>0</v>
      </c>
      <c r="L140" s="159" t="s">
        <v>966</v>
      </c>
      <c r="M140" s="19"/>
      <c r="N140" s="164" t="s">
        <v>1</v>
      </c>
      <c r="O140" s="151" t="s">
        <v>38</v>
      </c>
      <c r="P140" s="152">
        <f t="shared" ref="P140:P144" si="27">I140+J140</f>
        <v>0</v>
      </c>
      <c r="Q140" s="152">
        <f t="shared" ref="Q140:Q144" si="28">ROUND(I140*H140,2)</f>
        <v>0</v>
      </c>
      <c r="R140" s="152">
        <f t="shared" ref="R140:R144" si="29">ROUND(J140*H140,2)</f>
        <v>0</v>
      </c>
      <c r="S140" s="18"/>
      <c r="T140" s="153">
        <f t="shared" ref="T140:T144" si="30">S140*H140</f>
        <v>0</v>
      </c>
      <c r="U140" s="153">
        <v>9.3000000000000005E-4</v>
      </c>
      <c r="V140" s="153">
        <f t="shared" ref="V140:V144" si="31">U140*H140</f>
        <v>1.116E-2</v>
      </c>
      <c r="W140" s="153">
        <v>0</v>
      </c>
      <c r="X140" s="154">
        <f t="shared" ref="X140:X144" si="32">W140*H140</f>
        <v>0</v>
      </c>
      <c r="Y140" s="18"/>
      <c r="Z140" s="18"/>
      <c r="AA140" s="18"/>
      <c r="AB140" s="18"/>
      <c r="AC140" s="18"/>
      <c r="AD140" s="18"/>
      <c r="AE140" s="18"/>
      <c r="AF140" s="18"/>
      <c r="AG140" s="18"/>
      <c r="AH140" s="18"/>
      <c r="AI140" s="18"/>
      <c r="AJ140" s="18"/>
      <c r="AK140" s="18"/>
      <c r="AL140" s="18"/>
      <c r="AM140" s="18"/>
      <c r="AN140" s="18"/>
      <c r="AO140" s="18"/>
      <c r="AP140" s="18"/>
      <c r="AQ140" s="18"/>
      <c r="AR140" s="155" t="s">
        <v>146</v>
      </c>
      <c r="AS140" s="18"/>
      <c r="AT140" s="155" t="s">
        <v>155</v>
      </c>
      <c r="AU140" s="155" t="s">
        <v>87</v>
      </c>
      <c r="AV140" s="18"/>
      <c r="AW140" s="18"/>
      <c r="AX140" s="18"/>
      <c r="AY140" s="3" t="s">
        <v>142</v>
      </c>
      <c r="AZ140" s="18"/>
      <c r="BA140" s="18"/>
      <c r="BB140" s="18"/>
      <c r="BC140" s="18"/>
      <c r="BD140" s="18"/>
      <c r="BE140" s="156">
        <f t="shared" ref="BE140:BE144" si="33">IF(O140="základná",K140,0)</f>
        <v>0</v>
      </c>
      <c r="BF140" s="156">
        <f t="shared" ref="BF140:BF144" si="34">IF(O140="znížená",K140,0)</f>
        <v>0</v>
      </c>
      <c r="BG140" s="156">
        <f t="shared" ref="BG140:BG144" si="35">IF(O140="zákl. prenesená",K140,0)</f>
        <v>0</v>
      </c>
      <c r="BH140" s="156">
        <f t="shared" ref="BH140:BH144" si="36">IF(O140="zníž. prenesená",K140,0)</f>
        <v>0</v>
      </c>
      <c r="BI140" s="156">
        <f t="shared" ref="BI140:BI144" si="37">IF(O140="nulová",K140,0)</f>
        <v>0</v>
      </c>
      <c r="BJ140" s="3" t="s">
        <v>87</v>
      </c>
      <c r="BK140" s="156">
        <f t="shared" ref="BK140:BK144" si="38">ROUND(P140*H140,2)</f>
        <v>0</v>
      </c>
      <c r="BL140" s="3" t="s">
        <v>146</v>
      </c>
      <c r="BM140" s="155" t="s">
        <v>1166</v>
      </c>
    </row>
    <row r="141" spans="1:65" ht="24" customHeight="1">
      <c r="A141" s="18"/>
      <c r="B141" s="19"/>
      <c r="C141" s="157" t="s">
        <v>152</v>
      </c>
      <c r="D141" s="157" t="s">
        <v>155</v>
      </c>
      <c r="E141" s="158" t="s">
        <v>1167</v>
      </c>
      <c r="F141" s="159" t="s">
        <v>1168</v>
      </c>
      <c r="G141" s="160" t="s">
        <v>206</v>
      </c>
      <c r="H141" s="161">
        <v>15</v>
      </c>
      <c r="I141" s="162"/>
      <c r="J141" s="162"/>
      <c r="K141" s="163">
        <f t="shared" si="26"/>
        <v>0</v>
      </c>
      <c r="L141" s="159" t="s">
        <v>966</v>
      </c>
      <c r="M141" s="19"/>
      <c r="N141" s="164" t="s">
        <v>1</v>
      </c>
      <c r="O141" s="151" t="s">
        <v>38</v>
      </c>
      <c r="P141" s="152">
        <f t="shared" si="27"/>
        <v>0</v>
      </c>
      <c r="Q141" s="152">
        <f t="shared" si="28"/>
        <v>0</v>
      </c>
      <c r="R141" s="152">
        <f t="shared" si="29"/>
        <v>0</v>
      </c>
      <c r="S141" s="18"/>
      <c r="T141" s="153">
        <f t="shared" si="30"/>
        <v>0</v>
      </c>
      <c r="U141" s="153">
        <v>1.57E-3</v>
      </c>
      <c r="V141" s="153">
        <f t="shared" si="31"/>
        <v>2.3550000000000001E-2</v>
      </c>
      <c r="W141" s="153">
        <v>0</v>
      </c>
      <c r="X141" s="154">
        <f t="shared" si="32"/>
        <v>0</v>
      </c>
      <c r="Y141" s="18"/>
      <c r="Z141" s="18"/>
      <c r="AA141" s="18"/>
      <c r="AB141" s="18"/>
      <c r="AC141" s="18"/>
      <c r="AD141" s="18"/>
      <c r="AE141" s="18"/>
      <c r="AF141" s="18"/>
      <c r="AG141" s="18"/>
      <c r="AH141" s="18"/>
      <c r="AI141" s="18"/>
      <c r="AJ141" s="18"/>
      <c r="AK141" s="18"/>
      <c r="AL141" s="18"/>
      <c r="AM141" s="18"/>
      <c r="AN141" s="18"/>
      <c r="AO141" s="18"/>
      <c r="AP141" s="18"/>
      <c r="AQ141" s="18"/>
      <c r="AR141" s="155" t="s">
        <v>146</v>
      </c>
      <c r="AS141" s="18"/>
      <c r="AT141" s="155" t="s">
        <v>155</v>
      </c>
      <c r="AU141" s="155" t="s">
        <v>87</v>
      </c>
      <c r="AV141" s="18"/>
      <c r="AW141" s="18"/>
      <c r="AX141" s="18"/>
      <c r="AY141" s="3" t="s">
        <v>142</v>
      </c>
      <c r="AZ141" s="18"/>
      <c r="BA141" s="18"/>
      <c r="BB141" s="18"/>
      <c r="BC141" s="18"/>
      <c r="BD141" s="18"/>
      <c r="BE141" s="156">
        <f t="shared" si="33"/>
        <v>0</v>
      </c>
      <c r="BF141" s="156">
        <f t="shared" si="34"/>
        <v>0</v>
      </c>
      <c r="BG141" s="156">
        <f t="shared" si="35"/>
        <v>0</v>
      </c>
      <c r="BH141" s="156">
        <f t="shared" si="36"/>
        <v>0</v>
      </c>
      <c r="BI141" s="156">
        <f t="shared" si="37"/>
        <v>0</v>
      </c>
      <c r="BJ141" s="3" t="s">
        <v>87</v>
      </c>
      <c r="BK141" s="156">
        <f t="shared" si="38"/>
        <v>0</v>
      </c>
      <c r="BL141" s="3" t="s">
        <v>146</v>
      </c>
      <c r="BM141" s="155" t="s">
        <v>1169</v>
      </c>
    </row>
    <row r="142" spans="1:65" ht="24" customHeight="1">
      <c r="A142" s="18"/>
      <c r="B142" s="19"/>
      <c r="C142" s="157" t="s">
        <v>153</v>
      </c>
      <c r="D142" s="157" t="s">
        <v>155</v>
      </c>
      <c r="E142" s="158" t="s">
        <v>1170</v>
      </c>
      <c r="F142" s="159" t="s">
        <v>1171</v>
      </c>
      <c r="G142" s="160" t="s">
        <v>144</v>
      </c>
      <c r="H142" s="161">
        <v>2</v>
      </c>
      <c r="I142" s="162"/>
      <c r="J142" s="162"/>
      <c r="K142" s="163">
        <f t="shared" si="26"/>
        <v>0</v>
      </c>
      <c r="L142" s="159" t="s">
        <v>966</v>
      </c>
      <c r="M142" s="19"/>
      <c r="N142" s="164" t="s">
        <v>1</v>
      </c>
      <c r="O142" s="151" t="s">
        <v>38</v>
      </c>
      <c r="P142" s="152">
        <f t="shared" si="27"/>
        <v>0</v>
      </c>
      <c r="Q142" s="152">
        <f t="shared" si="28"/>
        <v>0</v>
      </c>
      <c r="R142" s="152">
        <f t="shared" si="29"/>
        <v>0</v>
      </c>
      <c r="S142" s="18"/>
      <c r="T142" s="153">
        <f t="shared" si="30"/>
        <v>0</v>
      </c>
      <c r="U142" s="153">
        <v>1.4200000000000001E-4</v>
      </c>
      <c r="V142" s="153">
        <f t="shared" si="31"/>
        <v>2.8400000000000002E-4</v>
      </c>
      <c r="W142" s="153">
        <v>0</v>
      </c>
      <c r="X142" s="154">
        <f t="shared" si="32"/>
        <v>0</v>
      </c>
      <c r="Y142" s="18"/>
      <c r="Z142" s="18"/>
      <c r="AA142" s="18"/>
      <c r="AB142" s="18"/>
      <c r="AC142" s="18"/>
      <c r="AD142" s="18"/>
      <c r="AE142" s="18"/>
      <c r="AF142" s="18"/>
      <c r="AG142" s="18"/>
      <c r="AH142" s="18"/>
      <c r="AI142" s="18"/>
      <c r="AJ142" s="18"/>
      <c r="AK142" s="18"/>
      <c r="AL142" s="18"/>
      <c r="AM142" s="18"/>
      <c r="AN142" s="18"/>
      <c r="AO142" s="18"/>
      <c r="AP142" s="18"/>
      <c r="AQ142" s="18"/>
      <c r="AR142" s="155" t="s">
        <v>146</v>
      </c>
      <c r="AS142" s="18"/>
      <c r="AT142" s="155" t="s">
        <v>155</v>
      </c>
      <c r="AU142" s="155" t="s">
        <v>87</v>
      </c>
      <c r="AV142" s="18"/>
      <c r="AW142" s="18"/>
      <c r="AX142" s="18"/>
      <c r="AY142" s="3" t="s">
        <v>142</v>
      </c>
      <c r="AZ142" s="18"/>
      <c r="BA142" s="18"/>
      <c r="BB142" s="18"/>
      <c r="BC142" s="18"/>
      <c r="BD142" s="18"/>
      <c r="BE142" s="156">
        <f t="shared" si="33"/>
        <v>0</v>
      </c>
      <c r="BF142" s="156">
        <f t="shared" si="34"/>
        <v>0</v>
      </c>
      <c r="BG142" s="156">
        <f t="shared" si="35"/>
        <v>0</v>
      </c>
      <c r="BH142" s="156">
        <f t="shared" si="36"/>
        <v>0</v>
      </c>
      <c r="BI142" s="156">
        <f t="shared" si="37"/>
        <v>0</v>
      </c>
      <c r="BJ142" s="3" t="s">
        <v>87</v>
      </c>
      <c r="BK142" s="156">
        <f t="shared" si="38"/>
        <v>0</v>
      </c>
      <c r="BL142" s="3" t="s">
        <v>146</v>
      </c>
      <c r="BM142" s="155" t="s">
        <v>1172</v>
      </c>
    </row>
    <row r="143" spans="1:65" ht="24" customHeight="1">
      <c r="A143" s="18"/>
      <c r="B143" s="19"/>
      <c r="C143" s="141" t="s">
        <v>154</v>
      </c>
      <c r="D143" s="141" t="s">
        <v>143</v>
      </c>
      <c r="E143" s="142" t="s">
        <v>1173</v>
      </c>
      <c r="F143" s="143" t="s">
        <v>1174</v>
      </c>
      <c r="G143" s="144" t="s">
        <v>144</v>
      </c>
      <c r="H143" s="145">
        <v>2</v>
      </c>
      <c r="I143" s="146"/>
      <c r="J143" s="147"/>
      <c r="K143" s="148">
        <f t="shared" si="26"/>
        <v>0</v>
      </c>
      <c r="L143" s="143" t="s">
        <v>966</v>
      </c>
      <c r="M143" s="149"/>
      <c r="N143" s="150" t="s">
        <v>1</v>
      </c>
      <c r="O143" s="151" t="s">
        <v>38</v>
      </c>
      <c r="P143" s="152">
        <f t="shared" si="27"/>
        <v>0</v>
      </c>
      <c r="Q143" s="152">
        <f t="shared" si="28"/>
        <v>0</v>
      </c>
      <c r="R143" s="152">
        <f t="shared" si="29"/>
        <v>0</v>
      </c>
      <c r="S143" s="18"/>
      <c r="T143" s="153">
        <f t="shared" si="30"/>
        <v>0</v>
      </c>
      <c r="U143" s="153">
        <v>1.1E-4</v>
      </c>
      <c r="V143" s="153">
        <f t="shared" si="31"/>
        <v>2.2000000000000001E-4</v>
      </c>
      <c r="W143" s="153">
        <v>0</v>
      </c>
      <c r="X143" s="154">
        <f t="shared" si="32"/>
        <v>0</v>
      </c>
      <c r="Y143" s="18"/>
      <c r="Z143" s="18"/>
      <c r="AA143" s="18"/>
      <c r="AB143" s="18"/>
      <c r="AC143" s="18"/>
      <c r="AD143" s="18"/>
      <c r="AE143" s="18"/>
      <c r="AF143" s="18"/>
      <c r="AG143" s="18"/>
      <c r="AH143" s="18"/>
      <c r="AI143" s="18"/>
      <c r="AJ143" s="18"/>
      <c r="AK143" s="18"/>
      <c r="AL143" s="18"/>
      <c r="AM143" s="18"/>
      <c r="AN143" s="18"/>
      <c r="AO143" s="18"/>
      <c r="AP143" s="18"/>
      <c r="AQ143" s="18"/>
      <c r="AR143" s="155" t="s">
        <v>145</v>
      </c>
      <c r="AS143" s="18"/>
      <c r="AT143" s="155" t="s">
        <v>143</v>
      </c>
      <c r="AU143" s="155" t="s">
        <v>87</v>
      </c>
      <c r="AV143" s="18"/>
      <c r="AW143" s="18"/>
      <c r="AX143" s="18"/>
      <c r="AY143" s="3" t="s">
        <v>142</v>
      </c>
      <c r="AZ143" s="18"/>
      <c r="BA143" s="18"/>
      <c r="BB143" s="18"/>
      <c r="BC143" s="18"/>
      <c r="BD143" s="18"/>
      <c r="BE143" s="156">
        <f t="shared" si="33"/>
        <v>0</v>
      </c>
      <c r="BF143" s="156">
        <f t="shared" si="34"/>
        <v>0</v>
      </c>
      <c r="BG143" s="156">
        <f t="shared" si="35"/>
        <v>0</v>
      </c>
      <c r="BH143" s="156">
        <f t="shared" si="36"/>
        <v>0</v>
      </c>
      <c r="BI143" s="156">
        <f t="shared" si="37"/>
        <v>0</v>
      </c>
      <c r="BJ143" s="3" t="s">
        <v>87</v>
      </c>
      <c r="BK143" s="156">
        <f t="shared" si="38"/>
        <v>0</v>
      </c>
      <c r="BL143" s="3" t="s">
        <v>146</v>
      </c>
      <c r="BM143" s="155" t="s">
        <v>1175</v>
      </c>
    </row>
    <row r="144" spans="1:65" ht="24" customHeight="1">
      <c r="A144" s="18"/>
      <c r="B144" s="19"/>
      <c r="C144" s="157" t="s">
        <v>157</v>
      </c>
      <c r="D144" s="157" t="s">
        <v>155</v>
      </c>
      <c r="E144" s="158" t="s">
        <v>1176</v>
      </c>
      <c r="F144" s="159" t="s">
        <v>1177</v>
      </c>
      <c r="G144" s="160" t="s">
        <v>144</v>
      </c>
      <c r="H144" s="161">
        <v>18</v>
      </c>
      <c r="I144" s="162"/>
      <c r="J144" s="162"/>
      <c r="K144" s="163">
        <f t="shared" si="26"/>
        <v>0</v>
      </c>
      <c r="L144" s="159" t="s">
        <v>966</v>
      </c>
      <c r="M144" s="19"/>
      <c r="N144" s="164" t="s">
        <v>1</v>
      </c>
      <c r="O144" s="151" t="s">
        <v>38</v>
      </c>
      <c r="P144" s="152">
        <f t="shared" si="27"/>
        <v>0</v>
      </c>
      <c r="Q144" s="152">
        <f t="shared" si="28"/>
        <v>0</v>
      </c>
      <c r="R144" s="152">
        <f t="shared" si="29"/>
        <v>0</v>
      </c>
      <c r="S144" s="18"/>
      <c r="T144" s="153">
        <f t="shared" si="30"/>
        <v>0</v>
      </c>
      <c r="U144" s="153">
        <v>2.0000000000000001E-4</v>
      </c>
      <c r="V144" s="153">
        <f t="shared" si="31"/>
        <v>3.6000000000000003E-3</v>
      </c>
      <c r="W144" s="153">
        <v>0</v>
      </c>
      <c r="X144" s="154">
        <f t="shared" si="32"/>
        <v>0</v>
      </c>
      <c r="Y144" s="18"/>
      <c r="Z144" s="18"/>
      <c r="AA144" s="18"/>
      <c r="AB144" s="18"/>
      <c r="AC144" s="18"/>
      <c r="AD144" s="18"/>
      <c r="AE144" s="18"/>
      <c r="AF144" s="18"/>
      <c r="AG144" s="18"/>
      <c r="AH144" s="18"/>
      <c r="AI144" s="18"/>
      <c r="AJ144" s="18"/>
      <c r="AK144" s="18"/>
      <c r="AL144" s="18"/>
      <c r="AM144" s="18"/>
      <c r="AN144" s="18"/>
      <c r="AO144" s="18"/>
      <c r="AP144" s="18"/>
      <c r="AQ144" s="18"/>
      <c r="AR144" s="155" t="s">
        <v>146</v>
      </c>
      <c r="AS144" s="18"/>
      <c r="AT144" s="155" t="s">
        <v>155</v>
      </c>
      <c r="AU144" s="155" t="s">
        <v>87</v>
      </c>
      <c r="AV144" s="18"/>
      <c r="AW144" s="18"/>
      <c r="AX144" s="18"/>
      <c r="AY144" s="3" t="s">
        <v>142</v>
      </c>
      <c r="AZ144" s="18"/>
      <c r="BA144" s="18"/>
      <c r="BB144" s="18"/>
      <c r="BC144" s="18"/>
      <c r="BD144" s="18"/>
      <c r="BE144" s="156">
        <f t="shared" si="33"/>
        <v>0</v>
      </c>
      <c r="BF144" s="156">
        <f t="shared" si="34"/>
        <v>0</v>
      </c>
      <c r="BG144" s="156">
        <f t="shared" si="35"/>
        <v>0</v>
      </c>
      <c r="BH144" s="156">
        <f t="shared" si="36"/>
        <v>0</v>
      </c>
      <c r="BI144" s="156">
        <f t="shared" si="37"/>
        <v>0</v>
      </c>
      <c r="BJ144" s="3" t="s">
        <v>87</v>
      </c>
      <c r="BK144" s="156">
        <f t="shared" si="38"/>
        <v>0</v>
      </c>
      <c r="BL144" s="3" t="s">
        <v>146</v>
      </c>
      <c r="BM144" s="155" t="s">
        <v>1178</v>
      </c>
    </row>
    <row r="145" spans="1:65" ht="15.75" customHeight="1">
      <c r="A145" s="171"/>
      <c r="B145" s="172"/>
      <c r="C145" s="171"/>
      <c r="D145" s="173" t="s">
        <v>193</v>
      </c>
      <c r="E145" s="174" t="s">
        <v>1</v>
      </c>
      <c r="F145" s="175" t="s">
        <v>1179</v>
      </c>
      <c r="G145" s="171"/>
      <c r="H145" s="176">
        <v>18</v>
      </c>
      <c r="I145" s="171"/>
      <c r="J145" s="171"/>
      <c r="K145" s="171"/>
      <c r="L145" s="171"/>
      <c r="M145" s="172"/>
      <c r="N145" s="177"/>
      <c r="O145" s="171"/>
      <c r="P145" s="171"/>
      <c r="Q145" s="171"/>
      <c r="R145" s="171"/>
      <c r="S145" s="171"/>
      <c r="T145" s="171"/>
      <c r="U145" s="171"/>
      <c r="V145" s="171"/>
      <c r="W145" s="171"/>
      <c r="X145" s="178"/>
      <c r="Y145" s="171"/>
      <c r="Z145" s="171"/>
      <c r="AA145" s="171"/>
      <c r="AB145" s="171"/>
      <c r="AC145" s="171"/>
      <c r="AD145" s="171"/>
      <c r="AE145" s="171"/>
      <c r="AF145" s="171"/>
      <c r="AG145" s="171"/>
      <c r="AH145" s="171"/>
      <c r="AI145" s="171"/>
      <c r="AJ145" s="171"/>
      <c r="AK145" s="171"/>
      <c r="AL145" s="171"/>
      <c r="AM145" s="171"/>
      <c r="AN145" s="171"/>
      <c r="AO145" s="171"/>
      <c r="AP145" s="171"/>
      <c r="AQ145" s="171"/>
      <c r="AR145" s="171"/>
      <c r="AS145" s="171"/>
      <c r="AT145" s="174" t="s">
        <v>193</v>
      </c>
      <c r="AU145" s="174" t="s">
        <v>87</v>
      </c>
      <c r="AV145" s="171" t="s">
        <v>87</v>
      </c>
      <c r="AW145" s="171" t="s">
        <v>4</v>
      </c>
      <c r="AX145" s="171" t="s">
        <v>80</v>
      </c>
      <c r="AY145" s="174" t="s">
        <v>142</v>
      </c>
      <c r="AZ145" s="171"/>
      <c r="BA145" s="171"/>
      <c r="BB145" s="171"/>
      <c r="BC145" s="171"/>
      <c r="BD145" s="171"/>
      <c r="BE145" s="171"/>
      <c r="BF145" s="171"/>
      <c r="BG145" s="171"/>
      <c r="BH145" s="171"/>
      <c r="BI145" s="171"/>
      <c r="BJ145" s="171"/>
      <c r="BK145" s="171"/>
      <c r="BL145" s="171"/>
      <c r="BM145" s="171"/>
    </row>
    <row r="146" spans="1:65" ht="24" customHeight="1">
      <c r="A146" s="18"/>
      <c r="B146" s="19"/>
      <c r="C146" s="141" t="s">
        <v>242</v>
      </c>
      <c r="D146" s="141" t="s">
        <v>143</v>
      </c>
      <c r="E146" s="142" t="s">
        <v>1180</v>
      </c>
      <c r="F146" s="143" t="s">
        <v>1181</v>
      </c>
      <c r="G146" s="144" t="s">
        <v>144</v>
      </c>
      <c r="H146" s="145">
        <v>18</v>
      </c>
      <c r="I146" s="146"/>
      <c r="J146" s="147"/>
      <c r="K146" s="148">
        <f t="shared" ref="K146:K147" si="39">ROUND(P146*H146,2)</f>
        <v>0</v>
      </c>
      <c r="L146" s="143" t="s">
        <v>966</v>
      </c>
      <c r="M146" s="149"/>
      <c r="N146" s="150" t="s">
        <v>1</v>
      </c>
      <c r="O146" s="151" t="s">
        <v>38</v>
      </c>
      <c r="P146" s="152">
        <f t="shared" ref="P146:P147" si="40">I146+J146</f>
        <v>0</v>
      </c>
      <c r="Q146" s="152">
        <f t="shared" ref="Q146:Q147" si="41">ROUND(I146*H146,2)</f>
        <v>0</v>
      </c>
      <c r="R146" s="152">
        <f t="shared" ref="R146:R147" si="42">ROUND(J146*H146,2)</f>
        <v>0</v>
      </c>
      <c r="S146" s="18"/>
      <c r="T146" s="153">
        <f t="shared" ref="T146:T147" si="43">S146*H146</f>
        <v>0</v>
      </c>
      <c r="U146" s="153">
        <v>2.4000000000000001E-4</v>
      </c>
      <c r="V146" s="153">
        <f t="shared" ref="V146:V147" si="44">U146*H146</f>
        <v>4.3200000000000001E-3</v>
      </c>
      <c r="W146" s="153">
        <v>0</v>
      </c>
      <c r="X146" s="154">
        <f t="shared" ref="X146:X147" si="45">W146*H146</f>
        <v>0</v>
      </c>
      <c r="Y146" s="18"/>
      <c r="Z146" s="18"/>
      <c r="AA146" s="18"/>
      <c r="AB146" s="18"/>
      <c r="AC146" s="18"/>
      <c r="AD146" s="18"/>
      <c r="AE146" s="18"/>
      <c r="AF146" s="18"/>
      <c r="AG146" s="18"/>
      <c r="AH146" s="18"/>
      <c r="AI146" s="18"/>
      <c r="AJ146" s="18"/>
      <c r="AK146" s="18"/>
      <c r="AL146" s="18"/>
      <c r="AM146" s="18"/>
      <c r="AN146" s="18"/>
      <c r="AO146" s="18"/>
      <c r="AP146" s="18"/>
      <c r="AQ146" s="18"/>
      <c r="AR146" s="155" t="s">
        <v>145</v>
      </c>
      <c r="AS146" s="18"/>
      <c r="AT146" s="155" t="s">
        <v>143</v>
      </c>
      <c r="AU146" s="155" t="s">
        <v>87</v>
      </c>
      <c r="AV146" s="18"/>
      <c r="AW146" s="18"/>
      <c r="AX146" s="18"/>
      <c r="AY146" s="3" t="s">
        <v>142</v>
      </c>
      <c r="AZ146" s="18"/>
      <c r="BA146" s="18"/>
      <c r="BB146" s="18"/>
      <c r="BC146" s="18"/>
      <c r="BD146" s="18"/>
      <c r="BE146" s="156">
        <f t="shared" ref="BE146:BE147" si="46">IF(O146="základná",K146,0)</f>
        <v>0</v>
      </c>
      <c r="BF146" s="156">
        <f t="shared" ref="BF146:BF147" si="47">IF(O146="znížená",K146,0)</f>
        <v>0</v>
      </c>
      <c r="BG146" s="156">
        <f t="shared" ref="BG146:BG147" si="48">IF(O146="zákl. prenesená",K146,0)</f>
        <v>0</v>
      </c>
      <c r="BH146" s="156">
        <f t="shared" ref="BH146:BH147" si="49">IF(O146="zníž. prenesená",K146,0)</f>
        <v>0</v>
      </c>
      <c r="BI146" s="156">
        <f t="shared" ref="BI146:BI147" si="50">IF(O146="nulová",K146,0)</f>
        <v>0</v>
      </c>
      <c r="BJ146" s="3" t="s">
        <v>87</v>
      </c>
      <c r="BK146" s="156">
        <f t="shared" ref="BK146:BK147" si="51">ROUND(P146*H146,2)</f>
        <v>0</v>
      </c>
      <c r="BL146" s="3" t="s">
        <v>146</v>
      </c>
      <c r="BM146" s="155" t="s">
        <v>1182</v>
      </c>
    </row>
    <row r="147" spans="1:65" ht="24" customHeight="1">
      <c r="A147" s="18"/>
      <c r="B147" s="19"/>
      <c r="C147" s="157" t="s">
        <v>246</v>
      </c>
      <c r="D147" s="157" t="s">
        <v>155</v>
      </c>
      <c r="E147" s="158" t="s">
        <v>1183</v>
      </c>
      <c r="F147" s="159" t="s">
        <v>1184</v>
      </c>
      <c r="G147" s="160" t="s">
        <v>144</v>
      </c>
      <c r="H147" s="161">
        <v>2</v>
      </c>
      <c r="I147" s="162"/>
      <c r="J147" s="162"/>
      <c r="K147" s="163">
        <f t="shared" si="39"/>
        <v>0</v>
      </c>
      <c r="L147" s="159" t="s">
        <v>966</v>
      </c>
      <c r="M147" s="19"/>
      <c r="N147" s="164" t="s">
        <v>1</v>
      </c>
      <c r="O147" s="151" t="s">
        <v>38</v>
      </c>
      <c r="P147" s="152">
        <f t="shared" si="40"/>
        <v>0</v>
      </c>
      <c r="Q147" s="152">
        <f t="shared" si="41"/>
        <v>0</v>
      </c>
      <c r="R147" s="152">
        <f t="shared" si="42"/>
        <v>0</v>
      </c>
      <c r="S147" s="18"/>
      <c r="T147" s="153">
        <f t="shared" si="43"/>
        <v>0</v>
      </c>
      <c r="U147" s="153">
        <v>1.3999999999999999E-4</v>
      </c>
      <c r="V147" s="153">
        <f t="shared" si="44"/>
        <v>2.7999999999999998E-4</v>
      </c>
      <c r="W147" s="153">
        <v>0</v>
      </c>
      <c r="X147" s="154">
        <f t="shared" si="45"/>
        <v>0</v>
      </c>
      <c r="Y147" s="18"/>
      <c r="Z147" s="18"/>
      <c r="AA147" s="18"/>
      <c r="AB147" s="18"/>
      <c r="AC147" s="18"/>
      <c r="AD147" s="18"/>
      <c r="AE147" s="18"/>
      <c r="AF147" s="18"/>
      <c r="AG147" s="18"/>
      <c r="AH147" s="18"/>
      <c r="AI147" s="18"/>
      <c r="AJ147" s="18"/>
      <c r="AK147" s="18"/>
      <c r="AL147" s="18"/>
      <c r="AM147" s="18"/>
      <c r="AN147" s="18"/>
      <c r="AO147" s="18"/>
      <c r="AP147" s="18"/>
      <c r="AQ147" s="18"/>
      <c r="AR147" s="155" t="s">
        <v>146</v>
      </c>
      <c r="AS147" s="18"/>
      <c r="AT147" s="155" t="s">
        <v>155</v>
      </c>
      <c r="AU147" s="155" t="s">
        <v>87</v>
      </c>
      <c r="AV147" s="18"/>
      <c r="AW147" s="18"/>
      <c r="AX147" s="18"/>
      <c r="AY147" s="3" t="s">
        <v>142</v>
      </c>
      <c r="AZ147" s="18"/>
      <c r="BA147" s="18"/>
      <c r="BB147" s="18"/>
      <c r="BC147" s="18"/>
      <c r="BD147" s="18"/>
      <c r="BE147" s="156">
        <f t="shared" si="46"/>
        <v>0</v>
      </c>
      <c r="BF147" s="156">
        <f t="shared" si="47"/>
        <v>0</v>
      </c>
      <c r="BG147" s="156">
        <f t="shared" si="48"/>
        <v>0</v>
      </c>
      <c r="BH147" s="156">
        <f t="shared" si="49"/>
        <v>0</v>
      </c>
      <c r="BI147" s="156">
        <f t="shared" si="50"/>
        <v>0</v>
      </c>
      <c r="BJ147" s="3" t="s">
        <v>87</v>
      </c>
      <c r="BK147" s="156">
        <f t="shared" si="51"/>
        <v>0</v>
      </c>
      <c r="BL147" s="3" t="s">
        <v>146</v>
      </c>
      <c r="BM147" s="155" t="s">
        <v>1185</v>
      </c>
    </row>
    <row r="148" spans="1:65" ht="15.75" customHeight="1">
      <c r="A148" s="171"/>
      <c r="B148" s="172"/>
      <c r="C148" s="171"/>
      <c r="D148" s="173" t="s">
        <v>193</v>
      </c>
      <c r="E148" s="174" t="s">
        <v>1</v>
      </c>
      <c r="F148" s="175" t="s">
        <v>87</v>
      </c>
      <c r="G148" s="171"/>
      <c r="H148" s="176">
        <v>2</v>
      </c>
      <c r="I148" s="171"/>
      <c r="J148" s="171"/>
      <c r="K148" s="171"/>
      <c r="L148" s="171"/>
      <c r="M148" s="172"/>
      <c r="N148" s="177"/>
      <c r="O148" s="171"/>
      <c r="P148" s="171"/>
      <c r="Q148" s="171"/>
      <c r="R148" s="171"/>
      <c r="S148" s="171"/>
      <c r="T148" s="171"/>
      <c r="U148" s="171"/>
      <c r="V148" s="171"/>
      <c r="W148" s="171"/>
      <c r="X148" s="178"/>
      <c r="Y148" s="171"/>
      <c r="Z148" s="171"/>
      <c r="AA148" s="171"/>
      <c r="AB148" s="171"/>
      <c r="AC148" s="171"/>
      <c r="AD148" s="171"/>
      <c r="AE148" s="171"/>
      <c r="AF148" s="171"/>
      <c r="AG148" s="171"/>
      <c r="AH148" s="171"/>
      <c r="AI148" s="171"/>
      <c r="AJ148" s="171"/>
      <c r="AK148" s="171"/>
      <c r="AL148" s="171"/>
      <c r="AM148" s="171"/>
      <c r="AN148" s="171"/>
      <c r="AO148" s="171"/>
      <c r="AP148" s="171"/>
      <c r="AQ148" s="171"/>
      <c r="AR148" s="171"/>
      <c r="AS148" s="171"/>
      <c r="AT148" s="174" t="s">
        <v>193</v>
      </c>
      <c r="AU148" s="174" t="s">
        <v>87</v>
      </c>
      <c r="AV148" s="171" t="s">
        <v>87</v>
      </c>
      <c r="AW148" s="171" t="s">
        <v>4</v>
      </c>
      <c r="AX148" s="171" t="s">
        <v>80</v>
      </c>
      <c r="AY148" s="174" t="s">
        <v>142</v>
      </c>
      <c r="AZ148" s="171"/>
      <c r="BA148" s="171"/>
      <c r="BB148" s="171"/>
      <c r="BC148" s="171"/>
      <c r="BD148" s="171"/>
      <c r="BE148" s="171"/>
      <c r="BF148" s="171"/>
      <c r="BG148" s="171"/>
      <c r="BH148" s="171"/>
      <c r="BI148" s="171"/>
      <c r="BJ148" s="171"/>
      <c r="BK148" s="171"/>
      <c r="BL148" s="171"/>
      <c r="BM148" s="171"/>
    </row>
    <row r="149" spans="1:65" ht="24" customHeight="1">
      <c r="A149" s="18"/>
      <c r="B149" s="19"/>
      <c r="C149" s="141" t="s">
        <v>251</v>
      </c>
      <c r="D149" s="141" t="s">
        <v>143</v>
      </c>
      <c r="E149" s="142" t="s">
        <v>1186</v>
      </c>
      <c r="F149" s="143" t="s">
        <v>1187</v>
      </c>
      <c r="G149" s="144" t="s">
        <v>144</v>
      </c>
      <c r="H149" s="145">
        <v>2</v>
      </c>
      <c r="I149" s="146"/>
      <c r="J149" s="147"/>
      <c r="K149" s="148">
        <f t="shared" ref="K149:K150" si="52">ROUND(P149*H149,2)</f>
        <v>0</v>
      </c>
      <c r="L149" s="143" t="s">
        <v>966</v>
      </c>
      <c r="M149" s="149"/>
      <c r="N149" s="150" t="s">
        <v>1</v>
      </c>
      <c r="O149" s="151" t="s">
        <v>38</v>
      </c>
      <c r="P149" s="152">
        <f t="shared" ref="P149:P150" si="53">I149+J149</f>
        <v>0</v>
      </c>
      <c r="Q149" s="152">
        <f t="shared" ref="Q149:Q150" si="54">ROUND(I149*H149,2)</f>
        <v>0</v>
      </c>
      <c r="R149" s="152">
        <f t="shared" ref="R149:R150" si="55">ROUND(J149*H149,2)</f>
        <v>0</v>
      </c>
      <c r="S149" s="18"/>
      <c r="T149" s="153">
        <f t="shared" ref="T149:T150" si="56">S149*H149</f>
        <v>0</v>
      </c>
      <c r="U149" s="153">
        <v>1.3999999999999999E-4</v>
      </c>
      <c r="V149" s="153">
        <f t="shared" ref="V149:V150" si="57">U149*H149</f>
        <v>2.7999999999999998E-4</v>
      </c>
      <c r="W149" s="153">
        <v>0</v>
      </c>
      <c r="X149" s="154">
        <f t="shared" ref="X149:X150" si="58">W149*H149</f>
        <v>0</v>
      </c>
      <c r="Y149" s="18"/>
      <c r="Z149" s="18"/>
      <c r="AA149" s="18"/>
      <c r="AB149" s="18"/>
      <c r="AC149" s="18"/>
      <c r="AD149" s="18"/>
      <c r="AE149" s="18"/>
      <c r="AF149" s="18"/>
      <c r="AG149" s="18"/>
      <c r="AH149" s="18"/>
      <c r="AI149" s="18"/>
      <c r="AJ149" s="18"/>
      <c r="AK149" s="18"/>
      <c r="AL149" s="18"/>
      <c r="AM149" s="18"/>
      <c r="AN149" s="18"/>
      <c r="AO149" s="18"/>
      <c r="AP149" s="18"/>
      <c r="AQ149" s="18"/>
      <c r="AR149" s="155" t="s">
        <v>145</v>
      </c>
      <c r="AS149" s="18"/>
      <c r="AT149" s="155" t="s">
        <v>143</v>
      </c>
      <c r="AU149" s="155" t="s">
        <v>87</v>
      </c>
      <c r="AV149" s="18"/>
      <c r="AW149" s="18"/>
      <c r="AX149" s="18"/>
      <c r="AY149" s="3" t="s">
        <v>142</v>
      </c>
      <c r="AZ149" s="18"/>
      <c r="BA149" s="18"/>
      <c r="BB149" s="18"/>
      <c r="BC149" s="18"/>
      <c r="BD149" s="18"/>
      <c r="BE149" s="156">
        <f t="shared" ref="BE149:BE150" si="59">IF(O149="základná",K149,0)</f>
        <v>0</v>
      </c>
      <c r="BF149" s="156">
        <f t="shared" ref="BF149:BF150" si="60">IF(O149="znížená",K149,0)</f>
        <v>0</v>
      </c>
      <c r="BG149" s="156">
        <f t="shared" ref="BG149:BG150" si="61">IF(O149="zákl. prenesená",K149,0)</f>
        <v>0</v>
      </c>
      <c r="BH149" s="156">
        <f t="shared" ref="BH149:BH150" si="62">IF(O149="zníž. prenesená",K149,0)</f>
        <v>0</v>
      </c>
      <c r="BI149" s="156">
        <f t="shared" ref="BI149:BI150" si="63">IF(O149="nulová",K149,0)</f>
        <v>0</v>
      </c>
      <c r="BJ149" s="3" t="s">
        <v>87</v>
      </c>
      <c r="BK149" s="156">
        <f t="shared" ref="BK149:BK150" si="64">ROUND(P149*H149,2)</f>
        <v>0</v>
      </c>
      <c r="BL149" s="3" t="s">
        <v>146</v>
      </c>
      <c r="BM149" s="155" t="s">
        <v>1188</v>
      </c>
    </row>
    <row r="150" spans="1:65" ht="24" customHeight="1">
      <c r="A150" s="18"/>
      <c r="B150" s="19"/>
      <c r="C150" s="157" t="s">
        <v>146</v>
      </c>
      <c r="D150" s="157" t="s">
        <v>155</v>
      </c>
      <c r="E150" s="158" t="s">
        <v>1189</v>
      </c>
      <c r="F150" s="159" t="s">
        <v>1190</v>
      </c>
      <c r="G150" s="160" t="s">
        <v>144</v>
      </c>
      <c r="H150" s="161">
        <v>4</v>
      </c>
      <c r="I150" s="162"/>
      <c r="J150" s="162"/>
      <c r="K150" s="163">
        <f t="shared" si="52"/>
        <v>0</v>
      </c>
      <c r="L150" s="159" t="s">
        <v>966</v>
      </c>
      <c r="M150" s="19"/>
      <c r="N150" s="164" t="s">
        <v>1</v>
      </c>
      <c r="O150" s="151" t="s">
        <v>38</v>
      </c>
      <c r="P150" s="152">
        <f t="shared" si="53"/>
        <v>0</v>
      </c>
      <c r="Q150" s="152">
        <f t="shared" si="54"/>
        <v>0</v>
      </c>
      <c r="R150" s="152">
        <f t="shared" si="55"/>
        <v>0</v>
      </c>
      <c r="S150" s="18"/>
      <c r="T150" s="153">
        <f t="shared" si="56"/>
        <v>0</v>
      </c>
      <c r="U150" s="153">
        <v>2.0000000000000001E-4</v>
      </c>
      <c r="V150" s="153">
        <f t="shared" si="57"/>
        <v>8.0000000000000004E-4</v>
      </c>
      <c r="W150" s="153">
        <v>0</v>
      </c>
      <c r="X150" s="154">
        <f t="shared" si="58"/>
        <v>0</v>
      </c>
      <c r="Y150" s="18"/>
      <c r="Z150" s="18"/>
      <c r="AA150" s="18"/>
      <c r="AB150" s="18"/>
      <c r="AC150" s="18"/>
      <c r="AD150" s="18"/>
      <c r="AE150" s="18"/>
      <c r="AF150" s="18"/>
      <c r="AG150" s="18"/>
      <c r="AH150" s="18"/>
      <c r="AI150" s="18"/>
      <c r="AJ150" s="18"/>
      <c r="AK150" s="18"/>
      <c r="AL150" s="18"/>
      <c r="AM150" s="18"/>
      <c r="AN150" s="18"/>
      <c r="AO150" s="18"/>
      <c r="AP150" s="18"/>
      <c r="AQ150" s="18"/>
      <c r="AR150" s="155" t="s">
        <v>146</v>
      </c>
      <c r="AS150" s="18"/>
      <c r="AT150" s="155" t="s">
        <v>155</v>
      </c>
      <c r="AU150" s="155" t="s">
        <v>87</v>
      </c>
      <c r="AV150" s="18"/>
      <c r="AW150" s="18"/>
      <c r="AX150" s="18"/>
      <c r="AY150" s="3" t="s">
        <v>142</v>
      </c>
      <c r="AZ150" s="18"/>
      <c r="BA150" s="18"/>
      <c r="BB150" s="18"/>
      <c r="BC150" s="18"/>
      <c r="BD150" s="18"/>
      <c r="BE150" s="156">
        <f t="shared" si="59"/>
        <v>0</v>
      </c>
      <c r="BF150" s="156">
        <f t="shared" si="60"/>
        <v>0</v>
      </c>
      <c r="BG150" s="156">
        <f t="shared" si="61"/>
        <v>0</v>
      </c>
      <c r="BH150" s="156">
        <f t="shared" si="62"/>
        <v>0</v>
      </c>
      <c r="BI150" s="156">
        <f t="shared" si="63"/>
        <v>0</v>
      </c>
      <c r="BJ150" s="3" t="s">
        <v>87</v>
      </c>
      <c r="BK150" s="156">
        <f t="shared" si="64"/>
        <v>0</v>
      </c>
      <c r="BL150" s="3" t="s">
        <v>146</v>
      </c>
      <c r="BM150" s="155" t="s">
        <v>1191</v>
      </c>
    </row>
    <row r="151" spans="1:65" ht="15.75" customHeight="1">
      <c r="A151" s="171"/>
      <c r="B151" s="172"/>
      <c r="C151" s="171"/>
      <c r="D151" s="173" t="s">
        <v>193</v>
      </c>
      <c r="E151" s="174" t="s">
        <v>1</v>
      </c>
      <c r="F151" s="175" t="s">
        <v>1192</v>
      </c>
      <c r="G151" s="171"/>
      <c r="H151" s="176">
        <v>4</v>
      </c>
      <c r="I151" s="171"/>
      <c r="J151" s="171"/>
      <c r="K151" s="171"/>
      <c r="L151" s="171"/>
      <c r="M151" s="172"/>
      <c r="N151" s="177"/>
      <c r="O151" s="171"/>
      <c r="P151" s="171"/>
      <c r="Q151" s="171"/>
      <c r="R151" s="171"/>
      <c r="S151" s="171"/>
      <c r="T151" s="171"/>
      <c r="U151" s="171"/>
      <c r="V151" s="171"/>
      <c r="W151" s="171"/>
      <c r="X151" s="178"/>
      <c r="Y151" s="171"/>
      <c r="Z151" s="171"/>
      <c r="AA151" s="171"/>
      <c r="AB151" s="171"/>
      <c r="AC151" s="171"/>
      <c r="AD151" s="171"/>
      <c r="AE151" s="171"/>
      <c r="AF151" s="171"/>
      <c r="AG151" s="171"/>
      <c r="AH151" s="171"/>
      <c r="AI151" s="171"/>
      <c r="AJ151" s="171"/>
      <c r="AK151" s="171"/>
      <c r="AL151" s="171"/>
      <c r="AM151" s="171"/>
      <c r="AN151" s="171"/>
      <c r="AO151" s="171"/>
      <c r="AP151" s="171"/>
      <c r="AQ151" s="171"/>
      <c r="AR151" s="171"/>
      <c r="AS151" s="171"/>
      <c r="AT151" s="174" t="s">
        <v>193</v>
      </c>
      <c r="AU151" s="174" t="s">
        <v>87</v>
      </c>
      <c r="AV151" s="171" t="s">
        <v>87</v>
      </c>
      <c r="AW151" s="171" t="s">
        <v>4</v>
      </c>
      <c r="AX151" s="171" t="s">
        <v>80</v>
      </c>
      <c r="AY151" s="174" t="s">
        <v>142</v>
      </c>
      <c r="AZ151" s="171"/>
      <c r="BA151" s="171"/>
      <c r="BB151" s="171"/>
      <c r="BC151" s="171"/>
      <c r="BD151" s="171"/>
      <c r="BE151" s="171"/>
      <c r="BF151" s="171"/>
      <c r="BG151" s="171"/>
      <c r="BH151" s="171"/>
      <c r="BI151" s="171"/>
      <c r="BJ151" s="171"/>
      <c r="BK151" s="171"/>
      <c r="BL151" s="171"/>
      <c r="BM151" s="171"/>
    </row>
    <row r="152" spans="1:65" ht="24" customHeight="1">
      <c r="A152" s="18"/>
      <c r="B152" s="19"/>
      <c r="C152" s="141" t="s">
        <v>259</v>
      </c>
      <c r="D152" s="141" t="s">
        <v>143</v>
      </c>
      <c r="E152" s="142" t="s">
        <v>1193</v>
      </c>
      <c r="F152" s="143" t="s">
        <v>1194</v>
      </c>
      <c r="G152" s="144" t="s">
        <v>144</v>
      </c>
      <c r="H152" s="145">
        <v>4</v>
      </c>
      <c r="I152" s="146"/>
      <c r="J152" s="147"/>
      <c r="K152" s="148">
        <f t="shared" ref="K152:K153" si="65">ROUND(P152*H152,2)</f>
        <v>0</v>
      </c>
      <c r="L152" s="143" t="s">
        <v>966</v>
      </c>
      <c r="M152" s="149"/>
      <c r="N152" s="150" t="s">
        <v>1</v>
      </c>
      <c r="O152" s="151" t="s">
        <v>38</v>
      </c>
      <c r="P152" s="152">
        <f t="shared" ref="P152:P153" si="66">I152+J152</f>
        <v>0</v>
      </c>
      <c r="Q152" s="152">
        <f t="shared" ref="Q152:Q153" si="67">ROUND(I152*H152,2)</f>
        <v>0</v>
      </c>
      <c r="R152" s="152">
        <f t="shared" ref="R152:R153" si="68">ROUND(J152*H152,2)</f>
        <v>0</v>
      </c>
      <c r="S152" s="18"/>
      <c r="T152" s="153">
        <f t="shared" ref="T152:T153" si="69">S152*H152</f>
        <v>0</v>
      </c>
      <c r="U152" s="153">
        <v>3.3E-4</v>
      </c>
      <c r="V152" s="153">
        <f t="shared" ref="V152:V153" si="70">U152*H152</f>
        <v>1.32E-3</v>
      </c>
      <c r="W152" s="153">
        <v>0</v>
      </c>
      <c r="X152" s="154">
        <f t="shared" ref="X152:X153" si="71">W152*H152</f>
        <v>0</v>
      </c>
      <c r="Y152" s="18"/>
      <c r="Z152" s="18"/>
      <c r="AA152" s="18"/>
      <c r="AB152" s="18"/>
      <c r="AC152" s="18"/>
      <c r="AD152" s="18"/>
      <c r="AE152" s="18"/>
      <c r="AF152" s="18"/>
      <c r="AG152" s="18"/>
      <c r="AH152" s="18"/>
      <c r="AI152" s="18"/>
      <c r="AJ152" s="18"/>
      <c r="AK152" s="18"/>
      <c r="AL152" s="18"/>
      <c r="AM152" s="18"/>
      <c r="AN152" s="18"/>
      <c r="AO152" s="18"/>
      <c r="AP152" s="18"/>
      <c r="AQ152" s="18"/>
      <c r="AR152" s="155" t="s">
        <v>145</v>
      </c>
      <c r="AS152" s="18"/>
      <c r="AT152" s="155" t="s">
        <v>143</v>
      </c>
      <c r="AU152" s="155" t="s">
        <v>87</v>
      </c>
      <c r="AV152" s="18"/>
      <c r="AW152" s="18"/>
      <c r="AX152" s="18"/>
      <c r="AY152" s="3" t="s">
        <v>142</v>
      </c>
      <c r="AZ152" s="18"/>
      <c r="BA152" s="18"/>
      <c r="BB152" s="18"/>
      <c r="BC152" s="18"/>
      <c r="BD152" s="18"/>
      <c r="BE152" s="156">
        <f t="shared" ref="BE152:BE153" si="72">IF(O152="základná",K152,0)</f>
        <v>0</v>
      </c>
      <c r="BF152" s="156">
        <f t="shared" ref="BF152:BF153" si="73">IF(O152="znížená",K152,0)</f>
        <v>0</v>
      </c>
      <c r="BG152" s="156">
        <f t="shared" ref="BG152:BG153" si="74">IF(O152="zákl. prenesená",K152,0)</f>
        <v>0</v>
      </c>
      <c r="BH152" s="156">
        <f t="shared" ref="BH152:BH153" si="75">IF(O152="zníž. prenesená",K152,0)</f>
        <v>0</v>
      </c>
      <c r="BI152" s="156">
        <f t="shared" ref="BI152:BI153" si="76">IF(O152="nulová",K152,0)</f>
        <v>0</v>
      </c>
      <c r="BJ152" s="3" t="s">
        <v>87</v>
      </c>
      <c r="BK152" s="156">
        <f t="shared" ref="BK152:BK153" si="77">ROUND(P152*H152,2)</f>
        <v>0</v>
      </c>
      <c r="BL152" s="3" t="s">
        <v>146</v>
      </c>
      <c r="BM152" s="155" t="s">
        <v>1195</v>
      </c>
    </row>
    <row r="153" spans="1:65" ht="15.75" customHeight="1">
      <c r="A153" s="18"/>
      <c r="B153" s="19"/>
      <c r="C153" s="157" t="s">
        <v>264</v>
      </c>
      <c r="D153" s="157" t="s">
        <v>155</v>
      </c>
      <c r="E153" s="158" t="s">
        <v>1196</v>
      </c>
      <c r="F153" s="159" t="s">
        <v>1197</v>
      </c>
      <c r="G153" s="160" t="s">
        <v>206</v>
      </c>
      <c r="H153" s="161">
        <v>18</v>
      </c>
      <c r="I153" s="162"/>
      <c r="J153" s="162"/>
      <c r="K153" s="163">
        <f t="shared" si="65"/>
        <v>0</v>
      </c>
      <c r="L153" s="159" t="s">
        <v>966</v>
      </c>
      <c r="M153" s="19"/>
      <c r="N153" s="164" t="s">
        <v>1</v>
      </c>
      <c r="O153" s="151" t="s">
        <v>38</v>
      </c>
      <c r="P153" s="152">
        <f t="shared" si="66"/>
        <v>0</v>
      </c>
      <c r="Q153" s="152">
        <f t="shared" si="67"/>
        <v>0</v>
      </c>
      <c r="R153" s="152">
        <f t="shared" si="68"/>
        <v>0</v>
      </c>
      <c r="S153" s="18"/>
      <c r="T153" s="153">
        <f t="shared" si="69"/>
        <v>0</v>
      </c>
      <c r="U153" s="153">
        <v>6.4000000000000005E-4</v>
      </c>
      <c r="V153" s="153">
        <f t="shared" si="70"/>
        <v>1.1520000000000001E-2</v>
      </c>
      <c r="W153" s="153">
        <v>0</v>
      </c>
      <c r="X153" s="154">
        <f t="shared" si="71"/>
        <v>0</v>
      </c>
      <c r="Y153" s="18"/>
      <c r="Z153" s="18"/>
      <c r="AA153" s="18"/>
      <c r="AB153" s="18"/>
      <c r="AC153" s="18"/>
      <c r="AD153" s="18"/>
      <c r="AE153" s="18"/>
      <c r="AF153" s="18"/>
      <c r="AG153" s="18"/>
      <c r="AH153" s="18"/>
      <c r="AI153" s="18"/>
      <c r="AJ153" s="18"/>
      <c r="AK153" s="18"/>
      <c r="AL153" s="18"/>
      <c r="AM153" s="18"/>
      <c r="AN153" s="18"/>
      <c r="AO153" s="18"/>
      <c r="AP153" s="18"/>
      <c r="AQ153" s="18"/>
      <c r="AR153" s="155" t="s">
        <v>146</v>
      </c>
      <c r="AS153" s="18"/>
      <c r="AT153" s="155" t="s">
        <v>155</v>
      </c>
      <c r="AU153" s="155" t="s">
        <v>87</v>
      </c>
      <c r="AV153" s="18"/>
      <c r="AW153" s="18"/>
      <c r="AX153" s="18"/>
      <c r="AY153" s="3" t="s">
        <v>142</v>
      </c>
      <c r="AZ153" s="18"/>
      <c r="BA153" s="18"/>
      <c r="BB153" s="18"/>
      <c r="BC153" s="18"/>
      <c r="BD153" s="18"/>
      <c r="BE153" s="156">
        <f t="shared" si="72"/>
        <v>0</v>
      </c>
      <c r="BF153" s="156">
        <f t="shared" si="73"/>
        <v>0</v>
      </c>
      <c r="BG153" s="156">
        <f t="shared" si="74"/>
        <v>0</v>
      </c>
      <c r="BH153" s="156">
        <f t="shared" si="75"/>
        <v>0</v>
      </c>
      <c r="BI153" s="156">
        <f t="shared" si="76"/>
        <v>0</v>
      </c>
      <c r="BJ153" s="3" t="s">
        <v>87</v>
      </c>
      <c r="BK153" s="156">
        <f t="shared" si="77"/>
        <v>0</v>
      </c>
      <c r="BL153" s="3" t="s">
        <v>146</v>
      </c>
      <c r="BM153" s="155" t="s">
        <v>1198</v>
      </c>
    </row>
    <row r="154" spans="1:65" ht="15.75" customHeight="1">
      <c r="A154" s="171"/>
      <c r="B154" s="172"/>
      <c r="C154" s="171"/>
      <c r="D154" s="173" t="s">
        <v>193</v>
      </c>
      <c r="E154" s="174" t="s">
        <v>1</v>
      </c>
      <c r="F154" s="175" t="s">
        <v>1199</v>
      </c>
      <c r="G154" s="171"/>
      <c r="H154" s="176">
        <v>18</v>
      </c>
      <c r="I154" s="171"/>
      <c r="J154" s="171"/>
      <c r="K154" s="171"/>
      <c r="L154" s="171"/>
      <c r="M154" s="172"/>
      <c r="N154" s="177"/>
      <c r="O154" s="171"/>
      <c r="P154" s="171"/>
      <c r="Q154" s="171"/>
      <c r="R154" s="171"/>
      <c r="S154" s="171"/>
      <c r="T154" s="171"/>
      <c r="U154" s="171"/>
      <c r="V154" s="171"/>
      <c r="W154" s="171"/>
      <c r="X154" s="178"/>
      <c r="Y154" s="171"/>
      <c r="Z154" s="171"/>
      <c r="AA154" s="171"/>
      <c r="AB154" s="171"/>
      <c r="AC154" s="171"/>
      <c r="AD154" s="171"/>
      <c r="AE154" s="171"/>
      <c r="AF154" s="171"/>
      <c r="AG154" s="171"/>
      <c r="AH154" s="171"/>
      <c r="AI154" s="171"/>
      <c r="AJ154" s="171"/>
      <c r="AK154" s="171"/>
      <c r="AL154" s="171"/>
      <c r="AM154" s="171"/>
      <c r="AN154" s="171"/>
      <c r="AO154" s="171"/>
      <c r="AP154" s="171"/>
      <c r="AQ154" s="171"/>
      <c r="AR154" s="171"/>
      <c r="AS154" s="171"/>
      <c r="AT154" s="174" t="s">
        <v>193</v>
      </c>
      <c r="AU154" s="174" t="s">
        <v>87</v>
      </c>
      <c r="AV154" s="171" t="s">
        <v>87</v>
      </c>
      <c r="AW154" s="171" t="s">
        <v>4</v>
      </c>
      <c r="AX154" s="171" t="s">
        <v>80</v>
      </c>
      <c r="AY154" s="174" t="s">
        <v>142</v>
      </c>
      <c r="AZ154" s="171"/>
      <c r="BA154" s="171"/>
      <c r="BB154" s="171"/>
      <c r="BC154" s="171"/>
      <c r="BD154" s="171"/>
      <c r="BE154" s="171"/>
      <c r="BF154" s="171"/>
      <c r="BG154" s="171"/>
      <c r="BH154" s="171"/>
      <c r="BI154" s="171"/>
      <c r="BJ154" s="171"/>
      <c r="BK154" s="171"/>
      <c r="BL154" s="171"/>
      <c r="BM154" s="171"/>
    </row>
    <row r="155" spans="1:65" ht="15.75" customHeight="1">
      <c r="A155" s="18"/>
      <c r="B155" s="19"/>
      <c r="C155" s="157" t="s">
        <v>269</v>
      </c>
      <c r="D155" s="157" t="s">
        <v>155</v>
      </c>
      <c r="E155" s="158" t="s">
        <v>1200</v>
      </c>
      <c r="F155" s="159" t="s">
        <v>1201</v>
      </c>
      <c r="G155" s="160" t="s">
        <v>206</v>
      </c>
      <c r="H155" s="161">
        <v>14</v>
      </c>
      <c r="I155" s="162"/>
      <c r="J155" s="162"/>
      <c r="K155" s="163">
        <f>ROUND(P155*H155,2)</f>
        <v>0</v>
      </c>
      <c r="L155" s="159" t="s">
        <v>966</v>
      </c>
      <c r="M155" s="19"/>
      <c r="N155" s="164" t="s">
        <v>1</v>
      </c>
      <c r="O155" s="151" t="s">
        <v>38</v>
      </c>
      <c r="P155" s="152">
        <f>I155+J155</f>
        <v>0</v>
      </c>
      <c r="Q155" s="152">
        <f>ROUND(I155*H155,2)</f>
        <v>0</v>
      </c>
      <c r="R155" s="152">
        <f>ROUND(J155*H155,2)</f>
        <v>0</v>
      </c>
      <c r="S155" s="18"/>
      <c r="T155" s="153">
        <f>S155*H155</f>
        <v>0</v>
      </c>
      <c r="U155" s="153">
        <v>1.57E-3</v>
      </c>
      <c r="V155" s="153">
        <f>U155*H155</f>
        <v>2.198E-2</v>
      </c>
      <c r="W155" s="153">
        <v>0</v>
      </c>
      <c r="X155" s="154">
        <f>W155*H155</f>
        <v>0</v>
      </c>
      <c r="Y155" s="18"/>
      <c r="Z155" s="18"/>
      <c r="AA155" s="18"/>
      <c r="AB155" s="18"/>
      <c r="AC155" s="18"/>
      <c r="AD155" s="18"/>
      <c r="AE155" s="18"/>
      <c r="AF155" s="18"/>
      <c r="AG155" s="18"/>
      <c r="AH155" s="18"/>
      <c r="AI155" s="18"/>
      <c r="AJ155" s="18"/>
      <c r="AK155" s="18"/>
      <c r="AL155" s="18"/>
      <c r="AM155" s="18"/>
      <c r="AN155" s="18"/>
      <c r="AO155" s="18"/>
      <c r="AP155" s="18"/>
      <c r="AQ155" s="18"/>
      <c r="AR155" s="155" t="s">
        <v>146</v>
      </c>
      <c r="AS155" s="18"/>
      <c r="AT155" s="155" t="s">
        <v>155</v>
      </c>
      <c r="AU155" s="155" t="s">
        <v>87</v>
      </c>
      <c r="AV155" s="18"/>
      <c r="AW155" s="18"/>
      <c r="AX155" s="18"/>
      <c r="AY155" s="3" t="s">
        <v>142</v>
      </c>
      <c r="AZ155" s="18"/>
      <c r="BA155" s="18"/>
      <c r="BB155" s="18"/>
      <c r="BC155" s="18"/>
      <c r="BD155" s="18"/>
      <c r="BE155" s="156">
        <f>IF(O155="základná",K155,0)</f>
        <v>0</v>
      </c>
      <c r="BF155" s="156">
        <f>IF(O155="znížená",K155,0)</f>
        <v>0</v>
      </c>
      <c r="BG155" s="156">
        <f>IF(O155="zákl. prenesená",K155,0)</f>
        <v>0</v>
      </c>
      <c r="BH155" s="156">
        <f>IF(O155="zníž. prenesená",K155,0)</f>
        <v>0</v>
      </c>
      <c r="BI155" s="156">
        <f>IF(O155="nulová",K155,0)</f>
        <v>0</v>
      </c>
      <c r="BJ155" s="3" t="s">
        <v>87</v>
      </c>
      <c r="BK155" s="156">
        <f>ROUND(P155*H155,2)</f>
        <v>0</v>
      </c>
      <c r="BL155" s="3" t="s">
        <v>146</v>
      </c>
      <c r="BM155" s="155" t="s">
        <v>1202</v>
      </c>
    </row>
    <row r="156" spans="1:65" ht="15.75" customHeight="1">
      <c r="A156" s="171"/>
      <c r="B156" s="172"/>
      <c r="C156" s="171"/>
      <c r="D156" s="173" t="s">
        <v>193</v>
      </c>
      <c r="E156" s="174" t="s">
        <v>1</v>
      </c>
      <c r="F156" s="175" t="s">
        <v>246</v>
      </c>
      <c r="G156" s="171"/>
      <c r="H156" s="176">
        <v>14</v>
      </c>
      <c r="I156" s="171"/>
      <c r="J156" s="171"/>
      <c r="K156" s="171"/>
      <c r="L156" s="171"/>
      <c r="M156" s="172"/>
      <c r="N156" s="177"/>
      <c r="O156" s="171"/>
      <c r="P156" s="171"/>
      <c r="Q156" s="171"/>
      <c r="R156" s="171"/>
      <c r="S156" s="171"/>
      <c r="T156" s="171"/>
      <c r="U156" s="171"/>
      <c r="V156" s="171"/>
      <c r="W156" s="171"/>
      <c r="X156" s="178"/>
      <c r="Y156" s="171"/>
      <c r="Z156" s="171"/>
      <c r="AA156" s="171"/>
      <c r="AB156" s="171"/>
      <c r="AC156" s="171"/>
      <c r="AD156" s="171"/>
      <c r="AE156" s="171"/>
      <c r="AF156" s="171"/>
      <c r="AG156" s="171"/>
      <c r="AH156" s="171"/>
      <c r="AI156" s="171"/>
      <c r="AJ156" s="171"/>
      <c r="AK156" s="171"/>
      <c r="AL156" s="171"/>
      <c r="AM156" s="171"/>
      <c r="AN156" s="171"/>
      <c r="AO156" s="171"/>
      <c r="AP156" s="171"/>
      <c r="AQ156" s="171"/>
      <c r="AR156" s="171"/>
      <c r="AS156" s="171"/>
      <c r="AT156" s="174" t="s">
        <v>193</v>
      </c>
      <c r="AU156" s="174" t="s">
        <v>87</v>
      </c>
      <c r="AV156" s="171" t="s">
        <v>87</v>
      </c>
      <c r="AW156" s="171" t="s">
        <v>4</v>
      </c>
      <c r="AX156" s="171" t="s">
        <v>80</v>
      </c>
      <c r="AY156" s="174" t="s">
        <v>142</v>
      </c>
      <c r="AZ156" s="171"/>
      <c r="BA156" s="171"/>
      <c r="BB156" s="171"/>
      <c r="BC156" s="171"/>
      <c r="BD156" s="171"/>
      <c r="BE156" s="171"/>
      <c r="BF156" s="171"/>
      <c r="BG156" s="171"/>
      <c r="BH156" s="171"/>
      <c r="BI156" s="171"/>
      <c r="BJ156" s="171"/>
      <c r="BK156" s="171"/>
      <c r="BL156" s="171"/>
      <c r="BM156" s="171"/>
    </row>
    <row r="157" spans="1:65" ht="24" customHeight="1">
      <c r="A157" s="18"/>
      <c r="B157" s="19"/>
      <c r="C157" s="157" t="s">
        <v>274</v>
      </c>
      <c r="D157" s="157" t="s">
        <v>155</v>
      </c>
      <c r="E157" s="158" t="s">
        <v>1203</v>
      </c>
      <c r="F157" s="159" t="s">
        <v>1204</v>
      </c>
      <c r="G157" s="160" t="s">
        <v>144</v>
      </c>
      <c r="H157" s="161">
        <v>1</v>
      </c>
      <c r="I157" s="162"/>
      <c r="J157" s="162"/>
      <c r="K157" s="163">
        <f t="shared" ref="K157:K159" si="78">ROUND(P157*H157,2)</f>
        <v>0</v>
      </c>
      <c r="L157" s="159" t="s">
        <v>946</v>
      </c>
      <c r="M157" s="19"/>
      <c r="N157" s="164" t="s">
        <v>1</v>
      </c>
      <c r="O157" s="151" t="s">
        <v>38</v>
      </c>
      <c r="P157" s="152">
        <f t="shared" ref="P157:P159" si="79">I157+J157</f>
        <v>0</v>
      </c>
      <c r="Q157" s="152">
        <f t="shared" ref="Q157:Q159" si="80">ROUND(I157*H157,2)</f>
        <v>0</v>
      </c>
      <c r="R157" s="152">
        <f t="shared" ref="R157:R159" si="81">ROUND(J157*H157,2)</f>
        <v>0</v>
      </c>
      <c r="S157" s="18"/>
      <c r="T157" s="153">
        <f t="shared" ref="T157:T159" si="82">S157*H157</f>
        <v>0</v>
      </c>
      <c r="U157" s="153">
        <v>3.68E-4</v>
      </c>
      <c r="V157" s="153">
        <f t="shared" ref="V157:V159" si="83">U157*H157</f>
        <v>3.68E-4</v>
      </c>
      <c r="W157" s="153">
        <v>0</v>
      </c>
      <c r="X157" s="154">
        <f t="shared" ref="X157:X159" si="84">W157*H157</f>
        <v>0</v>
      </c>
      <c r="Y157" s="18"/>
      <c r="Z157" s="18"/>
      <c r="AA157" s="18"/>
      <c r="AB157" s="18"/>
      <c r="AC157" s="18"/>
      <c r="AD157" s="18"/>
      <c r="AE157" s="18"/>
      <c r="AF157" s="18"/>
      <c r="AG157" s="18"/>
      <c r="AH157" s="18"/>
      <c r="AI157" s="18"/>
      <c r="AJ157" s="18"/>
      <c r="AK157" s="18"/>
      <c r="AL157" s="18"/>
      <c r="AM157" s="18"/>
      <c r="AN157" s="18"/>
      <c r="AO157" s="18"/>
      <c r="AP157" s="18"/>
      <c r="AQ157" s="18"/>
      <c r="AR157" s="155" t="s">
        <v>146</v>
      </c>
      <c r="AS157" s="18"/>
      <c r="AT157" s="155" t="s">
        <v>155</v>
      </c>
      <c r="AU157" s="155" t="s">
        <v>87</v>
      </c>
      <c r="AV157" s="18"/>
      <c r="AW157" s="18"/>
      <c r="AX157" s="18"/>
      <c r="AY157" s="3" t="s">
        <v>142</v>
      </c>
      <c r="AZ157" s="18"/>
      <c r="BA157" s="18"/>
      <c r="BB157" s="18"/>
      <c r="BC157" s="18"/>
      <c r="BD157" s="18"/>
      <c r="BE157" s="156">
        <f t="shared" ref="BE157:BE159" si="85">IF(O157="základná",K157,0)</f>
        <v>0</v>
      </c>
      <c r="BF157" s="156">
        <f t="shared" ref="BF157:BF159" si="86">IF(O157="znížená",K157,0)</f>
        <v>0</v>
      </c>
      <c r="BG157" s="156">
        <f t="shared" ref="BG157:BG159" si="87">IF(O157="zákl. prenesená",K157,0)</f>
        <v>0</v>
      </c>
      <c r="BH157" s="156">
        <f t="shared" ref="BH157:BH159" si="88">IF(O157="zníž. prenesená",K157,0)</f>
        <v>0</v>
      </c>
      <c r="BI157" s="156">
        <f t="shared" ref="BI157:BI159" si="89">IF(O157="nulová",K157,0)</f>
        <v>0</v>
      </c>
      <c r="BJ157" s="3" t="s">
        <v>87</v>
      </c>
      <c r="BK157" s="156">
        <f t="shared" ref="BK157:BK159" si="90">ROUND(P157*H157,2)</f>
        <v>0</v>
      </c>
      <c r="BL157" s="3" t="s">
        <v>146</v>
      </c>
      <c r="BM157" s="155" t="s">
        <v>1205</v>
      </c>
    </row>
    <row r="158" spans="1:65" ht="24" customHeight="1">
      <c r="A158" s="18"/>
      <c r="B158" s="19"/>
      <c r="C158" s="141" t="s">
        <v>279</v>
      </c>
      <c r="D158" s="141" t="s">
        <v>143</v>
      </c>
      <c r="E158" s="142" t="s">
        <v>1206</v>
      </c>
      <c r="F158" s="143" t="s">
        <v>1207</v>
      </c>
      <c r="G158" s="144" t="s">
        <v>144</v>
      </c>
      <c r="H158" s="145">
        <v>1</v>
      </c>
      <c r="I158" s="146"/>
      <c r="J158" s="147"/>
      <c r="K158" s="148">
        <f t="shared" si="78"/>
        <v>0</v>
      </c>
      <c r="L158" s="143" t="s">
        <v>946</v>
      </c>
      <c r="M158" s="149"/>
      <c r="N158" s="150" t="s">
        <v>1</v>
      </c>
      <c r="O158" s="151" t="s">
        <v>38</v>
      </c>
      <c r="P158" s="152">
        <f t="shared" si="79"/>
        <v>0</v>
      </c>
      <c r="Q158" s="152">
        <f t="shared" si="80"/>
        <v>0</v>
      </c>
      <c r="R158" s="152">
        <f t="shared" si="81"/>
        <v>0</v>
      </c>
      <c r="S158" s="18"/>
      <c r="T158" s="153">
        <f t="shared" si="82"/>
        <v>0</v>
      </c>
      <c r="U158" s="153">
        <v>6.3000000000000003E-4</v>
      </c>
      <c r="V158" s="153">
        <f t="shared" si="83"/>
        <v>6.3000000000000003E-4</v>
      </c>
      <c r="W158" s="153">
        <v>0</v>
      </c>
      <c r="X158" s="154">
        <f t="shared" si="84"/>
        <v>0</v>
      </c>
      <c r="Y158" s="18"/>
      <c r="Z158" s="18"/>
      <c r="AA158" s="18"/>
      <c r="AB158" s="18"/>
      <c r="AC158" s="18"/>
      <c r="AD158" s="18"/>
      <c r="AE158" s="18"/>
      <c r="AF158" s="18"/>
      <c r="AG158" s="18"/>
      <c r="AH158" s="18"/>
      <c r="AI158" s="18"/>
      <c r="AJ158" s="18"/>
      <c r="AK158" s="18"/>
      <c r="AL158" s="18"/>
      <c r="AM158" s="18"/>
      <c r="AN158" s="18"/>
      <c r="AO158" s="18"/>
      <c r="AP158" s="18"/>
      <c r="AQ158" s="18"/>
      <c r="AR158" s="155" t="s">
        <v>145</v>
      </c>
      <c r="AS158" s="18"/>
      <c r="AT158" s="155" t="s">
        <v>143</v>
      </c>
      <c r="AU158" s="155" t="s">
        <v>87</v>
      </c>
      <c r="AV158" s="18"/>
      <c r="AW158" s="18"/>
      <c r="AX158" s="18"/>
      <c r="AY158" s="3" t="s">
        <v>142</v>
      </c>
      <c r="AZ158" s="18"/>
      <c r="BA158" s="18"/>
      <c r="BB158" s="18"/>
      <c r="BC158" s="18"/>
      <c r="BD158" s="18"/>
      <c r="BE158" s="156">
        <f t="shared" si="85"/>
        <v>0</v>
      </c>
      <c r="BF158" s="156">
        <f t="shared" si="86"/>
        <v>0</v>
      </c>
      <c r="BG158" s="156">
        <f t="shared" si="87"/>
        <v>0</v>
      </c>
      <c r="BH158" s="156">
        <f t="shared" si="88"/>
        <v>0</v>
      </c>
      <c r="BI158" s="156">
        <f t="shared" si="89"/>
        <v>0</v>
      </c>
      <c r="BJ158" s="3" t="s">
        <v>87</v>
      </c>
      <c r="BK158" s="156">
        <f t="shared" si="90"/>
        <v>0</v>
      </c>
      <c r="BL158" s="3" t="s">
        <v>146</v>
      </c>
      <c r="BM158" s="155" t="s">
        <v>1208</v>
      </c>
    </row>
    <row r="159" spans="1:65" ht="24" customHeight="1">
      <c r="A159" s="18"/>
      <c r="B159" s="19"/>
      <c r="C159" s="157" t="s">
        <v>284</v>
      </c>
      <c r="D159" s="157" t="s">
        <v>155</v>
      </c>
      <c r="E159" s="158" t="s">
        <v>1209</v>
      </c>
      <c r="F159" s="159" t="s">
        <v>1210</v>
      </c>
      <c r="G159" s="160" t="s">
        <v>144</v>
      </c>
      <c r="H159" s="161">
        <v>1</v>
      </c>
      <c r="I159" s="162"/>
      <c r="J159" s="162"/>
      <c r="K159" s="163">
        <f t="shared" si="78"/>
        <v>0</v>
      </c>
      <c r="L159" s="159" t="s">
        <v>966</v>
      </c>
      <c r="M159" s="19"/>
      <c r="N159" s="164" t="s">
        <v>1</v>
      </c>
      <c r="O159" s="151" t="s">
        <v>38</v>
      </c>
      <c r="P159" s="152">
        <f t="shared" si="79"/>
        <v>0</v>
      </c>
      <c r="Q159" s="152">
        <f t="shared" si="80"/>
        <v>0</v>
      </c>
      <c r="R159" s="152">
        <f t="shared" si="81"/>
        <v>0</v>
      </c>
      <c r="S159" s="18"/>
      <c r="T159" s="153">
        <f t="shared" si="82"/>
        <v>0</v>
      </c>
      <c r="U159" s="153">
        <v>6.4000000000000005E-4</v>
      </c>
      <c r="V159" s="153">
        <f t="shared" si="83"/>
        <v>6.4000000000000005E-4</v>
      </c>
      <c r="W159" s="153">
        <v>0</v>
      </c>
      <c r="X159" s="154">
        <f t="shared" si="84"/>
        <v>0</v>
      </c>
      <c r="Y159" s="18"/>
      <c r="Z159" s="18"/>
      <c r="AA159" s="18"/>
      <c r="AB159" s="18"/>
      <c r="AC159" s="18"/>
      <c r="AD159" s="18"/>
      <c r="AE159" s="18"/>
      <c r="AF159" s="18"/>
      <c r="AG159" s="18"/>
      <c r="AH159" s="18"/>
      <c r="AI159" s="18"/>
      <c r="AJ159" s="18"/>
      <c r="AK159" s="18"/>
      <c r="AL159" s="18"/>
      <c r="AM159" s="18"/>
      <c r="AN159" s="18"/>
      <c r="AO159" s="18"/>
      <c r="AP159" s="18"/>
      <c r="AQ159" s="18"/>
      <c r="AR159" s="155" t="s">
        <v>146</v>
      </c>
      <c r="AS159" s="18"/>
      <c r="AT159" s="155" t="s">
        <v>155</v>
      </c>
      <c r="AU159" s="155" t="s">
        <v>87</v>
      </c>
      <c r="AV159" s="18"/>
      <c r="AW159" s="18"/>
      <c r="AX159" s="18"/>
      <c r="AY159" s="3" t="s">
        <v>142</v>
      </c>
      <c r="AZ159" s="18"/>
      <c r="BA159" s="18"/>
      <c r="BB159" s="18"/>
      <c r="BC159" s="18"/>
      <c r="BD159" s="18"/>
      <c r="BE159" s="156">
        <f t="shared" si="85"/>
        <v>0</v>
      </c>
      <c r="BF159" s="156">
        <f t="shared" si="86"/>
        <v>0</v>
      </c>
      <c r="BG159" s="156">
        <f t="shared" si="87"/>
        <v>0</v>
      </c>
      <c r="BH159" s="156">
        <f t="shared" si="88"/>
        <v>0</v>
      </c>
      <c r="BI159" s="156">
        <f t="shared" si="89"/>
        <v>0</v>
      </c>
      <c r="BJ159" s="3" t="s">
        <v>87</v>
      </c>
      <c r="BK159" s="156">
        <f t="shared" si="90"/>
        <v>0</v>
      </c>
      <c r="BL159" s="3" t="s">
        <v>146</v>
      </c>
      <c r="BM159" s="155" t="s">
        <v>1211</v>
      </c>
    </row>
    <row r="160" spans="1:65" ht="15.75" customHeight="1">
      <c r="A160" s="171"/>
      <c r="B160" s="172"/>
      <c r="C160" s="171"/>
      <c r="D160" s="173" t="s">
        <v>193</v>
      </c>
      <c r="E160" s="174" t="s">
        <v>1</v>
      </c>
      <c r="F160" s="175" t="s">
        <v>80</v>
      </c>
      <c r="G160" s="171"/>
      <c r="H160" s="176">
        <v>1</v>
      </c>
      <c r="I160" s="171"/>
      <c r="J160" s="171"/>
      <c r="K160" s="171"/>
      <c r="L160" s="171"/>
      <c r="M160" s="172"/>
      <c r="N160" s="177"/>
      <c r="O160" s="171"/>
      <c r="P160" s="171"/>
      <c r="Q160" s="171"/>
      <c r="R160" s="171"/>
      <c r="S160" s="171"/>
      <c r="T160" s="171"/>
      <c r="U160" s="171"/>
      <c r="V160" s="171"/>
      <c r="W160" s="171"/>
      <c r="X160" s="178"/>
      <c r="Y160" s="171"/>
      <c r="Z160" s="171"/>
      <c r="AA160" s="171"/>
      <c r="AB160" s="171"/>
      <c r="AC160" s="171"/>
      <c r="AD160" s="171"/>
      <c r="AE160" s="171"/>
      <c r="AF160" s="171"/>
      <c r="AG160" s="171"/>
      <c r="AH160" s="171"/>
      <c r="AI160" s="171"/>
      <c r="AJ160" s="171"/>
      <c r="AK160" s="171"/>
      <c r="AL160" s="171"/>
      <c r="AM160" s="171"/>
      <c r="AN160" s="171"/>
      <c r="AO160" s="171"/>
      <c r="AP160" s="171"/>
      <c r="AQ160" s="171"/>
      <c r="AR160" s="171"/>
      <c r="AS160" s="171"/>
      <c r="AT160" s="174" t="s">
        <v>193</v>
      </c>
      <c r="AU160" s="174" t="s">
        <v>87</v>
      </c>
      <c r="AV160" s="171" t="s">
        <v>87</v>
      </c>
      <c r="AW160" s="171" t="s">
        <v>4</v>
      </c>
      <c r="AX160" s="171" t="s">
        <v>80</v>
      </c>
      <c r="AY160" s="174" t="s">
        <v>142</v>
      </c>
      <c r="AZ160" s="171"/>
      <c r="BA160" s="171"/>
      <c r="BB160" s="171"/>
      <c r="BC160" s="171"/>
      <c r="BD160" s="171"/>
      <c r="BE160" s="171"/>
      <c r="BF160" s="171"/>
      <c r="BG160" s="171"/>
      <c r="BH160" s="171"/>
      <c r="BI160" s="171"/>
      <c r="BJ160" s="171"/>
      <c r="BK160" s="171"/>
      <c r="BL160" s="171"/>
      <c r="BM160" s="171"/>
    </row>
    <row r="161" spans="1:65" ht="24" customHeight="1">
      <c r="A161" s="18"/>
      <c r="B161" s="19"/>
      <c r="C161" s="157" t="s">
        <v>8</v>
      </c>
      <c r="D161" s="157" t="s">
        <v>155</v>
      </c>
      <c r="E161" s="158" t="s">
        <v>1212</v>
      </c>
      <c r="F161" s="159" t="s">
        <v>1213</v>
      </c>
      <c r="G161" s="160" t="s">
        <v>144</v>
      </c>
      <c r="H161" s="161">
        <v>1</v>
      </c>
      <c r="I161" s="162"/>
      <c r="J161" s="162"/>
      <c r="K161" s="163">
        <f t="shared" ref="K161:K163" si="91">ROUND(P161*H161,2)</f>
        <v>0</v>
      </c>
      <c r="L161" s="159" t="s">
        <v>946</v>
      </c>
      <c r="M161" s="19"/>
      <c r="N161" s="164" t="s">
        <v>1</v>
      </c>
      <c r="O161" s="151" t="s">
        <v>38</v>
      </c>
      <c r="P161" s="152">
        <f t="shared" ref="P161:P163" si="92">I161+J161</f>
        <v>0</v>
      </c>
      <c r="Q161" s="152">
        <f t="shared" ref="Q161:Q163" si="93">ROUND(I161*H161,2)</f>
        <v>0</v>
      </c>
      <c r="R161" s="152">
        <f t="shared" ref="R161:R163" si="94">ROUND(J161*H161,2)</f>
        <v>0</v>
      </c>
      <c r="S161" s="18"/>
      <c r="T161" s="153">
        <f t="shared" ref="T161:T163" si="95">S161*H161</f>
        <v>0</v>
      </c>
      <c r="U161" s="153">
        <v>1.0000000000000001E-5</v>
      </c>
      <c r="V161" s="153">
        <f t="shared" ref="V161:V163" si="96">U161*H161</f>
        <v>1.0000000000000001E-5</v>
      </c>
      <c r="W161" s="153">
        <v>0</v>
      </c>
      <c r="X161" s="154">
        <f t="shared" ref="X161:X163" si="97">W161*H161</f>
        <v>0</v>
      </c>
      <c r="Y161" s="18"/>
      <c r="Z161" s="18"/>
      <c r="AA161" s="18"/>
      <c r="AB161" s="18"/>
      <c r="AC161" s="18"/>
      <c r="AD161" s="18"/>
      <c r="AE161" s="18"/>
      <c r="AF161" s="18"/>
      <c r="AG161" s="18"/>
      <c r="AH161" s="18"/>
      <c r="AI161" s="18"/>
      <c r="AJ161" s="18"/>
      <c r="AK161" s="18"/>
      <c r="AL161" s="18"/>
      <c r="AM161" s="18"/>
      <c r="AN161" s="18"/>
      <c r="AO161" s="18"/>
      <c r="AP161" s="18"/>
      <c r="AQ161" s="18"/>
      <c r="AR161" s="155" t="s">
        <v>146</v>
      </c>
      <c r="AS161" s="18"/>
      <c r="AT161" s="155" t="s">
        <v>155</v>
      </c>
      <c r="AU161" s="155" t="s">
        <v>87</v>
      </c>
      <c r="AV161" s="18"/>
      <c r="AW161" s="18"/>
      <c r="AX161" s="18"/>
      <c r="AY161" s="3" t="s">
        <v>142</v>
      </c>
      <c r="AZ161" s="18"/>
      <c r="BA161" s="18"/>
      <c r="BB161" s="18"/>
      <c r="BC161" s="18"/>
      <c r="BD161" s="18"/>
      <c r="BE161" s="156">
        <f t="shared" ref="BE161:BE163" si="98">IF(O161="základná",K161,0)</f>
        <v>0</v>
      </c>
      <c r="BF161" s="156">
        <f t="shared" ref="BF161:BF163" si="99">IF(O161="znížená",K161,0)</f>
        <v>0</v>
      </c>
      <c r="BG161" s="156">
        <f t="shared" ref="BG161:BG163" si="100">IF(O161="zákl. prenesená",K161,0)</f>
        <v>0</v>
      </c>
      <c r="BH161" s="156">
        <f t="shared" ref="BH161:BH163" si="101">IF(O161="zníž. prenesená",K161,0)</f>
        <v>0</v>
      </c>
      <c r="BI161" s="156">
        <f t="shared" ref="BI161:BI163" si="102">IF(O161="nulová",K161,0)</f>
        <v>0</v>
      </c>
      <c r="BJ161" s="3" t="s">
        <v>87</v>
      </c>
      <c r="BK161" s="156">
        <f t="shared" ref="BK161:BK163" si="103">ROUND(P161*H161,2)</f>
        <v>0</v>
      </c>
      <c r="BL161" s="3" t="s">
        <v>146</v>
      </c>
      <c r="BM161" s="155" t="s">
        <v>1214</v>
      </c>
    </row>
    <row r="162" spans="1:65" ht="24" customHeight="1">
      <c r="A162" s="18"/>
      <c r="B162" s="19"/>
      <c r="C162" s="141" t="s">
        <v>294</v>
      </c>
      <c r="D162" s="141" t="s">
        <v>143</v>
      </c>
      <c r="E162" s="142" t="s">
        <v>1215</v>
      </c>
      <c r="F162" s="143" t="s">
        <v>1216</v>
      </c>
      <c r="G162" s="144" t="s">
        <v>144</v>
      </c>
      <c r="H162" s="145">
        <v>1</v>
      </c>
      <c r="I162" s="146"/>
      <c r="J162" s="147"/>
      <c r="K162" s="148">
        <f t="shared" si="91"/>
        <v>0</v>
      </c>
      <c r="L162" s="143" t="s">
        <v>946</v>
      </c>
      <c r="M162" s="149"/>
      <c r="N162" s="150" t="s">
        <v>1</v>
      </c>
      <c r="O162" s="151" t="s">
        <v>38</v>
      </c>
      <c r="P162" s="152">
        <f t="shared" si="92"/>
        <v>0</v>
      </c>
      <c r="Q162" s="152">
        <f t="shared" si="93"/>
        <v>0</v>
      </c>
      <c r="R162" s="152">
        <f t="shared" si="94"/>
        <v>0</v>
      </c>
      <c r="S162" s="18"/>
      <c r="T162" s="153">
        <f t="shared" si="95"/>
        <v>0</v>
      </c>
      <c r="U162" s="153">
        <v>4.8000000000000001E-4</v>
      </c>
      <c r="V162" s="153">
        <f t="shared" si="96"/>
        <v>4.8000000000000001E-4</v>
      </c>
      <c r="W162" s="153">
        <v>0</v>
      </c>
      <c r="X162" s="154">
        <f t="shared" si="97"/>
        <v>0</v>
      </c>
      <c r="Y162" s="18"/>
      <c r="Z162" s="18"/>
      <c r="AA162" s="18"/>
      <c r="AB162" s="18"/>
      <c r="AC162" s="18"/>
      <c r="AD162" s="18"/>
      <c r="AE162" s="18"/>
      <c r="AF162" s="18"/>
      <c r="AG162" s="18"/>
      <c r="AH162" s="18"/>
      <c r="AI162" s="18"/>
      <c r="AJ162" s="18"/>
      <c r="AK162" s="18"/>
      <c r="AL162" s="18"/>
      <c r="AM162" s="18"/>
      <c r="AN162" s="18"/>
      <c r="AO162" s="18"/>
      <c r="AP162" s="18"/>
      <c r="AQ162" s="18"/>
      <c r="AR162" s="155" t="s">
        <v>145</v>
      </c>
      <c r="AS162" s="18"/>
      <c r="AT162" s="155" t="s">
        <v>143</v>
      </c>
      <c r="AU162" s="155" t="s">
        <v>87</v>
      </c>
      <c r="AV162" s="18"/>
      <c r="AW162" s="18"/>
      <c r="AX162" s="18"/>
      <c r="AY162" s="3" t="s">
        <v>142</v>
      </c>
      <c r="AZ162" s="18"/>
      <c r="BA162" s="18"/>
      <c r="BB162" s="18"/>
      <c r="BC162" s="18"/>
      <c r="BD162" s="18"/>
      <c r="BE162" s="156">
        <f t="shared" si="98"/>
        <v>0</v>
      </c>
      <c r="BF162" s="156">
        <f t="shared" si="99"/>
        <v>0</v>
      </c>
      <c r="BG162" s="156">
        <f t="shared" si="100"/>
        <v>0</v>
      </c>
      <c r="BH162" s="156">
        <f t="shared" si="101"/>
        <v>0</v>
      </c>
      <c r="BI162" s="156">
        <f t="shared" si="102"/>
        <v>0</v>
      </c>
      <c r="BJ162" s="3" t="s">
        <v>87</v>
      </c>
      <c r="BK162" s="156">
        <f t="shared" si="103"/>
        <v>0</v>
      </c>
      <c r="BL162" s="3" t="s">
        <v>146</v>
      </c>
      <c r="BM162" s="155" t="s">
        <v>1217</v>
      </c>
    </row>
    <row r="163" spans="1:65" ht="24" customHeight="1">
      <c r="A163" s="18"/>
      <c r="B163" s="19"/>
      <c r="C163" s="157" t="s">
        <v>299</v>
      </c>
      <c r="D163" s="157" t="s">
        <v>155</v>
      </c>
      <c r="E163" s="158" t="s">
        <v>1218</v>
      </c>
      <c r="F163" s="159" t="s">
        <v>1219</v>
      </c>
      <c r="G163" s="160" t="s">
        <v>347</v>
      </c>
      <c r="H163" s="186"/>
      <c r="I163" s="162"/>
      <c r="J163" s="162"/>
      <c r="K163" s="163">
        <f t="shared" si="91"/>
        <v>0</v>
      </c>
      <c r="L163" s="159" t="s">
        <v>946</v>
      </c>
      <c r="M163" s="19"/>
      <c r="N163" s="164" t="s">
        <v>1</v>
      </c>
      <c r="O163" s="151" t="s">
        <v>38</v>
      </c>
      <c r="P163" s="152">
        <f t="shared" si="92"/>
        <v>0</v>
      </c>
      <c r="Q163" s="152">
        <f t="shared" si="93"/>
        <v>0</v>
      </c>
      <c r="R163" s="152">
        <f t="shared" si="94"/>
        <v>0</v>
      </c>
      <c r="S163" s="18"/>
      <c r="T163" s="153">
        <f t="shared" si="95"/>
        <v>0</v>
      </c>
      <c r="U163" s="153">
        <v>0</v>
      </c>
      <c r="V163" s="153">
        <f t="shared" si="96"/>
        <v>0</v>
      </c>
      <c r="W163" s="153">
        <v>0</v>
      </c>
      <c r="X163" s="154">
        <f t="shared" si="97"/>
        <v>0</v>
      </c>
      <c r="Y163" s="18"/>
      <c r="Z163" s="18"/>
      <c r="AA163" s="18"/>
      <c r="AB163" s="18"/>
      <c r="AC163" s="18"/>
      <c r="AD163" s="18"/>
      <c r="AE163" s="18"/>
      <c r="AF163" s="18"/>
      <c r="AG163" s="18"/>
      <c r="AH163" s="18"/>
      <c r="AI163" s="18"/>
      <c r="AJ163" s="18"/>
      <c r="AK163" s="18"/>
      <c r="AL163" s="18"/>
      <c r="AM163" s="18"/>
      <c r="AN163" s="18"/>
      <c r="AO163" s="18"/>
      <c r="AP163" s="18"/>
      <c r="AQ163" s="18"/>
      <c r="AR163" s="155" t="s">
        <v>146</v>
      </c>
      <c r="AS163" s="18"/>
      <c r="AT163" s="155" t="s">
        <v>155</v>
      </c>
      <c r="AU163" s="155" t="s">
        <v>87</v>
      </c>
      <c r="AV163" s="18"/>
      <c r="AW163" s="18"/>
      <c r="AX163" s="18"/>
      <c r="AY163" s="3" t="s">
        <v>142</v>
      </c>
      <c r="AZ163" s="18"/>
      <c r="BA163" s="18"/>
      <c r="BB163" s="18"/>
      <c r="BC163" s="18"/>
      <c r="BD163" s="18"/>
      <c r="BE163" s="156">
        <f t="shared" si="98"/>
        <v>0</v>
      </c>
      <c r="BF163" s="156">
        <f t="shared" si="99"/>
        <v>0</v>
      </c>
      <c r="BG163" s="156">
        <f t="shared" si="100"/>
        <v>0</v>
      </c>
      <c r="BH163" s="156">
        <f t="shared" si="101"/>
        <v>0</v>
      </c>
      <c r="BI163" s="156">
        <f t="shared" si="102"/>
        <v>0</v>
      </c>
      <c r="BJ163" s="3" t="s">
        <v>87</v>
      </c>
      <c r="BK163" s="156">
        <f t="shared" si="103"/>
        <v>0</v>
      </c>
      <c r="BL163" s="3" t="s">
        <v>146</v>
      </c>
      <c r="BM163" s="155" t="s">
        <v>1220</v>
      </c>
    </row>
    <row r="164" spans="1:65" ht="22.5" customHeight="1">
      <c r="A164" s="128"/>
      <c r="B164" s="129"/>
      <c r="C164" s="128"/>
      <c r="D164" s="130" t="s">
        <v>73</v>
      </c>
      <c r="E164" s="139" t="s">
        <v>1221</v>
      </c>
      <c r="F164" s="139" t="s">
        <v>1222</v>
      </c>
      <c r="G164" s="128"/>
      <c r="H164" s="128"/>
      <c r="I164" s="128"/>
      <c r="J164" s="128"/>
      <c r="K164" s="140">
        <f>BK164</f>
        <v>0</v>
      </c>
      <c r="L164" s="128"/>
      <c r="M164" s="129"/>
      <c r="N164" s="133"/>
      <c r="O164" s="128"/>
      <c r="P164" s="128"/>
      <c r="Q164" s="134">
        <f t="shared" ref="Q164:R164" si="104">SUM(Q165:Q198)</f>
        <v>0</v>
      </c>
      <c r="R164" s="134">
        <f t="shared" si="104"/>
        <v>0</v>
      </c>
      <c r="S164" s="128"/>
      <c r="T164" s="135">
        <f>SUM(T165:T198)</f>
        <v>0</v>
      </c>
      <c r="U164" s="128"/>
      <c r="V164" s="135">
        <f>SUM(V165:V198)</f>
        <v>0.12006973000000001</v>
      </c>
      <c r="W164" s="128"/>
      <c r="X164" s="136">
        <f>SUM(X165:X198)</f>
        <v>0</v>
      </c>
      <c r="Y164" s="128"/>
      <c r="Z164" s="128"/>
      <c r="AA164" s="128"/>
      <c r="AB164" s="128"/>
      <c r="AC164" s="128"/>
      <c r="AD164" s="128"/>
      <c r="AE164" s="128"/>
      <c r="AF164" s="128"/>
      <c r="AG164" s="128"/>
      <c r="AH164" s="128"/>
      <c r="AI164" s="128"/>
      <c r="AJ164" s="128"/>
      <c r="AK164" s="128"/>
      <c r="AL164" s="128"/>
      <c r="AM164" s="128"/>
      <c r="AN164" s="128"/>
      <c r="AO164" s="128"/>
      <c r="AP164" s="128"/>
      <c r="AQ164" s="128"/>
      <c r="AR164" s="130" t="s">
        <v>87</v>
      </c>
      <c r="AS164" s="128"/>
      <c r="AT164" s="137" t="s">
        <v>73</v>
      </c>
      <c r="AU164" s="137" t="s">
        <v>80</v>
      </c>
      <c r="AV164" s="128"/>
      <c r="AW164" s="128"/>
      <c r="AX164" s="128"/>
      <c r="AY164" s="130" t="s">
        <v>142</v>
      </c>
      <c r="AZ164" s="128"/>
      <c r="BA164" s="128"/>
      <c r="BB164" s="128"/>
      <c r="BC164" s="128"/>
      <c r="BD164" s="128"/>
      <c r="BE164" s="128"/>
      <c r="BF164" s="128"/>
      <c r="BG164" s="128"/>
      <c r="BH164" s="128"/>
      <c r="BI164" s="128"/>
      <c r="BJ164" s="128"/>
      <c r="BK164" s="138">
        <f>SUM(BK165:BK198)</f>
        <v>0</v>
      </c>
      <c r="BL164" s="128"/>
      <c r="BM164" s="128"/>
    </row>
    <row r="165" spans="1:65" ht="24" customHeight="1">
      <c r="A165" s="18"/>
      <c r="B165" s="19"/>
      <c r="C165" s="157" t="s">
        <v>307</v>
      </c>
      <c r="D165" s="157" t="s">
        <v>155</v>
      </c>
      <c r="E165" s="158" t="s">
        <v>1223</v>
      </c>
      <c r="F165" s="159" t="s">
        <v>1224</v>
      </c>
      <c r="G165" s="160" t="s">
        <v>206</v>
      </c>
      <c r="H165" s="161">
        <v>5</v>
      </c>
      <c r="I165" s="162"/>
      <c r="J165" s="162"/>
      <c r="K165" s="163">
        <f>ROUND(P165*H165,2)</f>
        <v>0</v>
      </c>
      <c r="L165" s="159" t="s">
        <v>966</v>
      </c>
      <c r="M165" s="19"/>
      <c r="N165" s="164" t="s">
        <v>1</v>
      </c>
      <c r="O165" s="151" t="s">
        <v>38</v>
      </c>
      <c r="P165" s="152">
        <f>I165+J165</f>
        <v>0</v>
      </c>
      <c r="Q165" s="152">
        <f>ROUND(I165*H165,2)</f>
        <v>0</v>
      </c>
      <c r="R165" s="152">
        <f>ROUND(J165*H165,2)</f>
        <v>0</v>
      </c>
      <c r="S165" s="18"/>
      <c r="T165" s="153">
        <f>S165*H165</f>
        <v>0</v>
      </c>
      <c r="U165" s="153">
        <v>1.1199999999999999E-3</v>
      </c>
      <c r="V165" s="153">
        <f>U165*H165</f>
        <v>5.5999999999999991E-3</v>
      </c>
      <c r="W165" s="153">
        <v>0</v>
      </c>
      <c r="X165" s="154">
        <f>W165*H165</f>
        <v>0</v>
      </c>
      <c r="Y165" s="18"/>
      <c r="Z165" s="18"/>
      <c r="AA165" s="18"/>
      <c r="AB165" s="18"/>
      <c r="AC165" s="18"/>
      <c r="AD165" s="18"/>
      <c r="AE165" s="18"/>
      <c r="AF165" s="18"/>
      <c r="AG165" s="18"/>
      <c r="AH165" s="18"/>
      <c r="AI165" s="18"/>
      <c r="AJ165" s="18"/>
      <c r="AK165" s="18"/>
      <c r="AL165" s="18"/>
      <c r="AM165" s="18"/>
      <c r="AN165" s="18"/>
      <c r="AO165" s="18"/>
      <c r="AP165" s="18"/>
      <c r="AQ165" s="18"/>
      <c r="AR165" s="155" t="s">
        <v>146</v>
      </c>
      <c r="AS165" s="18"/>
      <c r="AT165" s="155" t="s">
        <v>155</v>
      </c>
      <c r="AU165" s="155" t="s">
        <v>87</v>
      </c>
      <c r="AV165" s="18"/>
      <c r="AW165" s="18"/>
      <c r="AX165" s="18"/>
      <c r="AY165" s="3" t="s">
        <v>142</v>
      </c>
      <c r="AZ165" s="18"/>
      <c r="BA165" s="18"/>
      <c r="BB165" s="18"/>
      <c r="BC165" s="18"/>
      <c r="BD165" s="18"/>
      <c r="BE165" s="156">
        <f>IF(O165="základná",K165,0)</f>
        <v>0</v>
      </c>
      <c r="BF165" s="156">
        <f>IF(O165="znížená",K165,0)</f>
        <v>0</v>
      </c>
      <c r="BG165" s="156">
        <f>IF(O165="zákl. prenesená",K165,0)</f>
        <v>0</v>
      </c>
      <c r="BH165" s="156">
        <f>IF(O165="zníž. prenesená",K165,0)</f>
        <v>0</v>
      </c>
      <c r="BI165" s="156">
        <f>IF(O165="nulová",K165,0)</f>
        <v>0</v>
      </c>
      <c r="BJ165" s="3" t="s">
        <v>87</v>
      </c>
      <c r="BK165" s="156">
        <f>ROUND(P165*H165,2)</f>
        <v>0</v>
      </c>
      <c r="BL165" s="3" t="s">
        <v>146</v>
      </c>
      <c r="BM165" s="155" t="s">
        <v>1225</v>
      </c>
    </row>
    <row r="166" spans="1:65" ht="15.75" customHeight="1">
      <c r="A166" s="171"/>
      <c r="B166" s="172"/>
      <c r="C166" s="171"/>
      <c r="D166" s="173" t="s">
        <v>193</v>
      </c>
      <c r="E166" s="174" t="s">
        <v>1</v>
      </c>
      <c r="F166" s="175" t="s">
        <v>148</v>
      </c>
      <c r="G166" s="171"/>
      <c r="H166" s="176">
        <v>5</v>
      </c>
      <c r="I166" s="171"/>
      <c r="J166" s="171"/>
      <c r="K166" s="171"/>
      <c r="L166" s="171"/>
      <c r="M166" s="172"/>
      <c r="N166" s="177"/>
      <c r="O166" s="171"/>
      <c r="P166" s="171"/>
      <c r="Q166" s="171"/>
      <c r="R166" s="171"/>
      <c r="S166" s="171"/>
      <c r="T166" s="171"/>
      <c r="U166" s="171"/>
      <c r="V166" s="171"/>
      <c r="W166" s="171"/>
      <c r="X166" s="178"/>
      <c r="Y166" s="171"/>
      <c r="Z166" s="171"/>
      <c r="AA166" s="171"/>
      <c r="AB166" s="171"/>
      <c r="AC166" s="171"/>
      <c r="AD166" s="171"/>
      <c r="AE166" s="171"/>
      <c r="AF166" s="171"/>
      <c r="AG166" s="171"/>
      <c r="AH166" s="171"/>
      <c r="AI166" s="171"/>
      <c r="AJ166" s="171"/>
      <c r="AK166" s="171"/>
      <c r="AL166" s="171"/>
      <c r="AM166" s="171"/>
      <c r="AN166" s="171"/>
      <c r="AO166" s="171"/>
      <c r="AP166" s="171"/>
      <c r="AQ166" s="171"/>
      <c r="AR166" s="171"/>
      <c r="AS166" s="171"/>
      <c r="AT166" s="174" t="s">
        <v>193</v>
      </c>
      <c r="AU166" s="174" t="s">
        <v>87</v>
      </c>
      <c r="AV166" s="171" t="s">
        <v>87</v>
      </c>
      <c r="AW166" s="171" t="s">
        <v>4</v>
      </c>
      <c r="AX166" s="171" t="s">
        <v>80</v>
      </c>
      <c r="AY166" s="174" t="s">
        <v>142</v>
      </c>
      <c r="AZ166" s="171"/>
      <c r="BA166" s="171"/>
      <c r="BB166" s="171"/>
      <c r="BC166" s="171"/>
      <c r="BD166" s="171"/>
      <c r="BE166" s="171"/>
      <c r="BF166" s="171"/>
      <c r="BG166" s="171"/>
      <c r="BH166" s="171"/>
      <c r="BI166" s="171"/>
      <c r="BJ166" s="171"/>
      <c r="BK166" s="171"/>
      <c r="BL166" s="171"/>
      <c r="BM166" s="171"/>
    </row>
    <row r="167" spans="1:65" ht="24" customHeight="1">
      <c r="A167" s="18"/>
      <c r="B167" s="19"/>
      <c r="C167" s="157" t="s">
        <v>313</v>
      </c>
      <c r="D167" s="157" t="s">
        <v>155</v>
      </c>
      <c r="E167" s="158" t="s">
        <v>1226</v>
      </c>
      <c r="F167" s="159" t="s">
        <v>1227</v>
      </c>
      <c r="G167" s="160" t="s">
        <v>206</v>
      </c>
      <c r="H167" s="161">
        <v>10</v>
      </c>
      <c r="I167" s="162"/>
      <c r="J167" s="162"/>
      <c r="K167" s="163">
        <f>ROUND(P167*H167,2)</f>
        <v>0</v>
      </c>
      <c r="L167" s="159" t="s">
        <v>966</v>
      </c>
      <c r="M167" s="19"/>
      <c r="N167" s="164" t="s">
        <v>1</v>
      </c>
      <c r="O167" s="151" t="s">
        <v>38</v>
      </c>
      <c r="P167" s="152">
        <f>I167+J167</f>
        <v>0</v>
      </c>
      <c r="Q167" s="152">
        <f>ROUND(I167*H167,2)</f>
        <v>0</v>
      </c>
      <c r="R167" s="152">
        <f>ROUND(J167*H167,2)</f>
        <v>0</v>
      </c>
      <c r="S167" s="18"/>
      <c r="T167" s="153">
        <f>S167*H167</f>
        <v>0</v>
      </c>
      <c r="U167" s="153">
        <v>9.8999999999999999E-4</v>
      </c>
      <c r="V167" s="153">
        <f>U167*H167</f>
        <v>9.8999999999999991E-3</v>
      </c>
      <c r="W167" s="153">
        <v>0</v>
      </c>
      <c r="X167" s="154">
        <f>W167*H167</f>
        <v>0</v>
      </c>
      <c r="Y167" s="18"/>
      <c r="Z167" s="18"/>
      <c r="AA167" s="18"/>
      <c r="AB167" s="18"/>
      <c r="AC167" s="18"/>
      <c r="AD167" s="18"/>
      <c r="AE167" s="18"/>
      <c r="AF167" s="18"/>
      <c r="AG167" s="18"/>
      <c r="AH167" s="18"/>
      <c r="AI167" s="18"/>
      <c r="AJ167" s="18"/>
      <c r="AK167" s="18"/>
      <c r="AL167" s="18"/>
      <c r="AM167" s="18"/>
      <c r="AN167" s="18"/>
      <c r="AO167" s="18"/>
      <c r="AP167" s="18"/>
      <c r="AQ167" s="18"/>
      <c r="AR167" s="155" t="s">
        <v>146</v>
      </c>
      <c r="AS167" s="18"/>
      <c r="AT167" s="155" t="s">
        <v>155</v>
      </c>
      <c r="AU167" s="155" t="s">
        <v>87</v>
      </c>
      <c r="AV167" s="18"/>
      <c r="AW167" s="18"/>
      <c r="AX167" s="18"/>
      <c r="AY167" s="3" t="s">
        <v>142</v>
      </c>
      <c r="AZ167" s="18"/>
      <c r="BA167" s="18"/>
      <c r="BB167" s="18"/>
      <c r="BC167" s="18"/>
      <c r="BD167" s="18"/>
      <c r="BE167" s="156">
        <f>IF(O167="základná",K167,0)</f>
        <v>0</v>
      </c>
      <c r="BF167" s="156">
        <f>IF(O167="znížená",K167,0)</f>
        <v>0</v>
      </c>
      <c r="BG167" s="156">
        <f>IF(O167="zákl. prenesená",K167,0)</f>
        <v>0</v>
      </c>
      <c r="BH167" s="156">
        <f>IF(O167="zníž. prenesená",K167,0)</f>
        <v>0</v>
      </c>
      <c r="BI167" s="156">
        <f>IF(O167="nulová",K167,0)</f>
        <v>0</v>
      </c>
      <c r="BJ167" s="3" t="s">
        <v>87</v>
      </c>
      <c r="BK167" s="156">
        <f>ROUND(P167*H167,2)</f>
        <v>0</v>
      </c>
      <c r="BL167" s="3" t="s">
        <v>146</v>
      </c>
      <c r="BM167" s="155" t="s">
        <v>1228</v>
      </c>
    </row>
    <row r="168" spans="1:65" ht="15.75" customHeight="1">
      <c r="A168" s="171"/>
      <c r="B168" s="172"/>
      <c r="C168" s="171"/>
      <c r="D168" s="173" t="s">
        <v>193</v>
      </c>
      <c r="E168" s="174" t="s">
        <v>1</v>
      </c>
      <c r="F168" s="175" t="s">
        <v>153</v>
      </c>
      <c r="G168" s="171"/>
      <c r="H168" s="176">
        <v>10</v>
      </c>
      <c r="I168" s="171"/>
      <c r="J168" s="171"/>
      <c r="K168" s="171"/>
      <c r="L168" s="171"/>
      <c r="M168" s="172"/>
      <c r="N168" s="177"/>
      <c r="O168" s="171"/>
      <c r="P168" s="171"/>
      <c r="Q168" s="171"/>
      <c r="R168" s="171"/>
      <c r="S168" s="171"/>
      <c r="T168" s="171"/>
      <c r="U168" s="171"/>
      <c r="V168" s="171"/>
      <c r="W168" s="171"/>
      <c r="X168" s="178"/>
      <c r="Y168" s="171"/>
      <c r="Z168" s="171"/>
      <c r="AA168" s="171"/>
      <c r="AB168" s="171"/>
      <c r="AC168" s="171"/>
      <c r="AD168" s="171"/>
      <c r="AE168" s="171"/>
      <c r="AF168" s="171"/>
      <c r="AG168" s="171"/>
      <c r="AH168" s="171"/>
      <c r="AI168" s="171"/>
      <c r="AJ168" s="171"/>
      <c r="AK168" s="171"/>
      <c r="AL168" s="171"/>
      <c r="AM168" s="171"/>
      <c r="AN168" s="171"/>
      <c r="AO168" s="171"/>
      <c r="AP168" s="171"/>
      <c r="AQ168" s="171"/>
      <c r="AR168" s="171"/>
      <c r="AS168" s="171"/>
      <c r="AT168" s="174" t="s">
        <v>193</v>
      </c>
      <c r="AU168" s="174" t="s">
        <v>87</v>
      </c>
      <c r="AV168" s="171" t="s">
        <v>87</v>
      </c>
      <c r="AW168" s="171" t="s">
        <v>4</v>
      </c>
      <c r="AX168" s="171" t="s">
        <v>80</v>
      </c>
      <c r="AY168" s="174" t="s">
        <v>142</v>
      </c>
      <c r="AZ168" s="171"/>
      <c r="BA168" s="171"/>
      <c r="BB168" s="171"/>
      <c r="BC168" s="171"/>
      <c r="BD168" s="171"/>
      <c r="BE168" s="171"/>
      <c r="BF168" s="171"/>
      <c r="BG168" s="171"/>
      <c r="BH168" s="171"/>
      <c r="BI168" s="171"/>
      <c r="BJ168" s="171"/>
      <c r="BK168" s="171"/>
      <c r="BL168" s="171"/>
      <c r="BM168" s="171"/>
    </row>
    <row r="169" spans="1:65" ht="24" customHeight="1">
      <c r="A169" s="18"/>
      <c r="B169" s="19"/>
      <c r="C169" s="157" t="s">
        <v>317</v>
      </c>
      <c r="D169" s="157" t="s">
        <v>155</v>
      </c>
      <c r="E169" s="158" t="s">
        <v>1229</v>
      </c>
      <c r="F169" s="159" t="s">
        <v>1230</v>
      </c>
      <c r="G169" s="160" t="s">
        <v>206</v>
      </c>
      <c r="H169" s="161">
        <v>30</v>
      </c>
      <c r="I169" s="162"/>
      <c r="J169" s="162"/>
      <c r="K169" s="163">
        <f>ROUND(P169*H169,2)</f>
        <v>0</v>
      </c>
      <c r="L169" s="159" t="s">
        <v>966</v>
      </c>
      <c r="M169" s="19"/>
      <c r="N169" s="164" t="s">
        <v>1</v>
      </c>
      <c r="O169" s="151" t="s">
        <v>38</v>
      </c>
      <c r="P169" s="152">
        <f>I169+J169</f>
        <v>0</v>
      </c>
      <c r="Q169" s="152">
        <f>ROUND(I169*H169,2)</f>
        <v>0</v>
      </c>
      <c r="R169" s="152">
        <f>ROUND(J169*H169,2)</f>
        <v>0</v>
      </c>
      <c r="S169" s="18"/>
      <c r="T169" s="153">
        <f>S169*H169</f>
        <v>0</v>
      </c>
      <c r="U169" s="153">
        <v>4.8999999999999998E-4</v>
      </c>
      <c r="V169" s="153">
        <f>U169*H169</f>
        <v>1.47E-2</v>
      </c>
      <c r="W169" s="153">
        <v>0</v>
      </c>
      <c r="X169" s="154">
        <f>W169*H169</f>
        <v>0</v>
      </c>
      <c r="Y169" s="18"/>
      <c r="Z169" s="18"/>
      <c r="AA169" s="18"/>
      <c r="AB169" s="18"/>
      <c r="AC169" s="18"/>
      <c r="AD169" s="18"/>
      <c r="AE169" s="18"/>
      <c r="AF169" s="18"/>
      <c r="AG169" s="18"/>
      <c r="AH169" s="18"/>
      <c r="AI169" s="18"/>
      <c r="AJ169" s="18"/>
      <c r="AK169" s="18"/>
      <c r="AL169" s="18"/>
      <c r="AM169" s="18"/>
      <c r="AN169" s="18"/>
      <c r="AO169" s="18"/>
      <c r="AP169" s="18"/>
      <c r="AQ169" s="18"/>
      <c r="AR169" s="155" t="s">
        <v>146</v>
      </c>
      <c r="AS169" s="18"/>
      <c r="AT169" s="155" t="s">
        <v>155</v>
      </c>
      <c r="AU169" s="155" t="s">
        <v>87</v>
      </c>
      <c r="AV169" s="18"/>
      <c r="AW169" s="18"/>
      <c r="AX169" s="18"/>
      <c r="AY169" s="3" t="s">
        <v>142</v>
      </c>
      <c r="AZ169" s="18"/>
      <c r="BA169" s="18"/>
      <c r="BB169" s="18"/>
      <c r="BC169" s="18"/>
      <c r="BD169" s="18"/>
      <c r="BE169" s="156">
        <f>IF(O169="základná",K169,0)</f>
        <v>0</v>
      </c>
      <c r="BF169" s="156">
        <f>IF(O169="znížená",K169,0)</f>
        <v>0</v>
      </c>
      <c r="BG169" s="156">
        <f>IF(O169="zákl. prenesená",K169,0)</f>
        <v>0</v>
      </c>
      <c r="BH169" s="156">
        <f>IF(O169="zníž. prenesená",K169,0)</f>
        <v>0</v>
      </c>
      <c r="BI169" s="156">
        <f>IF(O169="nulová",K169,0)</f>
        <v>0</v>
      </c>
      <c r="BJ169" s="3" t="s">
        <v>87</v>
      </c>
      <c r="BK169" s="156">
        <f>ROUND(P169*H169,2)</f>
        <v>0</v>
      </c>
      <c r="BL169" s="3" t="s">
        <v>146</v>
      </c>
      <c r="BM169" s="155" t="s">
        <v>1231</v>
      </c>
    </row>
    <row r="170" spans="1:65" ht="15.75" customHeight="1">
      <c r="A170" s="171"/>
      <c r="B170" s="172"/>
      <c r="C170" s="171"/>
      <c r="D170" s="173" t="s">
        <v>193</v>
      </c>
      <c r="E170" s="174" t="s">
        <v>1</v>
      </c>
      <c r="F170" s="175" t="s">
        <v>1232</v>
      </c>
      <c r="G170" s="171"/>
      <c r="H170" s="176">
        <v>15</v>
      </c>
      <c r="I170" s="171"/>
      <c r="J170" s="171"/>
      <c r="K170" s="171"/>
      <c r="L170" s="171"/>
      <c r="M170" s="172"/>
      <c r="N170" s="177"/>
      <c r="O170" s="171"/>
      <c r="P170" s="171"/>
      <c r="Q170" s="171"/>
      <c r="R170" s="171"/>
      <c r="S170" s="171"/>
      <c r="T170" s="171"/>
      <c r="U170" s="171"/>
      <c r="V170" s="171"/>
      <c r="W170" s="171"/>
      <c r="X170" s="178"/>
      <c r="Y170" s="171"/>
      <c r="Z170" s="171"/>
      <c r="AA170" s="171"/>
      <c r="AB170" s="171"/>
      <c r="AC170" s="171"/>
      <c r="AD170" s="171"/>
      <c r="AE170" s="171"/>
      <c r="AF170" s="171"/>
      <c r="AG170" s="171"/>
      <c r="AH170" s="171"/>
      <c r="AI170" s="171"/>
      <c r="AJ170" s="171"/>
      <c r="AK170" s="171"/>
      <c r="AL170" s="171"/>
      <c r="AM170" s="171"/>
      <c r="AN170" s="171"/>
      <c r="AO170" s="171"/>
      <c r="AP170" s="171"/>
      <c r="AQ170" s="171"/>
      <c r="AR170" s="171"/>
      <c r="AS170" s="171"/>
      <c r="AT170" s="174" t="s">
        <v>193</v>
      </c>
      <c r="AU170" s="174" t="s">
        <v>87</v>
      </c>
      <c r="AV170" s="171" t="s">
        <v>87</v>
      </c>
      <c r="AW170" s="171" t="s">
        <v>4</v>
      </c>
      <c r="AX170" s="171" t="s">
        <v>74</v>
      </c>
      <c r="AY170" s="174" t="s">
        <v>142</v>
      </c>
      <c r="AZ170" s="171"/>
      <c r="BA170" s="171"/>
      <c r="BB170" s="171"/>
      <c r="BC170" s="171"/>
      <c r="BD170" s="171"/>
      <c r="BE170" s="171"/>
      <c r="BF170" s="171"/>
      <c r="BG170" s="171"/>
      <c r="BH170" s="171"/>
      <c r="BI170" s="171"/>
      <c r="BJ170" s="171"/>
      <c r="BK170" s="171"/>
      <c r="BL170" s="171"/>
      <c r="BM170" s="171"/>
    </row>
    <row r="171" spans="1:65" ht="15.75" customHeight="1">
      <c r="A171" s="171"/>
      <c r="B171" s="172"/>
      <c r="C171" s="171"/>
      <c r="D171" s="173" t="s">
        <v>193</v>
      </c>
      <c r="E171" s="174" t="s">
        <v>1</v>
      </c>
      <c r="F171" s="175" t="s">
        <v>1233</v>
      </c>
      <c r="G171" s="171"/>
      <c r="H171" s="176">
        <v>15</v>
      </c>
      <c r="I171" s="171"/>
      <c r="J171" s="171"/>
      <c r="K171" s="171"/>
      <c r="L171" s="171"/>
      <c r="M171" s="172"/>
      <c r="N171" s="177"/>
      <c r="O171" s="171"/>
      <c r="P171" s="171"/>
      <c r="Q171" s="171"/>
      <c r="R171" s="171"/>
      <c r="S171" s="171"/>
      <c r="T171" s="171"/>
      <c r="U171" s="171"/>
      <c r="V171" s="171"/>
      <c r="W171" s="171"/>
      <c r="X171" s="178"/>
      <c r="Y171" s="171"/>
      <c r="Z171" s="171"/>
      <c r="AA171" s="171"/>
      <c r="AB171" s="171"/>
      <c r="AC171" s="171"/>
      <c r="AD171" s="171"/>
      <c r="AE171" s="171"/>
      <c r="AF171" s="171"/>
      <c r="AG171" s="171"/>
      <c r="AH171" s="171"/>
      <c r="AI171" s="171"/>
      <c r="AJ171" s="171"/>
      <c r="AK171" s="171"/>
      <c r="AL171" s="171"/>
      <c r="AM171" s="171"/>
      <c r="AN171" s="171"/>
      <c r="AO171" s="171"/>
      <c r="AP171" s="171"/>
      <c r="AQ171" s="171"/>
      <c r="AR171" s="171"/>
      <c r="AS171" s="171"/>
      <c r="AT171" s="174" t="s">
        <v>193</v>
      </c>
      <c r="AU171" s="174" t="s">
        <v>87</v>
      </c>
      <c r="AV171" s="171" t="s">
        <v>87</v>
      </c>
      <c r="AW171" s="171" t="s">
        <v>4</v>
      </c>
      <c r="AX171" s="171" t="s">
        <v>74</v>
      </c>
      <c r="AY171" s="174" t="s">
        <v>142</v>
      </c>
      <c r="AZ171" s="171"/>
      <c r="BA171" s="171"/>
      <c r="BB171" s="171"/>
      <c r="BC171" s="171"/>
      <c r="BD171" s="171"/>
      <c r="BE171" s="171"/>
      <c r="BF171" s="171"/>
      <c r="BG171" s="171"/>
      <c r="BH171" s="171"/>
      <c r="BI171" s="171"/>
      <c r="BJ171" s="171"/>
      <c r="BK171" s="171"/>
      <c r="BL171" s="171"/>
      <c r="BM171" s="171"/>
    </row>
    <row r="172" spans="1:65" ht="15.75" customHeight="1">
      <c r="A172" s="179"/>
      <c r="B172" s="180"/>
      <c r="C172" s="179"/>
      <c r="D172" s="173" t="s">
        <v>193</v>
      </c>
      <c r="E172" s="181" t="s">
        <v>1</v>
      </c>
      <c r="F172" s="182" t="s">
        <v>196</v>
      </c>
      <c r="G172" s="179"/>
      <c r="H172" s="183">
        <v>30</v>
      </c>
      <c r="I172" s="179"/>
      <c r="J172" s="179"/>
      <c r="K172" s="179"/>
      <c r="L172" s="179"/>
      <c r="M172" s="180"/>
      <c r="N172" s="184"/>
      <c r="O172" s="179"/>
      <c r="P172" s="179"/>
      <c r="Q172" s="179"/>
      <c r="R172" s="179"/>
      <c r="S172" s="179"/>
      <c r="T172" s="179"/>
      <c r="U172" s="179"/>
      <c r="V172" s="179"/>
      <c r="W172" s="179"/>
      <c r="X172" s="185"/>
      <c r="Y172" s="179"/>
      <c r="Z172" s="179"/>
      <c r="AA172" s="179"/>
      <c r="AB172" s="179"/>
      <c r="AC172" s="179"/>
      <c r="AD172" s="179"/>
      <c r="AE172" s="179"/>
      <c r="AF172" s="179"/>
      <c r="AG172" s="179"/>
      <c r="AH172" s="179"/>
      <c r="AI172" s="179"/>
      <c r="AJ172" s="179"/>
      <c r="AK172" s="179"/>
      <c r="AL172" s="179"/>
      <c r="AM172" s="179"/>
      <c r="AN172" s="179"/>
      <c r="AO172" s="179"/>
      <c r="AP172" s="179"/>
      <c r="AQ172" s="179"/>
      <c r="AR172" s="179"/>
      <c r="AS172" s="179"/>
      <c r="AT172" s="181" t="s">
        <v>193</v>
      </c>
      <c r="AU172" s="181" t="s">
        <v>87</v>
      </c>
      <c r="AV172" s="179" t="s">
        <v>94</v>
      </c>
      <c r="AW172" s="179" t="s">
        <v>4</v>
      </c>
      <c r="AX172" s="179" t="s">
        <v>80</v>
      </c>
      <c r="AY172" s="181" t="s">
        <v>142</v>
      </c>
      <c r="AZ172" s="179"/>
      <c r="BA172" s="179"/>
      <c r="BB172" s="179"/>
      <c r="BC172" s="179"/>
      <c r="BD172" s="179"/>
      <c r="BE172" s="179"/>
      <c r="BF172" s="179"/>
      <c r="BG172" s="179"/>
      <c r="BH172" s="179"/>
      <c r="BI172" s="179"/>
      <c r="BJ172" s="179"/>
      <c r="BK172" s="179"/>
      <c r="BL172" s="179"/>
      <c r="BM172" s="179"/>
    </row>
    <row r="173" spans="1:65" ht="24" customHeight="1">
      <c r="A173" s="18"/>
      <c r="B173" s="19"/>
      <c r="C173" s="157" t="s">
        <v>322</v>
      </c>
      <c r="D173" s="157" t="s">
        <v>155</v>
      </c>
      <c r="E173" s="158" t="s">
        <v>1234</v>
      </c>
      <c r="F173" s="159" t="s">
        <v>1235</v>
      </c>
      <c r="G173" s="160" t="s">
        <v>206</v>
      </c>
      <c r="H173" s="161">
        <v>40</v>
      </c>
      <c r="I173" s="162"/>
      <c r="J173" s="162"/>
      <c r="K173" s="163">
        <f>ROUND(P173*H173,2)</f>
        <v>0</v>
      </c>
      <c r="L173" s="159" t="s">
        <v>966</v>
      </c>
      <c r="M173" s="19"/>
      <c r="N173" s="164" t="s">
        <v>1</v>
      </c>
      <c r="O173" s="151" t="s">
        <v>38</v>
      </c>
      <c r="P173" s="152">
        <f>I173+J173</f>
        <v>0</v>
      </c>
      <c r="Q173" s="152">
        <f>ROUND(I173*H173,2)</f>
        <v>0</v>
      </c>
      <c r="R173" s="152">
        <f>ROUND(J173*H173,2)</f>
        <v>0</v>
      </c>
      <c r="S173" s="18"/>
      <c r="T173" s="153">
        <f>S173*H173</f>
        <v>0</v>
      </c>
      <c r="U173" s="153">
        <v>6.0999999999999997E-4</v>
      </c>
      <c r="V173" s="153">
        <f>U173*H173</f>
        <v>2.4399999999999998E-2</v>
      </c>
      <c r="W173" s="153">
        <v>0</v>
      </c>
      <c r="X173" s="154">
        <f>W173*H173</f>
        <v>0</v>
      </c>
      <c r="Y173" s="18"/>
      <c r="Z173" s="18"/>
      <c r="AA173" s="18"/>
      <c r="AB173" s="18"/>
      <c r="AC173" s="18"/>
      <c r="AD173" s="18"/>
      <c r="AE173" s="18"/>
      <c r="AF173" s="18"/>
      <c r="AG173" s="18"/>
      <c r="AH173" s="18"/>
      <c r="AI173" s="18"/>
      <c r="AJ173" s="18"/>
      <c r="AK173" s="18"/>
      <c r="AL173" s="18"/>
      <c r="AM173" s="18"/>
      <c r="AN173" s="18"/>
      <c r="AO173" s="18"/>
      <c r="AP173" s="18"/>
      <c r="AQ173" s="18"/>
      <c r="AR173" s="155" t="s">
        <v>146</v>
      </c>
      <c r="AS173" s="18"/>
      <c r="AT173" s="155" t="s">
        <v>155</v>
      </c>
      <c r="AU173" s="155" t="s">
        <v>87</v>
      </c>
      <c r="AV173" s="18"/>
      <c r="AW173" s="18"/>
      <c r="AX173" s="18"/>
      <c r="AY173" s="3" t="s">
        <v>142</v>
      </c>
      <c r="AZ173" s="18"/>
      <c r="BA173" s="18"/>
      <c r="BB173" s="18"/>
      <c r="BC173" s="18"/>
      <c r="BD173" s="18"/>
      <c r="BE173" s="156">
        <f>IF(O173="základná",K173,0)</f>
        <v>0</v>
      </c>
      <c r="BF173" s="156">
        <f>IF(O173="znížená",K173,0)</f>
        <v>0</v>
      </c>
      <c r="BG173" s="156">
        <f>IF(O173="zákl. prenesená",K173,0)</f>
        <v>0</v>
      </c>
      <c r="BH173" s="156">
        <f>IF(O173="zníž. prenesená",K173,0)</f>
        <v>0</v>
      </c>
      <c r="BI173" s="156">
        <f>IF(O173="nulová",K173,0)</f>
        <v>0</v>
      </c>
      <c r="BJ173" s="3" t="s">
        <v>87</v>
      </c>
      <c r="BK173" s="156">
        <f>ROUND(P173*H173,2)</f>
        <v>0</v>
      </c>
      <c r="BL173" s="3" t="s">
        <v>146</v>
      </c>
      <c r="BM173" s="155" t="s">
        <v>1236</v>
      </c>
    </row>
    <row r="174" spans="1:65" ht="15.75" customHeight="1">
      <c r="A174" s="171"/>
      <c r="B174" s="172"/>
      <c r="C174" s="171"/>
      <c r="D174" s="173" t="s">
        <v>193</v>
      </c>
      <c r="E174" s="174" t="s">
        <v>1</v>
      </c>
      <c r="F174" s="175" t="s">
        <v>1237</v>
      </c>
      <c r="G174" s="171"/>
      <c r="H174" s="176">
        <v>20</v>
      </c>
      <c r="I174" s="171"/>
      <c r="J174" s="171"/>
      <c r="K174" s="171"/>
      <c r="L174" s="171"/>
      <c r="M174" s="172"/>
      <c r="N174" s="177"/>
      <c r="O174" s="171"/>
      <c r="P174" s="171"/>
      <c r="Q174" s="171"/>
      <c r="R174" s="171"/>
      <c r="S174" s="171"/>
      <c r="T174" s="171"/>
      <c r="U174" s="171"/>
      <c r="V174" s="171"/>
      <c r="W174" s="171"/>
      <c r="X174" s="178"/>
      <c r="Y174" s="171"/>
      <c r="Z174" s="171"/>
      <c r="AA174" s="171"/>
      <c r="AB174" s="171"/>
      <c r="AC174" s="171"/>
      <c r="AD174" s="171"/>
      <c r="AE174" s="171"/>
      <c r="AF174" s="171"/>
      <c r="AG174" s="171"/>
      <c r="AH174" s="171"/>
      <c r="AI174" s="171"/>
      <c r="AJ174" s="171"/>
      <c r="AK174" s="171"/>
      <c r="AL174" s="171"/>
      <c r="AM174" s="171"/>
      <c r="AN174" s="171"/>
      <c r="AO174" s="171"/>
      <c r="AP174" s="171"/>
      <c r="AQ174" s="171"/>
      <c r="AR174" s="171"/>
      <c r="AS174" s="171"/>
      <c r="AT174" s="174" t="s">
        <v>193</v>
      </c>
      <c r="AU174" s="174" t="s">
        <v>87</v>
      </c>
      <c r="AV174" s="171" t="s">
        <v>87</v>
      </c>
      <c r="AW174" s="171" t="s">
        <v>4</v>
      </c>
      <c r="AX174" s="171" t="s">
        <v>74</v>
      </c>
      <c r="AY174" s="174" t="s">
        <v>142</v>
      </c>
      <c r="AZ174" s="171"/>
      <c r="BA174" s="171"/>
      <c r="BB174" s="171"/>
      <c r="BC174" s="171"/>
      <c r="BD174" s="171"/>
      <c r="BE174" s="171"/>
      <c r="BF174" s="171"/>
      <c r="BG174" s="171"/>
      <c r="BH174" s="171"/>
      <c r="BI174" s="171"/>
      <c r="BJ174" s="171"/>
      <c r="BK174" s="171"/>
      <c r="BL174" s="171"/>
      <c r="BM174" s="171"/>
    </row>
    <row r="175" spans="1:65" ht="15.75" customHeight="1">
      <c r="A175" s="171"/>
      <c r="B175" s="172"/>
      <c r="C175" s="171"/>
      <c r="D175" s="173" t="s">
        <v>193</v>
      </c>
      <c r="E175" s="174" t="s">
        <v>1</v>
      </c>
      <c r="F175" s="175" t="s">
        <v>1238</v>
      </c>
      <c r="G175" s="171"/>
      <c r="H175" s="176">
        <v>20</v>
      </c>
      <c r="I175" s="171"/>
      <c r="J175" s="171"/>
      <c r="K175" s="171"/>
      <c r="L175" s="171"/>
      <c r="M175" s="172"/>
      <c r="N175" s="177"/>
      <c r="O175" s="171"/>
      <c r="P175" s="171"/>
      <c r="Q175" s="171"/>
      <c r="R175" s="171"/>
      <c r="S175" s="171"/>
      <c r="T175" s="171"/>
      <c r="U175" s="171"/>
      <c r="V175" s="171"/>
      <c r="W175" s="171"/>
      <c r="X175" s="178"/>
      <c r="Y175" s="171"/>
      <c r="Z175" s="171"/>
      <c r="AA175" s="171"/>
      <c r="AB175" s="171"/>
      <c r="AC175" s="171"/>
      <c r="AD175" s="171"/>
      <c r="AE175" s="171"/>
      <c r="AF175" s="171"/>
      <c r="AG175" s="171"/>
      <c r="AH175" s="171"/>
      <c r="AI175" s="171"/>
      <c r="AJ175" s="171"/>
      <c r="AK175" s="171"/>
      <c r="AL175" s="171"/>
      <c r="AM175" s="171"/>
      <c r="AN175" s="171"/>
      <c r="AO175" s="171"/>
      <c r="AP175" s="171"/>
      <c r="AQ175" s="171"/>
      <c r="AR175" s="171"/>
      <c r="AS175" s="171"/>
      <c r="AT175" s="174" t="s">
        <v>193</v>
      </c>
      <c r="AU175" s="174" t="s">
        <v>87</v>
      </c>
      <c r="AV175" s="171" t="s">
        <v>87</v>
      </c>
      <c r="AW175" s="171" t="s">
        <v>4</v>
      </c>
      <c r="AX175" s="171" t="s">
        <v>74</v>
      </c>
      <c r="AY175" s="174" t="s">
        <v>142</v>
      </c>
      <c r="AZ175" s="171"/>
      <c r="BA175" s="171"/>
      <c r="BB175" s="171"/>
      <c r="BC175" s="171"/>
      <c r="BD175" s="171"/>
      <c r="BE175" s="171"/>
      <c r="BF175" s="171"/>
      <c r="BG175" s="171"/>
      <c r="BH175" s="171"/>
      <c r="BI175" s="171"/>
      <c r="BJ175" s="171"/>
      <c r="BK175" s="171"/>
      <c r="BL175" s="171"/>
      <c r="BM175" s="171"/>
    </row>
    <row r="176" spans="1:65" ht="15.75" customHeight="1">
      <c r="A176" s="179"/>
      <c r="B176" s="180"/>
      <c r="C176" s="179"/>
      <c r="D176" s="173" t="s">
        <v>193</v>
      </c>
      <c r="E176" s="181" t="s">
        <v>1</v>
      </c>
      <c r="F176" s="182" t="s">
        <v>196</v>
      </c>
      <c r="G176" s="179"/>
      <c r="H176" s="183">
        <v>40</v>
      </c>
      <c r="I176" s="179"/>
      <c r="J176" s="179"/>
      <c r="K176" s="179"/>
      <c r="L176" s="179"/>
      <c r="M176" s="180"/>
      <c r="N176" s="184"/>
      <c r="O176" s="179"/>
      <c r="P176" s="179"/>
      <c r="Q176" s="179"/>
      <c r="R176" s="179"/>
      <c r="S176" s="179"/>
      <c r="T176" s="179"/>
      <c r="U176" s="179"/>
      <c r="V176" s="179"/>
      <c r="W176" s="179"/>
      <c r="X176" s="185"/>
      <c r="Y176" s="179"/>
      <c r="Z176" s="179"/>
      <c r="AA176" s="179"/>
      <c r="AB176" s="179"/>
      <c r="AC176" s="179"/>
      <c r="AD176" s="179"/>
      <c r="AE176" s="179"/>
      <c r="AF176" s="179"/>
      <c r="AG176" s="179"/>
      <c r="AH176" s="179"/>
      <c r="AI176" s="179"/>
      <c r="AJ176" s="179"/>
      <c r="AK176" s="179"/>
      <c r="AL176" s="179"/>
      <c r="AM176" s="179"/>
      <c r="AN176" s="179"/>
      <c r="AO176" s="179"/>
      <c r="AP176" s="179"/>
      <c r="AQ176" s="179"/>
      <c r="AR176" s="179"/>
      <c r="AS176" s="179"/>
      <c r="AT176" s="181" t="s">
        <v>193</v>
      </c>
      <c r="AU176" s="181" t="s">
        <v>87</v>
      </c>
      <c r="AV176" s="179" t="s">
        <v>94</v>
      </c>
      <c r="AW176" s="179" t="s">
        <v>4</v>
      </c>
      <c r="AX176" s="179" t="s">
        <v>80</v>
      </c>
      <c r="AY176" s="181" t="s">
        <v>142</v>
      </c>
      <c r="AZ176" s="179"/>
      <c r="BA176" s="179"/>
      <c r="BB176" s="179"/>
      <c r="BC176" s="179"/>
      <c r="BD176" s="179"/>
      <c r="BE176" s="179"/>
      <c r="BF176" s="179"/>
      <c r="BG176" s="179"/>
      <c r="BH176" s="179"/>
      <c r="BI176" s="179"/>
      <c r="BJ176" s="179"/>
      <c r="BK176" s="179"/>
      <c r="BL176" s="179"/>
      <c r="BM176" s="179"/>
    </row>
    <row r="177" spans="1:65" ht="24" customHeight="1">
      <c r="A177" s="18"/>
      <c r="B177" s="19"/>
      <c r="C177" s="157" t="s">
        <v>326</v>
      </c>
      <c r="D177" s="157" t="s">
        <v>155</v>
      </c>
      <c r="E177" s="158" t="s">
        <v>1239</v>
      </c>
      <c r="F177" s="159" t="s">
        <v>1240</v>
      </c>
      <c r="G177" s="160" t="s">
        <v>206</v>
      </c>
      <c r="H177" s="161">
        <v>12</v>
      </c>
      <c r="I177" s="162"/>
      <c r="J177" s="162"/>
      <c r="K177" s="163">
        <f>ROUND(P177*H177,2)</f>
        <v>0</v>
      </c>
      <c r="L177" s="159" t="s">
        <v>966</v>
      </c>
      <c r="M177" s="19"/>
      <c r="N177" s="164" t="s">
        <v>1</v>
      </c>
      <c r="O177" s="151" t="s">
        <v>38</v>
      </c>
      <c r="P177" s="152">
        <f>I177+J177</f>
        <v>0</v>
      </c>
      <c r="Q177" s="152">
        <f>ROUND(I177*H177,2)</f>
        <v>0</v>
      </c>
      <c r="R177" s="152">
        <f>ROUND(J177*H177,2)</f>
        <v>0</v>
      </c>
      <c r="S177" s="18"/>
      <c r="T177" s="153">
        <f>S177*H177</f>
        <v>0</v>
      </c>
      <c r="U177" s="153">
        <v>1.3699999999999999E-3</v>
      </c>
      <c r="V177" s="153">
        <f>U177*H177</f>
        <v>1.644E-2</v>
      </c>
      <c r="W177" s="153">
        <v>0</v>
      </c>
      <c r="X177" s="154">
        <f>W177*H177</f>
        <v>0</v>
      </c>
      <c r="Y177" s="18"/>
      <c r="Z177" s="18"/>
      <c r="AA177" s="18"/>
      <c r="AB177" s="18"/>
      <c r="AC177" s="18"/>
      <c r="AD177" s="18"/>
      <c r="AE177" s="18"/>
      <c r="AF177" s="18"/>
      <c r="AG177" s="18"/>
      <c r="AH177" s="18"/>
      <c r="AI177" s="18"/>
      <c r="AJ177" s="18"/>
      <c r="AK177" s="18"/>
      <c r="AL177" s="18"/>
      <c r="AM177" s="18"/>
      <c r="AN177" s="18"/>
      <c r="AO177" s="18"/>
      <c r="AP177" s="18"/>
      <c r="AQ177" s="18"/>
      <c r="AR177" s="155" t="s">
        <v>146</v>
      </c>
      <c r="AS177" s="18"/>
      <c r="AT177" s="155" t="s">
        <v>155</v>
      </c>
      <c r="AU177" s="155" t="s">
        <v>87</v>
      </c>
      <c r="AV177" s="18"/>
      <c r="AW177" s="18"/>
      <c r="AX177" s="18"/>
      <c r="AY177" s="3" t="s">
        <v>142</v>
      </c>
      <c r="AZ177" s="18"/>
      <c r="BA177" s="18"/>
      <c r="BB177" s="18"/>
      <c r="BC177" s="18"/>
      <c r="BD177" s="18"/>
      <c r="BE177" s="156">
        <f>IF(O177="základná",K177,0)</f>
        <v>0</v>
      </c>
      <c r="BF177" s="156">
        <f>IF(O177="znížená",K177,0)</f>
        <v>0</v>
      </c>
      <c r="BG177" s="156">
        <f>IF(O177="zákl. prenesená",K177,0)</f>
        <v>0</v>
      </c>
      <c r="BH177" s="156">
        <f>IF(O177="zníž. prenesená",K177,0)</f>
        <v>0</v>
      </c>
      <c r="BI177" s="156">
        <f>IF(O177="nulová",K177,0)</f>
        <v>0</v>
      </c>
      <c r="BJ177" s="3" t="s">
        <v>87</v>
      </c>
      <c r="BK177" s="156">
        <f>ROUND(P177*H177,2)</f>
        <v>0</v>
      </c>
      <c r="BL177" s="3" t="s">
        <v>146</v>
      </c>
      <c r="BM177" s="155" t="s">
        <v>1241</v>
      </c>
    </row>
    <row r="178" spans="1:65" ht="15.75" customHeight="1">
      <c r="A178" s="171"/>
      <c r="B178" s="172"/>
      <c r="C178" s="171"/>
      <c r="D178" s="173" t="s">
        <v>193</v>
      </c>
      <c r="E178" s="174" t="s">
        <v>1</v>
      </c>
      <c r="F178" s="175" t="s">
        <v>1242</v>
      </c>
      <c r="G178" s="171"/>
      <c r="H178" s="176">
        <v>12</v>
      </c>
      <c r="I178" s="171"/>
      <c r="J178" s="171"/>
      <c r="K178" s="171"/>
      <c r="L178" s="171"/>
      <c r="M178" s="172"/>
      <c r="N178" s="177"/>
      <c r="O178" s="171"/>
      <c r="P178" s="171"/>
      <c r="Q178" s="171"/>
      <c r="R178" s="171"/>
      <c r="S178" s="171"/>
      <c r="T178" s="171"/>
      <c r="U178" s="171"/>
      <c r="V178" s="171"/>
      <c r="W178" s="171"/>
      <c r="X178" s="178"/>
      <c r="Y178" s="171"/>
      <c r="Z178" s="171"/>
      <c r="AA178" s="171"/>
      <c r="AB178" s="171"/>
      <c r="AC178" s="171"/>
      <c r="AD178" s="171"/>
      <c r="AE178" s="171"/>
      <c r="AF178" s="171"/>
      <c r="AG178" s="171"/>
      <c r="AH178" s="171"/>
      <c r="AI178" s="171"/>
      <c r="AJ178" s="171"/>
      <c r="AK178" s="171"/>
      <c r="AL178" s="171"/>
      <c r="AM178" s="171"/>
      <c r="AN178" s="171"/>
      <c r="AO178" s="171"/>
      <c r="AP178" s="171"/>
      <c r="AQ178" s="171"/>
      <c r="AR178" s="171"/>
      <c r="AS178" s="171"/>
      <c r="AT178" s="174" t="s">
        <v>193</v>
      </c>
      <c r="AU178" s="174" t="s">
        <v>87</v>
      </c>
      <c r="AV178" s="171" t="s">
        <v>87</v>
      </c>
      <c r="AW178" s="171" t="s">
        <v>4</v>
      </c>
      <c r="AX178" s="171" t="s">
        <v>80</v>
      </c>
      <c r="AY178" s="174" t="s">
        <v>142</v>
      </c>
      <c r="AZ178" s="171"/>
      <c r="BA178" s="171"/>
      <c r="BB178" s="171"/>
      <c r="BC178" s="171"/>
      <c r="BD178" s="171"/>
      <c r="BE178" s="171"/>
      <c r="BF178" s="171"/>
      <c r="BG178" s="171"/>
      <c r="BH178" s="171"/>
      <c r="BI178" s="171"/>
      <c r="BJ178" s="171"/>
      <c r="BK178" s="171"/>
      <c r="BL178" s="171"/>
      <c r="BM178" s="171"/>
    </row>
    <row r="179" spans="1:65" ht="24" customHeight="1">
      <c r="A179" s="18"/>
      <c r="B179" s="19"/>
      <c r="C179" s="157" t="s">
        <v>333</v>
      </c>
      <c r="D179" s="157" t="s">
        <v>155</v>
      </c>
      <c r="E179" s="158" t="s">
        <v>1243</v>
      </c>
      <c r="F179" s="159" t="s">
        <v>1244</v>
      </c>
      <c r="G179" s="160" t="s">
        <v>144</v>
      </c>
      <c r="H179" s="161">
        <v>21</v>
      </c>
      <c r="I179" s="162"/>
      <c r="J179" s="162"/>
      <c r="K179" s="163">
        <f t="shared" ref="K179:K183" si="105">ROUND(P179*H179,2)</f>
        <v>0</v>
      </c>
      <c r="L179" s="159" t="s">
        <v>946</v>
      </c>
      <c r="M179" s="19"/>
      <c r="N179" s="164" t="s">
        <v>1</v>
      </c>
      <c r="O179" s="151" t="s">
        <v>38</v>
      </c>
      <c r="P179" s="152">
        <f t="shared" ref="P179:P183" si="106">I179+J179</f>
        <v>0</v>
      </c>
      <c r="Q179" s="152">
        <f t="shared" ref="Q179:Q183" si="107">ROUND(I179*H179,2)</f>
        <v>0</v>
      </c>
      <c r="R179" s="152">
        <f t="shared" ref="R179:R183" si="108">ROUND(J179*H179,2)</f>
        <v>0</v>
      </c>
      <c r="S179" s="18"/>
      <c r="T179" s="153">
        <f t="shared" ref="T179:T183" si="109">S179*H179</f>
        <v>0</v>
      </c>
      <c r="U179" s="153">
        <v>0</v>
      </c>
      <c r="V179" s="153">
        <f t="shared" ref="V179:V183" si="110">U179*H179</f>
        <v>0</v>
      </c>
      <c r="W179" s="153">
        <v>0</v>
      </c>
      <c r="X179" s="154">
        <f t="shared" ref="X179:X183" si="111">W179*H179</f>
        <v>0</v>
      </c>
      <c r="Y179" s="18"/>
      <c r="Z179" s="18"/>
      <c r="AA179" s="18"/>
      <c r="AB179" s="18"/>
      <c r="AC179" s="18"/>
      <c r="AD179" s="18"/>
      <c r="AE179" s="18"/>
      <c r="AF179" s="18"/>
      <c r="AG179" s="18"/>
      <c r="AH179" s="18"/>
      <c r="AI179" s="18"/>
      <c r="AJ179" s="18"/>
      <c r="AK179" s="18"/>
      <c r="AL179" s="18"/>
      <c r="AM179" s="18"/>
      <c r="AN179" s="18"/>
      <c r="AO179" s="18"/>
      <c r="AP179" s="18"/>
      <c r="AQ179" s="18"/>
      <c r="AR179" s="155" t="s">
        <v>146</v>
      </c>
      <c r="AS179" s="18"/>
      <c r="AT179" s="155" t="s">
        <v>155</v>
      </c>
      <c r="AU179" s="155" t="s">
        <v>87</v>
      </c>
      <c r="AV179" s="18"/>
      <c r="AW179" s="18"/>
      <c r="AX179" s="18"/>
      <c r="AY179" s="3" t="s">
        <v>142</v>
      </c>
      <c r="AZ179" s="18"/>
      <c r="BA179" s="18"/>
      <c r="BB179" s="18"/>
      <c r="BC179" s="18"/>
      <c r="BD179" s="18"/>
      <c r="BE179" s="156">
        <f t="shared" ref="BE179:BE183" si="112">IF(O179="základná",K179,0)</f>
        <v>0</v>
      </c>
      <c r="BF179" s="156">
        <f t="shared" ref="BF179:BF183" si="113">IF(O179="znížená",K179,0)</f>
        <v>0</v>
      </c>
      <c r="BG179" s="156">
        <f t="shared" ref="BG179:BG183" si="114">IF(O179="zákl. prenesená",K179,0)</f>
        <v>0</v>
      </c>
      <c r="BH179" s="156">
        <f t="shared" ref="BH179:BH183" si="115">IF(O179="zníž. prenesená",K179,0)</f>
        <v>0</v>
      </c>
      <c r="BI179" s="156">
        <f t="shared" ref="BI179:BI183" si="116">IF(O179="nulová",K179,0)</f>
        <v>0</v>
      </c>
      <c r="BJ179" s="3" t="s">
        <v>87</v>
      </c>
      <c r="BK179" s="156">
        <f t="shared" ref="BK179:BK183" si="117">ROUND(P179*H179,2)</f>
        <v>0</v>
      </c>
      <c r="BL179" s="3" t="s">
        <v>146</v>
      </c>
      <c r="BM179" s="155" t="s">
        <v>1245</v>
      </c>
    </row>
    <row r="180" spans="1:65" ht="15.75" customHeight="1">
      <c r="A180" s="18"/>
      <c r="B180" s="19"/>
      <c r="C180" s="141" t="s">
        <v>145</v>
      </c>
      <c r="D180" s="141" t="s">
        <v>143</v>
      </c>
      <c r="E180" s="142" t="s">
        <v>1246</v>
      </c>
      <c r="F180" s="143" t="s">
        <v>1247</v>
      </c>
      <c r="G180" s="144" t="s">
        <v>144</v>
      </c>
      <c r="H180" s="145">
        <v>21</v>
      </c>
      <c r="I180" s="146"/>
      <c r="J180" s="147"/>
      <c r="K180" s="148">
        <f t="shared" si="105"/>
        <v>0</v>
      </c>
      <c r="L180" s="143" t="s">
        <v>966</v>
      </c>
      <c r="M180" s="149"/>
      <c r="N180" s="150" t="s">
        <v>1</v>
      </c>
      <c r="O180" s="151" t="s">
        <v>38</v>
      </c>
      <c r="P180" s="152">
        <f t="shared" si="106"/>
        <v>0</v>
      </c>
      <c r="Q180" s="152">
        <f t="shared" si="107"/>
        <v>0</v>
      </c>
      <c r="R180" s="152">
        <f t="shared" si="108"/>
        <v>0</v>
      </c>
      <c r="S180" s="18"/>
      <c r="T180" s="153">
        <f t="shared" si="109"/>
        <v>0</v>
      </c>
      <c r="U180" s="153">
        <v>1.1E-4</v>
      </c>
      <c r="V180" s="153">
        <f t="shared" si="110"/>
        <v>2.31E-3</v>
      </c>
      <c r="W180" s="153">
        <v>0</v>
      </c>
      <c r="X180" s="154">
        <f t="shared" si="111"/>
        <v>0</v>
      </c>
      <c r="Y180" s="18"/>
      <c r="Z180" s="18"/>
      <c r="AA180" s="18"/>
      <c r="AB180" s="18"/>
      <c r="AC180" s="18"/>
      <c r="AD180" s="18"/>
      <c r="AE180" s="18"/>
      <c r="AF180" s="18"/>
      <c r="AG180" s="18"/>
      <c r="AH180" s="18"/>
      <c r="AI180" s="18"/>
      <c r="AJ180" s="18"/>
      <c r="AK180" s="18"/>
      <c r="AL180" s="18"/>
      <c r="AM180" s="18"/>
      <c r="AN180" s="18"/>
      <c r="AO180" s="18"/>
      <c r="AP180" s="18"/>
      <c r="AQ180" s="18"/>
      <c r="AR180" s="155" t="s">
        <v>145</v>
      </c>
      <c r="AS180" s="18"/>
      <c r="AT180" s="155" t="s">
        <v>143</v>
      </c>
      <c r="AU180" s="155" t="s">
        <v>87</v>
      </c>
      <c r="AV180" s="18"/>
      <c r="AW180" s="18"/>
      <c r="AX180" s="18"/>
      <c r="AY180" s="3" t="s">
        <v>142</v>
      </c>
      <c r="AZ180" s="18"/>
      <c r="BA180" s="18"/>
      <c r="BB180" s="18"/>
      <c r="BC180" s="18"/>
      <c r="BD180" s="18"/>
      <c r="BE180" s="156">
        <f t="shared" si="112"/>
        <v>0</v>
      </c>
      <c r="BF180" s="156">
        <f t="shared" si="113"/>
        <v>0</v>
      </c>
      <c r="BG180" s="156">
        <f t="shared" si="114"/>
        <v>0</v>
      </c>
      <c r="BH180" s="156">
        <f t="shared" si="115"/>
        <v>0</v>
      </c>
      <c r="BI180" s="156">
        <f t="shared" si="116"/>
        <v>0</v>
      </c>
      <c r="BJ180" s="3" t="s">
        <v>87</v>
      </c>
      <c r="BK180" s="156">
        <f t="shared" si="117"/>
        <v>0</v>
      </c>
      <c r="BL180" s="3" t="s">
        <v>146</v>
      </c>
      <c r="BM180" s="155" t="s">
        <v>1248</v>
      </c>
    </row>
    <row r="181" spans="1:65" ht="24" customHeight="1">
      <c r="A181" s="18"/>
      <c r="B181" s="19"/>
      <c r="C181" s="157" t="s">
        <v>340</v>
      </c>
      <c r="D181" s="157" t="s">
        <v>155</v>
      </c>
      <c r="E181" s="158" t="s">
        <v>1249</v>
      </c>
      <c r="F181" s="159" t="s">
        <v>1250</v>
      </c>
      <c r="G181" s="160" t="s">
        <v>144</v>
      </c>
      <c r="H181" s="161">
        <v>6</v>
      </c>
      <c r="I181" s="162"/>
      <c r="J181" s="162"/>
      <c r="K181" s="163">
        <f t="shared" si="105"/>
        <v>0</v>
      </c>
      <c r="L181" s="159" t="s">
        <v>946</v>
      </c>
      <c r="M181" s="19"/>
      <c r="N181" s="164" t="s">
        <v>1</v>
      </c>
      <c r="O181" s="151" t="s">
        <v>38</v>
      </c>
      <c r="P181" s="152">
        <f t="shared" si="106"/>
        <v>0</v>
      </c>
      <c r="Q181" s="152">
        <f t="shared" si="107"/>
        <v>0</v>
      </c>
      <c r="R181" s="152">
        <f t="shared" si="108"/>
        <v>0</v>
      </c>
      <c r="S181" s="18"/>
      <c r="T181" s="153">
        <f t="shared" si="109"/>
        <v>0</v>
      </c>
      <c r="U181" s="153">
        <v>0</v>
      </c>
      <c r="V181" s="153">
        <f t="shared" si="110"/>
        <v>0</v>
      </c>
      <c r="W181" s="153">
        <v>0</v>
      </c>
      <c r="X181" s="154">
        <f t="shared" si="111"/>
        <v>0</v>
      </c>
      <c r="Y181" s="18"/>
      <c r="Z181" s="18"/>
      <c r="AA181" s="18"/>
      <c r="AB181" s="18"/>
      <c r="AC181" s="18"/>
      <c r="AD181" s="18"/>
      <c r="AE181" s="18"/>
      <c r="AF181" s="18"/>
      <c r="AG181" s="18"/>
      <c r="AH181" s="18"/>
      <c r="AI181" s="18"/>
      <c r="AJ181" s="18"/>
      <c r="AK181" s="18"/>
      <c r="AL181" s="18"/>
      <c r="AM181" s="18"/>
      <c r="AN181" s="18"/>
      <c r="AO181" s="18"/>
      <c r="AP181" s="18"/>
      <c r="AQ181" s="18"/>
      <c r="AR181" s="155" t="s">
        <v>146</v>
      </c>
      <c r="AS181" s="18"/>
      <c r="AT181" s="155" t="s">
        <v>155</v>
      </c>
      <c r="AU181" s="155" t="s">
        <v>87</v>
      </c>
      <c r="AV181" s="18"/>
      <c r="AW181" s="18"/>
      <c r="AX181" s="18"/>
      <c r="AY181" s="3" t="s">
        <v>142</v>
      </c>
      <c r="AZ181" s="18"/>
      <c r="BA181" s="18"/>
      <c r="BB181" s="18"/>
      <c r="BC181" s="18"/>
      <c r="BD181" s="18"/>
      <c r="BE181" s="156">
        <f t="shared" si="112"/>
        <v>0</v>
      </c>
      <c r="BF181" s="156">
        <f t="shared" si="113"/>
        <v>0</v>
      </c>
      <c r="BG181" s="156">
        <f t="shared" si="114"/>
        <v>0</v>
      </c>
      <c r="BH181" s="156">
        <f t="shared" si="115"/>
        <v>0</v>
      </c>
      <c r="BI181" s="156">
        <f t="shared" si="116"/>
        <v>0</v>
      </c>
      <c r="BJ181" s="3" t="s">
        <v>87</v>
      </c>
      <c r="BK181" s="156">
        <f t="shared" si="117"/>
        <v>0</v>
      </c>
      <c r="BL181" s="3" t="s">
        <v>146</v>
      </c>
      <c r="BM181" s="155" t="s">
        <v>1251</v>
      </c>
    </row>
    <row r="182" spans="1:65" ht="15.75" customHeight="1">
      <c r="A182" s="18"/>
      <c r="B182" s="19"/>
      <c r="C182" s="141" t="s">
        <v>344</v>
      </c>
      <c r="D182" s="141" t="s">
        <v>143</v>
      </c>
      <c r="E182" s="142" t="s">
        <v>1252</v>
      </c>
      <c r="F182" s="143" t="s">
        <v>1253</v>
      </c>
      <c r="G182" s="144" t="s">
        <v>144</v>
      </c>
      <c r="H182" s="145">
        <v>6</v>
      </c>
      <c r="I182" s="146"/>
      <c r="J182" s="147"/>
      <c r="K182" s="148">
        <f t="shared" si="105"/>
        <v>0</v>
      </c>
      <c r="L182" s="143" t="s">
        <v>966</v>
      </c>
      <c r="M182" s="149"/>
      <c r="N182" s="150" t="s">
        <v>1</v>
      </c>
      <c r="O182" s="151" t="s">
        <v>38</v>
      </c>
      <c r="P182" s="152">
        <f t="shared" si="106"/>
        <v>0</v>
      </c>
      <c r="Q182" s="152">
        <f t="shared" si="107"/>
        <v>0</v>
      </c>
      <c r="R182" s="152">
        <f t="shared" si="108"/>
        <v>0</v>
      </c>
      <c r="S182" s="18"/>
      <c r="T182" s="153">
        <f t="shared" si="109"/>
        <v>0</v>
      </c>
      <c r="U182" s="153">
        <v>1.6000000000000001E-4</v>
      </c>
      <c r="V182" s="153">
        <f t="shared" si="110"/>
        <v>9.6000000000000013E-4</v>
      </c>
      <c r="W182" s="153">
        <v>0</v>
      </c>
      <c r="X182" s="154">
        <f t="shared" si="111"/>
        <v>0</v>
      </c>
      <c r="Y182" s="18"/>
      <c r="Z182" s="18"/>
      <c r="AA182" s="18"/>
      <c r="AB182" s="18"/>
      <c r="AC182" s="18"/>
      <c r="AD182" s="18"/>
      <c r="AE182" s="18"/>
      <c r="AF182" s="18"/>
      <c r="AG182" s="18"/>
      <c r="AH182" s="18"/>
      <c r="AI182" s="18"/>
      <c r="AJ182" s="18"/>
      <c r="AK182" s="18"/>
      <c r="AL182" s="18"/>
      <c r="AM182" s="18"/>
      <c r="AN182" s="18"/>
      <c r="AO182" s="18"/>
      <c r="AP182" s="18"/>
      <c r="AQ182" s="18"/>
      <c r="AR182" s="155" t="s">
        <v>145</v>
      </c>
      <c r="AS182" s="18"/>
      <c r="AT182" s="155" t="s">
        <v>143</v>
      </c>
      <c r="AU182" s="155" t="s">
        <v>87</v>
      </c>
      <c r="AV182" s="18"/>
      <c r="AW182" s="18"/>
      <c r="AX182" s="18"/>
      <c r="AY182" s="3" t="s">
        <v>142</v>
      </c>
      <c r="AZ182" s="18"/>
      <c r="BA182" s="18"/>
      <c r="BB182" s="18"/>
      <c r="BC182" s="18"/>
      <c r="BD182" s="18"/>
      <c r="BE182" s="156">
        <f t="shared" si="112"/>
        <v>0</v>
      </c>
      <c r="BF182" s="156">
        <f t="shared" si="113"/>
        <v>0</v>
      </c>
      <c r="BG182" s="156">
        <f t="shared" si="114"/>
        <v>0</v>
      </c>
      <c r="BH182" s="156">
        <f t="shared" si="115"/>
        <v>0</v>
      </c>
      <c r="BI182" s="156">
        <f t="shared" si="116"/>
        <v>0</v>
      </c>
      <c r="BJ182" s="3" t="s">
        <v>87</v>
      </c>
      <c r="BK182" s="156">
        <f t="shared" si="117"/>
        <v>0</v>
      </c>
      <c r="BL182" s="3" t="s">
        <v>146</v>
      </c>
      <c r="BM182" s="155" t="s">
        <v>1254</v>
      </c>
    </row>
    <row r="183" spans="1:65" ht="24" customHeight="1">
      <c r="A183" s="18"/>
      <c r="B183" s="19"/>
      <c r="C183" s="157" t="s">
        <v>351</v>
      </c>
      <c r="D183" s="157" t="s">
        <v>155</v>
      </c>
      <c r="E183" s="158" t="s">
        <v>1255</v>
      </c>
      <c r="F183" s="159" t="s">
        <v>1256</v>
      </c>
      <c r="G183" s="160" t="s">
        <v>144</v>
      </c>
      <c r="H183" s="161">
        <v>2</v>
      </c>
      <c r="I183" s="162"/>
      <c r="J183" s="162"/>
      <c r="K183" s="163">
        <f t="shared" si="105"/>
        <v>0</v>
      </c>
      <c r="L183" s="159" t="s">
        <v>946</v>
      </c>
      <c r="M183" s="19"/>
      <c r="N183" s="164" t="s">
        <v>1</v>
      </c>
      <c r="O183" s="151" t="s">
        <v>38</v>
      </c>
      <c r="P183" s="152">
        <f t="shared" si="106"/>
        <v>0</v>
      </c>
      <c r="Q183" s="152">
        <f t="shared" si="107"/>
        <v>0</v>
      </c>
      <c r="R183" s="152">
        <f t="shared" si="108"/>
        <v>0</v>
      </c>
      <c r="S183" s="18"/>
      <c r="T183" s="153">
        <f t="shared" si="109"/>
        <v>0</v>
      </c>
      <c r="U183" s="153">
        <v>0</v>
      </c>
      <c r="V183" s="153">
        <f t="shared" si="110"/>
        <v>0</v>
      </c>
      <c r="W183" s="153">
        <v>0</v>
      </c>
      <c r="X183" s="154">
        <f t="shared" si="111"/>
        <v>0</v>
      </c>
      <c r="Y183" s="18"/>
      <c r="Z183" s="18"/>
      <c r="AA183" s="18"/>
      <c r="AB183" s="18"/>
      <c r="AC183" s="18"/>
      <c r="AD183" s="18"/>
      <c r="AE183" s="18"/>
      <c r="AF183" s="18"/>
      <c r="AG183" s="18"/>
      <c r="AH183" s="18"/>
      <c r="AI183" s="18"/>
      <c r="AJ183" s="18"/>
      <c r="AK183" s="18"/>
      <c r="AL183" s="18"/>
      <c r="AM183" s="18"/>
      <c r="AN183" s="18"/>
      <c r="AO183" s="18"/>
      <c r="AP183" s="18"/>
      <c r="AQ183" s="18"/>
      <c r="AR183" s="155" t="s">
        <v>146</v>
      </c>
      <c r="AS183" s="18"/>
      <c r="AT183" s="155" t="s">
        <v>155</v>
      </c>
      <c r="AU183" s="155" t="s">
        <v>87</v>
      </c>
      <c r="AV183" s="18"/>
      <c r="AW183" s="18"/>
      <c r="AX183" s="18"/>
      <c r="AY183" s="3" t="s">
        <v>142</v>
      </c>
      <c r="AZ183" s="18"/>
      <c r="BA183" s="18"/>
      <c r="BB183" s="18"/>
      <c r="BC183" s="18"/>
      <c r="BD183" s="18"/>
      <c r="BE183" s="156">
        <f t="shared" si="112"/>
        <v>0</v>
      </c>
      <c r="BF183" s="156">
        <f t="shared" si="113"/>
        <v>0</v>
      </c>
      <c r="BG183" s="156">
        <f t="shared" si="114"/>
        <v>0</v>
      </c>
      <c r="BH183" s="156">
        <f t="shared" si="115"/>
        <v>0</v>
      </c>
      <c r="BI183" s="156">
        <f t="shared" si="116"/>
        <v>0</v>
      </c>
      <c r="BJ183" s="3" t="s">
        <v>87</v>
      </c>
      <c r="BK183" s="156">
        <f t="shared" si="117"/>
        <v>0</v>
      </c>
      <c r="BL183" s="3" t="s">
        <v>146</v>
      </c>
      <c r="BM183" s="155" t="s">
        <v>1257</v>
      </c>
    </row>
    <row r="184" spans="1:65" ht="15.75" customHeight="1">
      <c r="A184" s="171"/>
      <c r="B184" s="172"/>
      <c r="C184" s="171"/>
      <c r="D184" s="173" t="s">
        <v>193</v>
      </c>
      <c r="E184" s="174" t="s">
        <v>1</v>
      </c>
      <c r="F184" s="175" t="s">
        <v>87</v>
      </c>
      <c r="G184" s="171"/>
      <c r="H184" s="176">
        <v>2</v>
      </c>
      <c r="I184" s="171"/>
      <c r="J184" s="171"/>
      <c r="K184" s="171"/>
      <c r="L184" s="171"/>
      <c r="M184" s="172"/>
      <c r="N184" s="177"/>
      <c r="O184" s="171"/>
      <c r="P184" s="171"/>
      <c r="Q184" s="171"/>
      <c r="R184" s="171"/>
      <c r="S184" s="171"/>
      <c r="T184" s="171"/>
      <c r="U184" s="171"/>
      <c r="V184" s="171"/>
      <c r="W184" s="171"/>
      <c r="X184" s="178"/>
      <c r="Y184" s="171"/>
      <c r="Z184" s="171"/>
      <c r="AA184" s="171"/>
      <c r="AB184" s="171"/>
      <c r="AC184" s="171"/>
      <c r="AD184" s="171"/>
      <c r="AE184" s="171"/>
      <c r="AF184" s="171"/>
      <c r="AG184" s="171"/>
      <c r="AH184" s="171"/>
      <c r="AI184" s="171"/>
      <c r="AJ184" s="171"/>
      <c r="AK184" s="171"/>
      <c r="AL184" s="171"/>
      <c r="AM184" s="171"/>
      <c r="AN184" s="171"/>
      <c r="AO184" s="171"/>
      <c r="AP184" s="171"/>
      <c r="AQ184" s="171"/>
      <c r="AR184" s="171"/>
      <c r="AS184" s="171"/>
      <c r="AT184" s="174" t="s">
        <v>193</v>
      </c>
      <c r="AU184" s="174" t="s">
        <v>87</v>
      </c>
      <c r="AV184" s="171" t="s">
        <v>87</v>
      </c>
      <c r="AW184" s="171" t="s">
        <v>4</v>
      </c>
      <c r="AX184" s="171" t="s">
        <v>80</v>
      </c>
      <c r="AY184" s="174" t="s">
        <v>142</v>
      </c>
      <c r="AZ184" s="171"/>
      <c r="BA184" s="171"/>
      <c r="BB184" s="171"/>
      <c r="BC184" s="171"/>
      <c r="BD184" s="171"/>
      <c r="BE184" s="171"/>
      <c r="BF184" s="171"/>
      <c r="BG184" s="171"/>
      <c r="BH184" s="171"/>
      <c r="BI184" s="171"/>
      <c r="BJ184" s="171"/>
      <c r="BK184" s="171"/>
      <c r="BL184" s="171"/>
      <c r="BM184" s="171"/>
    </row>
    <row r="185" spans="1:65" ht="24" customHeight="1">
      <c r="A185" s="18"/>
      <c r="B185" s="19"/>
      <c r="C185" s="141" t="s">
        <v>355</v>
      </c>
      <c r="D185" s="141" t="s">
        <v>143</v>
      </c>
      <c r="E185" s="142" t="s">
        <v>1258</v>
      </c>
      <c r="F185" s="143" t="s">
        <v>1259</v>
      </c>
      <c r="G185" s="144" t="s">
        <v>144</v>
      </c>
      <c r="H185" s="145">
        <v>2</v>
      </c>
      <c r="I185" s="146"/>
      <c r="J185" s="147"/>
      <c r="K185" s="148">
        <f t="shared" ref="K185:K186" si="118">ROUND(P185*H185,2)</f>
        <v>0</v>
      </c>
      <c r="L185" s="143" t="s">
        <v>946</v>
      </c>
      <c r="M185" s="149"/>
      <c r="N185" s="150" t="s">
        <v>1</v>
      </c>
      <c r="O185" s="151" t="s">
        <v>38</v>
      </c>
      <c r="P185" s="152">
        <f t="shared" ref="P185:P186" si="119">I185+J185</f>
        <v>0</v>
      </c>
      <c r="Q185" s="152">
        <f t="shared" ref="Q185:Q186" si="120">ROUND(I185*H185,2)</f>
        <v>0</v>
      </c>
      <c r="R185" s="152">
        <f t="shared" ref="R185:R186" si="121">ROUND(J185*H185,2)</f>
        <v>0</v>
      </c>
      <c r="S185" s="18"/>
      <c r="T185" s="153">
        <f t="shared" ref="T185:T186" si="122">S185*H185</f>
        <v>0</v>
      </c>
      <c r="U185" s="153">
        <v>1E-4</v>
      </c>
      <c r="V185" s="153">
        <f t="shared" ref="V185:V186" si="123">U185*H185</f>
        <v>2.0000000000000001E-4</v>
      </c>
      <c r="W185" s="153">
        <v>0</v>
      </c>
      <c r="X185" s="154">
        <f t="shared" ref="X185:X186" si="124">W185*H185</f>
        <v>0</v>
      </c>
      <c r="Y185" s="18"/>
      <c r="Z185" s="18"/>
      <c r="AA185" s="18"/>
      <c r="AB185" s="18"/>
      <c r="AC185" s="18"/>
      <c r="AD185" s="18"/>
      <c r="AE185" s="18"/>
      <c r="AF185" s="18"/>
      <c r="AG185" s="18"/>
      <c r="AH185" s="18"/>
      <c r="AI185" s="18"/>
      <c r="AJ185" s="18"/>
      <c r="AK185" s="18"/>
      <c r="AL185" s="18"/>
      <c r="AM185" s="18"/>
      <c r="AN185" s="18"/>
      <c r="AO185" s="18"/>
      <c r="AP185" s="18"/>
      <c r="AQ185" s="18"/>
      <c r="AR185" s="155" t="s">
        <v>145</v>
      </c>
      <c r="AS185" s="18"/>
      <c r="AT185" s="155" t="s">
        <v>143</v>
      </c>
      <c r="AU185" s="155" t="s">
        <v>87</v>
      </c>
      <c r="AV185" s="18"/>
      <c r="AW185" s="18"/>
      <c r="AX185" s="18"/>
      <c r="AY185" s="3" t="s">
        <v>142</v>
      </c>
      <c r="AZ185" s="18"/>
      <c r="BA185" s="18"/>
      <c r="BB185" s="18"/>
      <c r="BC185" s="18"/>
      <c r="BD185" s="18"/>
      <c r="BE185" s="156">
        <f t="shared" ref="BE185:BE186" si="125">IF(O185="základná",K185,0)</f>
        <v>0</v>
      </c>
      <c r="BF185" s="156">
        <f t="shared" ref="BF185:BF186" si="126">IF(O185="znížená",K185,0)</f>
        <v>0</v>
      </c>
      <c r="BG185" s="156">
        <f t="shared" ref="BG185:BG186" si="127">IF(O185="zákl. prenesená",K185,0)</f>
        <v>0</v>
      </c>
      <c r="BH185" s="156">
        <f t="shared" ref="BH185:BH186" si="128">IF(O185="zníž. prenesená",K185,0)</f>
        <v>0</v>
      </c>
      <c r="BI185" s="156">
        <f t="shared" ref="BI185:BI186" si="129">IF(O185="nulová",K185,0)</f>
        <v>0</v>
      </c>
      <c r="BJ185" s="3" t="s">
        <v>87</v>
      </c>
      <c r="BK185" s="156">
        <f t="shared" ref="BK185:BK186" si="130">ROUND(P185*H185,2)</f>
        <v>0</v>
      </c>
      <c r="BL185" s="3" t="s">
        <v>146</v>
      </c>
      <c r="BM185" s="155" t="s">
        <v>1260</v>
      </c>
    </row>
    <row r="186" spans="1:65" ht="24" customHeight="1">
      <c r="A186" s="18"/>
      <c r="B186" s="19"/>
      <c r="C186" s="157" t="s">
        <v>360</v>
      </c>
      <c r="D186" s="157" t="s">
        <v>155</v>
      </c>
      <c r="E186" s="158" t="s">
        <v>1261</v>
      </c>
      <c r="F186" s="159" t="s">
        <v>1262</v>
      </c>
      <c r="G186" s="160" t="s">
        <v>144</v>
      </c>
      <c r="H186" s="161">
        <v>14</v>
      </c>
      <c r="I186" s="162"/>
      <c r="J186" s="162"/>
      <c r="K186" s="163">
        <f t="shared" si="118"/>
        <v>0</v>
      </c>
      <c r="L186" s="159" t="s">
        <v>946</v>
      </c>
      <c r="M186" s="19"/>
      <c r="N186" s="164" t="s">
        <v>1</v>
      </c>
      <c r="O186" s="151" t="s">
        <v>38</v>
      </c>
      <c r="P186" s="152">
        <f t="shared" si="119"/>
        <v>0</v>
      </c>
      <c r="Q186" s="152">
        <f t="shared" si="120"/>
        <v>0</v>
      </c>
      <c r="R186" s="152">
        <f t="shared" si="121"/>
        <v>0</v>
      </c>
      <c r="S186" s="18"/>
      <c r="T186" s="153">
        <f t="shared" si="122"/>
        <v>0</v>
      </c>
      <c r="U186" s="153">
        <v>3.0000000000000001E-5</v>
      </c>
      <c r="V186" s="153">
        <f t="shared" si="123"/>
        <v>4.2000000000000002E-4</v>
      </c>
      <c r="W186" s="153">
        <v>0</v>
      </c>
      <c r="X186" s="154">
        <f t="shared" si="124"/>
        <v>0</v>
      </c>
      <c r="Y186" s="18"/>
      <c r="Z186" s="18"/>
      <c r="AA186" s="18"/>
      <c r="AB186" s="18"/>
      <c r="AC186" s="18"/>
      <c r="AD186" s="18"/>
      <c r="AE186" s="18"/>
      <c r="AF186" s="18"/>
      <c r="AG186" s="18"/>
      <c r="AH186" s="18"/>
      <c r="AI186" s="18"/>
      <c r="AJ186" s="18"/>
      <c r="AK186" s="18"/>
      <c r="AL186" s="18"/>
      <c r="AM186" s="18"/>
      <c r="AN186" s="18"/>
      <c r="AO186" s="18"/>
      <c r="AP186" s="18"/>
      <c r="AQ186" s="18"/>
      <c r="AR186" s="155" t="s">
        <v>146</v>
      </c>
      <c r="AS186" s="18"/>
      <c r="AT186" s="155" t="s">
        <v>155</v>
      </c>
      <c r="AU186" s="155" t="s">
        <v>87</v>
      </c>
      <c r="AV186" s="18"/>
      <c r="AW186" s="18"/>
      <c r="AX186" s="18"/>
      <c r="AY186" s="3" t="s">
        <v>142</v>
      </c>
      <c r="AZ186" s="18"/>
      <c r="BA186" s="18"/>
      <c r="BB186" s="18"/>
      <c r="BC186" s="18"/>
      <c r="BD186" s="18"/>
      <c r="BE186" s="156">
        <f t="shared" si="125"/>
        <v>0</v>
      </c>
      <c r="BF186" s="156">
        <f t="shared" si="126"/>
        <v>0</v>
      </c>
      <c r="BG186" s="156">
        <f t="shared" si="127"/>
        <v>0</v>
      </c>
      <c r="BH186" s="156">
        <f t="shared" si="128"/>
        <v>0</v>
      </c>
      <c r="BI186" s="156">
        <f t="shared" si="129"/>
        <v>0</v>
      </c>
      <c r="BJ186" s="3" t="s">
        <v>87</v>
      </c>
      <c r="BK186" s="156">
        <f t="shared" si="130"/>
        <v>0</v>
      </c>
      <c r="BL186" s="3" t="s">
        <v>146</v>
      </c>
      <c r="BM186" s="155" t="s">
        <v>1263</v>
      </c>
    </row>
    <row r="187" spans="1:65" ht="15.75" customHeight="1">
      <c r="A187" s="171"/>
      <c r="B187" s="172"/>
      <c r="C187" s="171"/>
      <c r="D187" s="173" t="s">
        <v>193</v>
      </c>
      <c r="E187" s="174" t="s">
        <v>1</v>
      </c>
      <c r="F187" s="175" t="s">
        <v>246</v>
      </c>
      <c r="G187" s="171"/>
      <c r="H187" s="176">
        <v>14</v>
      </c>
      <c r="I187" s="171"/>
      <c r="J187" s="171"/>
      <c r="K187" s="171"/>
      <c r="L187" s="171"/>
      <c r="M187" s="172"/>
      <c r="N187" s="177"/>
      <c r="O187" s="171"/>
      <c r="P187" s="171"/>
      <c r="Q187" s="171"/>
      <c r="R187" s="171"/>
      <c r="S187" s="171"/>
      <c r="T187" s="171"/>
      <c r="U187" s="171"/>
      <c r="V187" s="171"/>
      <c r="W187" s="171"/>
      <c r="X187" s="178"/>
      <c r="Y187" s="171"/>
      <c r="Z187" s="171"/>
      <c r="AA187" s="171"/>
      <c r="AB187" s="171"/>
      <c r="AC187" s="171"/>
      <c r="AD187" s="171"/>
      <c r="AE187" s="171"/>
      <c r="AF187" s="171"/>
      <c r="AG187" s="171"/>
      <c r="AH187" s="171"/>
      <c r="AI187" s="171"/>
      <c r="AJ187" s="171"/>
      <c r="AK187" s="171"/>
      <c r="AL187" s="171"/>
      <c r="AM187" s="171"/>
      <c r="AN187" s="171"/>
      <c r="AO187" s="171"/>
      <c r="AP187" s="171"/>
      <c r="AQ187" s="171"/>
      <c r="AR187" s="171"/>
      <c r="AS187" s="171"/>
      <c r="AT187" s="174" t="s">
        <v>193</v>
      </c>
      <c r="AU187" s="174" t="s">
        <v>87</v>
      </c>
      <c r="AV187" s="171" t="s">
        <v>87</v>
      </c>
      <c r="AW187" s="171" t="s">
        <v>4</v>
      </c>
      <c r="AX187" s="171" t="s">
        <v>80</v>
      </c>
      <c r="AY187" s="174" t="s">
        <v>142</v>
      </c>
      <c r="AZ187" s="171"/>
      <c r="BA187" s="171"/>
      <c r="BB187" s="171"/>
      <c r="BC187" s="171"/>
      <c r="BD187" s="171"/>
      <c r="BE187" s="171"/>
      <c r="BF187" s="171"/>
      <c r="BG187" s="171"/>
      <c r="BH187" s="171"/>
      <c r="BI187" s="171"/>
      <c r="BJ187" s="171"/>
      <c r="BK187" s="171"/>
      <c r="BL187" s="171"/>
      <c r="BM187" s="171"/>
    </row>
    <row r="188" spans="1:65" ht="24" customHeight="1">
      <c r="A188" s="18"/>
      <c r="B188" s="19"/>
      <c r="C188" s="141" t="s">
        <v>364</v>
      </c>
      <c r="D188" s="141" t="s">
        <v>143</v>
      </c>
      <c r="E188" s="142" t="s">
        <v>1264</v>
      </c>
      <c r="F188" s="143" t="s">
        <v>1265</v>
      </c>
      <c r="G188" s="144" t="s">
        <v>144</v>
      </c>
      <c r="H188" s="145">
        <v>14</v>
      </c>
      <c r="I188" s="146"/>
      <c r="J188" s="147"/>
      <c r="K188" s="148">
        <f t="shared" ref="K188:K191" si="131">ROUND(P188*H188,2)</f>
        <v>0</v>
      </c>
      <c r="L188" s="143" t="s">
        <v>946</v>
      </c>
      <c r="M188" s="149"/>
      <c r="N188" s="150" t="s">
        <v>1</v>
      </c>
      <c r="O188" s="151" t="s">
        <v>38</v>
      </c>
      <c r="P188" s="152">
        <f t="shared" ref="P188:P191" si="132">I188+J188</f>
        <v>0</v>
      </c>
      <c r="Q188" s="152">
        <f t="shared" ref="Q188:Q191" si="133">ROUND(I188*H188,2)</f>
        <v>0</v>
      </c>
      <c r="R188" s="152">
        <f t="shared" ref="R188:R191" si="134">ROUND(J188*H188,2)</f>
        <v>0</v>
      </c>
      <c r="S188" s="18"/>
      <c r="T188" s="153">
        <f t="shared" ref="T188:T191" si="135">S188*H188</f>
        <v>0</v>
      </c>
      <c r="U188" s="153">
        <v>2.3000000000000001E-4</v>
      </c>
      <c r="V188" s="153">
        <f t="shared" ref="V188:V191" si="136">U188*H188</f>
        <v>3.2200000000000002E-3</v>
      </c>
      <c r="W188" s="153">
        <v>0</v>
      </c>
      <c r="X188" s="154">
        <f t="shared" ref="X188:X191" si="137">W188*H188</f>
        <v>0</v>
      </c>
      <c r="Y188" s="18"/>
      <c r="Z188" s="18"/>
      <c r="AA188" s="18"/>
      <c r="AB188" s="18"/>
      <c r="AC188" s="18"/>
      <c r="AD188" s="18"/>
      <c r="AE188" s="18"/>
      <c r="AF188" s="18"/>
      <c r="AG188" s="18"/>
      <c r="AH188" s="18"/>
      <c r="AI188" s="18"/>
      <c r="AJ188" s="18"/>
      <c r="AK188" s="18"/>
      <c r="AL188" s="18"/>
      <c r="AM188" s="18"/>
      <c r="AN188" s="18"/>
      <c r="AO188" s="18"/>
      <c r="AP188" s="18"/>
      <c r="AQ188" s="18"/>
      <c r="AR188" s="155" t="s">
        <v>145</v>
      </c>
      <c r="AS188" s="18"/>
      <c r="AT188" s="155" t="s">
        <v>143</v>
      </c>
      <c r="AU188" s="155" t="s">
        <v>87</v>
      </c>
      <c r="AV188" s="18"/>
      <c r="AW188" s="18"/>
      <c r="AX188" s="18"/>
      <c r="AY188" s="3" t="s">
        <v>142</v>
      </c>
      <c r="AZ188" s="18"/>
      <c r="BA188" s="18"/>
      <c r="BB188" s="18"/>
      <c r="BC188" s="18"/>
      <c r="BD188" s="18"/>
      <c r="BE188" s="156">
        <f t="shared" ref="BE188:BE191" si="138">IF(O188="základná",K188,0)</f>
        <v>0</v>
      </c>
      <c r="BF188" s="156">
        <f t="shared" ref="BF188:BF191" si="139">IF(O188="znížená",K188,0)</f>
        <v>0</v>
      </c>
      <c r="BG188" s="156">
        <f t="shared" ref="BG188:BG191" si="140">IF(O188="zákl. prenesená",K188,0)</f>
        <v>0</v>
      </c>
      <c r="BH188" s="156">
        <f t="shared" ref="BH188:BH191" si="141">IF(O188="zníž. prenesená",K188,0)</f>
        <v>0</v>
      </c>
      <c r="BI188" s="156">
        <f t="shared" ref="BI188:BI191" si="142">IF(O188="nulová",K188,0)</f>
        <v>0</v>
      </c>
      <c r="BJ188" s="3" t="s">
        <v>87</v>
      </c>
      <c r="BK188" s="156">
        <f t="shared" ref="BK188:BK191" si="143">ROUND(P188*H188,2)</f>
        <v>0</v>
      </c>
      <c r="BL188" s="3" t="s">
        <v>146</v>
      </c>
      <c r="BM188" s="155" t="s">
        <v>1266</v>
      </c>
    </row>
    <row r="189" spans="1:65" ht="24" customHeight="1">
      <c r="A189" s="18"/>
      <c r="B189" s="19"/>
      <c r="C189" s="157" t="s">
        <v>369</v>
      </c>
      <c r="D189" s="157" t="s">
        <v>155</v>
      </c>
      <c r="E189" s="158" t="s">
        <v>1267</v>
      </c>
      <c r="F189" s="159" t="s">
        <v>1268</v>
      </c>
      <c r="G189" s="160" t="s">
        <v>144</v>
      </c>
      <c r="H189" s="161">
        <v>1</v>
      </c>
      <c r="I189" s="162"/>
      <c r="J189" s="162"/>
      <c r="K189" s="163">
        <f t="shared" si="131"/>
        <v>0</v>
      </c>
      <c r="L189" s="159" t="s">
        <v>966</v>
      </c>
      <c r="M189" s="19"/>
      <c r="N189" s="164" t="s">
        <v>1</v>
      </c>
      <c r="O189" s="151" t="s">
        <v>38</v>
      </c>
      <c r="P189" s="152">
        <f t="shared" si="132"/>
        <v>0</v>
      </c>
      <c r="Q189" s="152">
        <f t="shared" si="133"/>
        <v>0</v>
      </c>
      <c r="R189" s="152">
        <f t="shared" si="134"/>
        <v>0</v>
      </c>
      <c r="S189" s="18"/>
      <c r="T189" s="153">
        <f t="shared" si="135"/>
        <v>0</v>
      </c>
      <c r="U189" s="153">
        <v>6.9729999999999998E-5</v>
      </c>
      <c r="V189" s="153">
        <f t="shared" si="136"/>
        <v>6.9729999999999998E-5</v>
      </c>
      <c r="W189" s="153">
        <v>0</v>
      </c>
      <c r="X189" s="154">
        <f t="shared" si="137"/>
        <v>0</v>
      </c>
      <c r="Y189" s="18"/>
      <c r="Z189" s="18"/>
      <c r="AA189" s="18"/>
      <c r="AB189" s="18"/>
      <c r="AC189" s="18"/>
      <c r="AD189" s="18"/>
      <c r="AE189" s="18"/>
      <c r="AF189" s="18"/>
      <c r="AG189" s="18"/>
      <c r="AH189" s="18"/>
      <c r="AI189" s="18"/>
      <c r="AJ189" s="18"/>
      <c r="AK189" s="18"/>
      <c r="AL189" s="18"/>
      <c r="AM189" s="18"/>
      <c r="AN189" s="18"/>
      <c r="AO189" s="18"/>
      <c r="AP189" s="18"/>
      <c r="AQ189" s="18"/>
      <c r="AR189" s="155" t="s">
        <v>146</v>
      </c>
      <c r="AS189" s="18"/>
      <c r="AT189" s="155" t="s">
        <v>155</v>
      </c>
      <c r="AU189" s="155" t="s">
        <v>87</v>
      </c>
      <c r="AV189" s="18"/>
      <c r="AW189" s="18"/>
      <c r="AX189" s="18"/>
      <c r="AY189" s="3" t="s">
        <v>142</v>
      </c>
      <c r="AZ189" s="18"/>
      <c r="BA189" s="18"/>
      <c r="BB189" s="18"/>
      <c r="BC189" s="18"/>
      <c r="BD189" s="18"/>
      <c r="BE189" s="156">
        <f t="shared" si="138"/>
        <v>0</v>
      </c>
      <c r="BF189" s="156">
        <f t="shared" si="139"/>
        <v>0</v>
      </c>
      <c r="BG189" s="156">
        <f t="shared" si="140"/>
        <v>0</v>
      </c>
      <c r="BH189" s="156">
        <f t="shared" si="141"/>
        <v>0</v>
      </c>
      <c r="BI189" s="156">
        <f t="shared" si="142"/>
        <v>0</v>
      </c>
      <c r="BJ189" s="3" t="s">
        <v>87</v>
      </c>
      <c r="BK189" s="156">
        <f t="shared" si="143"/>
        <v>0</v>
      </c>
      <c r="BL189" s="3" t="s">
        <v>146</v>
      </c>
      <c r="BM189" s="155" t="s">
        <v>1269</v>
      </c>
    </row>
    <row r="190" spans="1:65" ht="24" customHeight="1">
      <c r="A190" s="18"/>
      <c r="B190" s="19"/>
      <c r="C190" s="141" t="s">
        <v>373</v>
      </c>
      <c r="D190" s="141" t="s">
        <v>143</v>
      </c>
      <c r="E190" s="142" t="s">
        <v>1270</v>
      </c>
      <c r="F190" s="143" t="s">
        <v>1271</v>
      </c>
      <c r="G190" s="144" t="s">
        <v>144</v>
      </c>
      <c r="H190" s="145">
        <v>1</v>
      </c>
      <c r="I190" s="146"/>
      <c r="J190" s="147"/>
      <c r="K190" s="148">
        <f t="shared" si="131"/>
        <v>0</v>
      </c>
      <c r="L190" s="143" t="s">
        <v>966</v>
      </c>
      <c r="M190" s="149"/>
      <c r="N190" s="150" t="s">
        <v>1</v>
      </c>
      <c r="O190" s="151" t="s">
        <v>38</v>
      </c>
      <c r="P190" s="152">
        <f t="shared" si="132"/>
        <v>0</v>
      </c>
      <c r="Q190" s="152">
        <f t="shared" si="133"/>
        <v>0</v>
      </c>
      <c r="R190" s="152">
        <f t="shared" si="134"/>
        <v>0</v>
      </c>
      <c r="S190" s="18"/>
      <c r="T190" s="153">
        <f t="shared" si="135"/>
        <v>0</v>
      </c>
      <c r="U190" s="153">
        <v>5.1900000000000002E-3</v>
      </c>
      <c r="V190" s="153">
        <f t="shared" si="136"/>
        <v>5.1900000000000002E-3</v>
      </c>
      <c r="W190" s="153">
        <v>0</v>
      </c>
      <c r="X190" s="154">
        <f t="shared" si="137"/>
        <v>0</v>
      </c>
      <c r="Y190" s="18"/>
      <c r="Z190" s="18"/>
      <c r="AA190" s="18"/>
      <c r="AB190" s="18"/>
      <c r="AC190" s="18"/>
      <c r="AD190" s="18"/>
      <c r="AE190" s="18"/>
      <c r="AF190" s="18"/>
      <c r="AG190" s="18"/>
      <c r="AH190" s="18"/>
      <c r="AI190" s="18"/>
      <c r="AJ190" s="18"/>
      <c r="AK190" s="18"/>
      <c r="AL190" s="18"/>
      <c r="AM190" s="18"/>
      <c r="AN190" s="18"/>
      <c r="AO190" s="18"/>
      <c r="AP190" s="18"/>
      <c r="AQ190" s="18"/>
      <c r="AR190" s="155" t="s">
        <v>145</v>
      </c>
      <c r="AS190" s="18"/>
      <c r="AT190" s="155" t="s">
        <v>143</v>
      </c>
      <c r="AU190" s="155" t="s">
        <v>87</v>
      </c>
      <c r="AV190" s="18"/>
      <c r="AW190" s="18"/>
      <c r="AX190" s="18"/>
      <c r="AY190" s="3" t="s">
        <v>142</v>
      </c>
      <c r="AZ190" s="18"/>
      <c r="BA190" s="18"/>
      <c r="BB190" s="18"/>
      <c r="BC190" s="18"/>
      <c r="BD190" s="18"/>
      <c r="BE190" s="156">
        <f t="shared" si="138"/>
        <v>0</v>
      </c>
      <c r="BF190" s="156">
        <f t="shared" si="139"/>
        <v>0</v>
      </c>
      <c r="BG190" s="156">
        <f t="shared" si="140"/>
        <v>0</v>
      </c>
      <c r="BH190" s="156">
        <f t="shared" si="141"/>
        <v>0</v>
      </c>
      <c r="BI190" s="156">
        <f t="shared" si="142"/>
        <v>0</v>
      </c>
      <c r="BJ190" s="3" t="s">
        <v>87</v>
      </c>
      <c r="BK190" s="156">
        <f t="shared" si="143"/>
        <v>0</v>
      </c>
      <c r="BL190" s="3" t="s">
        <v>146</v>
      </c>
      <c r="BM190" s="155" t="s">
        <v>1272</v>
      </c>
    </row>
    <row r="191" spans="1:65" ht="24" customHeight="1">
      <c r="A191" s="18"/>
      <c r="B191" s="19"/>
      <c r="C191" s="157" t="s">
        <v>378</v>
      </c>
      <c r="D191" s="157" t="s">
        <v>155</v>
      </c>
      <c r="E191" s="158" t="s">
        <v>1273</v>
      </c>
      <c r="F191" s="159" t="s">
        <v>1274</v>
      </c>
      <c r="G191" s="160" t="s">
        <v>156</v>
      </c>
      <c r="H191" s="161">
        <v>1</v>
      </c>
      <c r="I191" s="162"/>
      <c r="J191" s="162"/>
      <c r="K191" s="163">
        <f t="shared" si="131"/>
        <v>0</v>
      </c>
      <c r="L191" s="159" t="s">
        <v>966</v>
      </c>
      <c r="M191" s="19"/>
      <c r="N191" s="164" t="s">
        <v>1</v>
      </c>
      <c r="O191" s="151" t="s">
        <v>38</v>
      </c>
      <c r="P191" s="152">
        <f t="shared" si="132"/>
        <v>0</v>
      </c>
      <c r="Q191" s="152">
        <f t="shared" si="133"/>
        <v>0</v>
      </c>
      <c r="R191" s="152">
        <f t="shared" si="134"/>
        <v>0</v>
      </c>
      <c r="S191" s="18"/>
      <c r="T191" s="153">
        <f t="shared" si="135"/>
        <v>0</v>
      </c>
      <c r="U191" s="153">
        <v>2.5999999999999998E-4</v>
      </c>
      <c r="V191" s="153">
        <f t="shared" si="136"/>
        <v>2.5999999999999998E-4</v>
      </c>
      <c r="W191" s="153">
        <v>0</v>
      </c>
      <c r="X191" s="154">
        <f t="shared" si="137"/>
        <v>0</v>
      </c>
      <c r="Y191" s="18"/>
      <c r="Z191" s="18"/>
      <c r="AA191" s="18"/>
      <c r="AB191" s="18"/>
      <c r="AC191" s="18"/>
      <c r="AD191" s="18"/>
      <c r="AE191" s="18"/>
      <c r="AF191" s="18"/>
      <c r="AG191" s="18"/>
      <c r="AH191" s="18"/>
      <c r="AI191" s="18"/>
      <c r="AJ191" s="18"/>
      <c r="AK191" s="18"/>
      <c r="AL191" s="18"/>
      <c r="AM191" s="18"/>
      <c r="AN191" s="18"/>
      <c r="AO191" s="18"/>
      <c r="AP191" s="18"/>
      <c r="AQ191" s="18"/>
      <c r="AR191" s="155" t="s">
        <v>146</v>
      </c>
      <c r="AS191" s="18"/>
      <c r="AT191" s="155" t="s">
        <v>155</v>
      </c>
      <c r="AU191" s="155" t="s">
        <v>87</v>
      </c>
      <c r="AV191" s="18"/>
      <c r="AW191" s="18"/>
      <c r="AX191" s="18"/>
      <c r="AY191" s="3" t="s">
        <v>142</v>
      </c>
      <c r="AZ191" s="18"/>
      <c r="BA191" s="18"/>
      <c r="BB191" s="18"/>
      <c r="BC191" s="18"/>
      <c r="BD191" s="18"/>
      <c r="BE191" s="156">
        <f t="shared" si="138"/>
        <v>0</v>
      </c>
      <c r="BF191" s="156">
        <f t="shared" si="139"/>
        <v>0</v>
      </c>
      <c r="BG191" s="156">
        <f t="shared" si="140"/>
        <v>0</v>
      </c>
      <c r="BH191" s="156">
        <f t="shared" si="141"/>
        <v>0</v>
      </c>
      <c r="BI191" s="156">
        <f t="shared" si="142"/>
        <v>0</v>
      </c>
      <c r="BJ191" s="3" t="s">
        <v>87</v>
      </c>
      <c r="BK191" s="156">
        <f t="shared" si="143"/>
        <v>0</v>
      </c>
      <c r="BL191" s="3" t="s">
        <v>146</v>
      </c>
      <c r="BM191" s="155" t="s">
        <v>1275</v>
      </c>
    </row>
    <row r="192" spans="1:65" ht="15.75" customHeight="1">
      <c r="A192" s="171"/>
      <c r="B192" s="172"/>
      <c r="C192" s="171"/>
      <c r="D192" s="173" t="s">
        <v>193</v>
      </c>
      <c r="E192" s="174" t="s">
        <v>1</v>
      </c>
      <c r="F192" s="175" t="s">
        <v>80</v>
      </c>
      <c r="G192" s="171"/>
      <c r="H192" s="176">
        <v>1</v>
      </c>
      <c r="I192" s="171"/>
      <c r="J192" s="171"/>
      <c r="K192" s="171"/>
      <c r="L192" s="171"/>
      <c r="M192" s="172"/>
      <c r="N192" s="177"/>
      <c r="O192" s="171"/>
      <c r="P192" s="171"/>
      <c r="Q192" s="171"/>
      <c r="R192" s="171"/>
      <c r="S192" s="171"/>
      <c r="T192" s="171"/>
      <c r="U192" s="171"/>
      <c r="V192" s="171"/>
      <c r="W192" s="171"/>
      <c r="X192" s="178"/>
      <c r="Y192" s="171"/>
      <c r="Z192" s="171"/>
      <c r="AA192" s="171"/>
      <c r="AB192" s="171"/>
      <c r="AC192" s="171"/>
      <c r="AD192" s="171"/>
      <c r="AE192" s="171"/>
      <c r="AF192" s="171"/>
      <c r="AG192" s="171"/>
      <c r="AH192" s="171"/>
      <c r="AI192" s="171"/>
      <c r="AJ192" s="171"/>
      <c r="AK192" s="171"/>
      <c r="AL192" s="171"/>
      <c r="AM192" s="171"/>
      <c r="AN192" s="171"/>
      <c r="AO192" s="171"/>
      <c r="AP192" s="171"/>
      <c r="AQ192" s="171"/>
      <c r="AR192" s="171"/>
      <c r="AS192" s="171"/>
      <c r="AT192" s="174" t="s">
        <v>193</v>
      </c>
      <c r="AU192" s="174" t="s">
        <v>87</v>
      </c>
      <c r="AV192" s="171" t="s">
        <v>87</v>
      </c>
      <c r="AW192" s="171" t="s">
        <v>4</v>
      </c>
      <c r="AX192" s="171" t="s">
        <v>80</v>
      </c>
      <c r="AY192" s="174" t="s">
        <v>142</v>
      </c>
      <c r="AZ192" s="171"/>
      <c r="BA192" s="171"/>
      <c r="BB192" s="171"/>
      <c r="BC192" s="171"/>
      <c r="BD192" s="171"/>
      <c r="BE192" s="171"/>
      <c r="BF192" s="171"/>
      <c r="BG192" s="171"/>
      <c r="BH192" s="171"/>
      <c r="BI192" s="171"/>
      <c r="BJ192" s="171"/>
      <c r="BK192" s="171"/>
      <c r="BL192" s="171"/>
      <c r="BM192" s="171"/>
    </row>
    <row r="193" spans="1:65" ht="44.25" customHeight="1">
      <c r="A193" s="18"/>
      <c r="B193" s="19"/>
      <c r="C193" s="141" t="s">
        <v>382</v>
      </c>
      <c r="D193" s="141" t="s">
        <v>143</v>
      </c>
      <c r="E193" s="142" t="s">
        <v>1276</v>
      </c>
      <c r="F193" s="143" t="s">
        <v>1277</v>
      </c>
      <c r="G193" s="144" t="s">
        <v>144</v>
      </c>
      <c r="H193" s="145">
        <v>1</v>
      </c>
      <c r="I193" s="146"/>
      <c r="J193" s="147"/>
      <c r="K193" s="148">
        <f t="shared" ref="K193:K194" si="144">ROUND(P193*H193,2)</f>
        <v>0</v>
      </c>
      <c r="L193" s="143" t="s">
        <v>966</v>
      </c>
      <c r="M193" s="149"/>
      <c r="N193" s="150" t="s">
        <v>1</v>
      </c>
      <c r="O193" s="151" t="s">
        <v>38</v>
      </c>
      <c r="P193" s="152">
        <f t="shared" ref="P193:P194" si="145">I193+J193</f>
        <v>0</v>
      </c>
      <c r="Q193" s="152">
        <f t="shared" ref="Q193:Q194" si="146">ROUND(I193*H193,2)</f>
        <v>0</v>
      </c>
      <c r="R193" s="152">
        <f t="shared" ref="R193:R194" si="147">ROUND(J193*H193,2)</f>
        <v>0</v>
      </c>
      <c r="S193" s="18"/>
      <c r="T193" s="153">
        <f t="shared" ref="T193:T194" si="148">S193*H193</f>
        <v>0</v>
      </c>
      <c r="U193" s="153">
        <v>1.7000000000000001E-2</v>
      </c>
      <c r="V193" s="153">
        <f t="shared" ref="V193:V194" si="149">U193*H193</f>
        <v>1.7000000000000001E-2</v>
      </c>
      <c r="W193" s="153">
        <v>0</v>
      </c>
      <c r="X193" s="154">
        <f t="shared" ref="X193:X194" si="150">W193*H193</f>
        <v>0</v>
      </c>
      <c r="Y193" s="18"/>
      <c r="Z193" s="18"/>
      <c r="AA193" s="18"/>
      <c r="AB193" s="18"/>
      <c r="AC193" s="18"/>
      <c r="AD193" s="18"/>
      <c r="AE193" s="18"/>
      <c r="AF193" s="18"/>
      <c r="AG193" s="18"/>
      <c r="AH193" s="18"/>
      <c r="AI193" s="18"/>
      <c r="AJ193" s="18"/>
      <c r="AK193" s="18"/>
      <c r="AL193" s="18"/>
      <c r="AM193" s="18"/>
      <c r="AN193" s="18"/>
      <c r="AO193" s="18"/>
      <c r="AP193" s="18"/>
      <c r="AQ193" s="18"/>
      <c r="AR193" s="155" t="s">
        <v>145</v>
      </c>
      <c r="AS193" s="18"/>
      <c r="AT193" s="155" t="s">
        <v>143</v>
      </c>
      <c r="AU193" s="155" t="s">
        <v>87</v>
      </c>
      <c r="AV193" s="18"/>
      <c r="AW193" s="18"/>
      <c r="AX193" s="18"/>
      <c r="AY193" s="3" t="s">
        <v>142</v>
      </c>
      <c r="AZ193" s="18"/>
      <c r="BA193" s="18"/>
      <c r="BB193" s="18"/>
      <c r="BC193" s="18"/>
      <c r="BD193" s="18"/>
      <c r="BE193" s="156">
        <f t="shared" ref="BE193:BE194" si="151">IF(O193="základná",K193,0)</f>
        <v>0</v>
      </c>
      <c r="BF193" s="156">
        <f t="shared" ref="BF193:BF194" si="152">IF(O193="znížená",K193,0)</f>
        <v>0</v>
      </c>
      <c r="BG193" s="156">
        <f t="shared" ref="BG193:BG194" si="153">IF(O193="zákl. prenesená",K193,0)</f>
        <v>0</v>
      </c>
      <c r="BH193" s="156">
        <f t="shared" ref="BH193:BH194" si="154">IF(O193="zníž. prenesená",K193,0)</f>
        <v>0</v>
      </c>
      <c r="BI193" s="156">
        <f t="shared" ref="BI193:BI194" si="155">IF(O193="nulová",K193,0)</f>
        <v>0</v>
      </c>
      <c r="BJ193" s="3" t="s">
        <v>87</v>
      </c>
      <c r="BK193" s="156">
        <f t="shared" ref="BK193:BK194" si="156">ROUND(P193*H193,2)</f>
        <v>0</v>
      </c>
      <c r="BL193" s="3" t="s">
        <v>146</v>
      </c>
      <c r="BM193" s="155" t="s">
        <v>1278</v>
      </c>
    </row>
    <row r="194" spans="1:65" ht="24" customHeight="1">
      <c r="A194" s="18"/>
      <c r="B194" s="19"/>
      <c r="C194" s="157" t="s">
        <v>386</v>
      </c>
      <c r="D194" s="157" t="s">
        <v>155</v>
      </c>
      <c r="E194" s="158" t="s">
        <v>1279</v>
      </c>
      <c r="F194" s="159" t="s">
        <v>1280</v>
      </c>
      <c r="G194" s="160" t="s">
        <v>206</v>
      </c>
      <c r="H194" s="161">
        <v>97</v>
      </c>
      <c r="I194" s="162"/>
      <c r="J194" s="162"/>
      <c r="K194" s="163">
        <f t="shared" si="144"/>
        <v>0</v>
      </c>
      <c r="L194" s="159" t="s">
        <v>946</v>
      </c>
      <c r="M194" s="19"/>
      <c r="N194" s="164" t="s">
        <v>1</v>
      </c>
      <c r="O194" s="151" t="s">
        <v>38</v>
      </c>
      <c r="P194" s="152">
        <f t="shared" si="145"/>
        <v>0</v>
      </c>
      <c r="Q194" s="152">
        <f t="shared" si="146"/>
        <v>0</v>
      </c>
      <c r="R194" s="152">
        <f t="shared" si="147"/>
        <v>0</v>
      </c>
      <c r="S194" s="18"/>
      <c r="T194" s="153">
        <f t="shared" si="148"/>
        <v>0</v>
      </c>
      <c r="U194" s="153">
        <v>1.9000000000000001E-4</v>
      </c>
      <c r="V194" s="153">
        <f t="shared" si="149"/>
        <v>1.8430000000000002E-2</v>
      </c>
      <c r="W194" s="153">
        <v>0</v>
      </c>
      <c r="X194" s="154">
        <f t="shared" si="150"/>
        <v>0</v>
      </c>
      <c r="Y194" s="18"/>
      <c r="Z194" s="18"/>
      <c r="AA194" s="18"/>
      <c r="AB194" s="18"/>
      <c r="AC194" s="18"/>
      <c r="AD194" s="18"/>
      <c r="AE194" s="18"/>
      <c r="AF194" s="18"/>
      <c r="AG194" s="18"/>
      <c r="AH194" s="18"/>
      <c r="AI194" s="18"/>
      <c r="AJ194" s="18"/>
      <c r="AK194" s="18"/>
      <c r="AL194" s="18"/>
      <c r="AM194" s="18"/>
      <c r="AN194" s="18"/>
      <c r="AO194" s="18"/>
      <c r="AP194" s="18"/>
      <c r="AQ194" s="18"/>
      <c r="AR194" s="155" t="s">
        <v>146</v>
      </c>
      <c r="AS194" s="18"/>
      <c r="AT194" s="155" t="s">
        <v>155</v>
      </c>
      <c r="AU194" s="155" t="s">
        <v>87</v>
      </c>
      <c r="AV194" s="18"/>
      <c r="AW194" s="18"/>
      <c r="AX194" s="18"/>
      <c r="AY194" s="3" t="s">
        <v>142</v>
      </c>
      <c r="AZ194" s="18"/>
      <c r="BA194" s="18"/>
      <c r="BB194" s="18"/>
      <c r="BC194" s="18"/>
      <c r="BD194" s="18"/>
      <c r="BE194" s="156">
        <f t="shared" si="151"/>
        <v>0</v>
      </c>
      <c r="BF194" s="156">
        <f t="shared" si="152"/>
        <v>0</v>
      </c>
      <c r="BG194" s="156">
        <f t="shared" si="153"/>
        <v>0</v>
      </c>
      <c r="BH194" s="156">
        <f t="shared" si="154"/>
        <v>0</v>
      </c>
      <c r="BI194" s="156">
        <f t="shared" si="155"/>
        <v>0</v>
      </c>
      <c r="BJ194" s="3" t="s">
        <v>87</v>
      </c>
      <c r="BK194" s="156">
        <f t="shared" si="156"/>
        <v>0</v>
      </c>
      <c r="BL194" s="3" t="s">
        <v>146</v>
      </c>
      <c r="BM194" s="155" t="s">
        <v>1281</v>
      </c>
    </row>
    <row r="195" spans="1:65" ht="15.75" customHeight="1">
      <c r="A195" s="171"/>
      <c r="B195" s="172"/>
      <c r="C195" s="171"/>
      <c r="D195" s="173" t="s">
        <v>193</v>
      </c>
      <c r="E195" s="174" t="s">
        <v>1</v>
      </c>
      <c r="F195" s="175" t="s">
        <v>1282</v>
      </c>
      <c r="G195" s="171"/>
      <c r="H195" s="176">
        <v>97</v>
      </c>
      <c r="I195" s="171"/>
      <c r="J195" s="171"/>
      <c r="K195" s="171"/>
      <c r="L195" s="171"/>
      <c r="M195" s="172"/>
      <c r="N195" s="177"/>
      <c r="O195" s="171"/>
      <c r="P195" s="171"/>
      <c r="Q195" s="171"/>
      <c r="R195" s="171"/>
      <c r="S195" s="171"/>
      <c r="T195" s="171"/>
      <c r="U195" s="171"/>
      <c r="V195" s="171"/>
      <c r="W195" s="171"/>
      <c r="X195" s="178"/>
      <c r="Y195" s="171"/>
      <c r="Z195" s="171"/>
      <c r="AA195" s="171"/>
      <c r="AB195" s="171"/>
      <c r="AC195" s="171"/>
      <c r="AD195" s="171"/>
      <c r="AE195" s="171"/>
      <c r="AF195" s="171"/>
      <c r="AG195" s="171"/>
      <c r="AH195" s="171"/>
      <c r="AI195" s="171"/>
      <c r="AJ195" s="171"/>
      <c r="AK195" s="171"/>
      <c r="AL195" s="171"/>
      <c r="AM195" s="171"/>
      <c r="AN195" s="171"/>
      <c r="AO195" s="171"/>
      <c r="AP195" s="171"/>
      <c r="AQ195" s="171"/>
      <c r="AR195" s="171"/>
      <c r="AS195" s="171"/>
      <c r="AT195" s="174" t="s">
        <v>193</v>
      </c>
      <c r="AU195" s="174" t="s">
        <v>87</v>
      </c>
      <c r="AV195" s="171" t="s">
        <v>87</v>
      </c>
      <c r="AW195" s="171" t="s">
        <v>4</v>
      </c>
      <c r="AX195" s="171" t="s">
        <v>80</v>
      </c>
      <c r="AY195" s="174" t="s">
        <v>142</v>
      </c>
      <c r="AZ195" s="171"/>
      <c r="BA195" s="171"/>
      <c r="BB195" s="171"/>
      <c r="BC195" s="171"/>
      <c r="BD195" s="171"/>
      <c r="BE195" s="171"/>
      <c r="BF195" s="171"/>
      <c r="BG195" s="171"/>
      <c r="BH195" s="171"/>
      <c r="BI195" s="171"/>
      <c r="BJ195" s="171"/>
      <c r="BK195" s="171"/>
      <c r="BL195" s="171"/>
      <c r="BM195" s="171"/>
    </row>
    <row r="196" spans="1:65" ht="24" customHeight="1">
      <c r="A196" s="18"/>
      <c r="B196" s="19"/>
      <c r="C196" s="157" t="s">
        <v>390</v>
      </c>
      <c r="D196" s="157" t="s">
        <v>155</v>
      </c>
      <c r="E196" s="158" t="s">
        <v>1283</v>
      </c>
      <c r="F196" s="159" t="s">
        <v>1284</v>
      </c>
      <c r="G196" s="160" t="s">
        <v>206</v>
      </c>
      <c r="H196" s="161">
        <v>97</v>
      </c>
      <c r="I196" s="162"/>
      <c r="J196" s="162"/>
      <c r="K196" s="163">
        <f>ROUND(P196*H196,2)</f>
        <v>0</v>
      </c>
      <c r="L196" s="159" t="s">
        <v>946</v>
      </c>
      <c r="M196" s="19"/>
      <c r="N196" s="164" t="s">
        <v>1</v>
      </c>
      <c r="O196" s="151" t="s">
        <v>38</v>
      </c>
      <c r="P196" s="152">
        <f>I196+J196</f>
        <v>0</v>
      </c>
      <c r="Q196" s="152">
        <f>ROUND(I196*H196,2)</f>
        <v>0</v>
      </c>
      <c r="R196" s="152">
        <f>ROUND(J196*H196,2)</f>
        <v>0</v>
      </c>
      <c r="S196" s="18"/>
      <c r="T196" s="153">
        <f>S196*H196</f>
        <v>0</v>
      </c>
      <c r="U196" s="153">
        <v>1.0000000000000001E-5</v>
      </c>
      <c r="V196" s="153">
        <f>U196*H196</f>
        <v>9.7000000000000005E-4</v>
      </c>
      <c r="W196" s="153">
        <v>0</v>
      </c>
      <c r="X196" s="154">
        <f>W196*H196</f>
        <v>0</v>
      </c>
      <c r="Y196" s="18"/>
      <c r="Z196" s="18"/>
      <c r="AA196" s="18"/>
      <c r="AB196" s="18"/>
      <c r="AC196" s="18"/>
      <c r="AD196" s="18"/>
      <c r="AE196" s="18"/>
      <c r="AF196" s="18"/>
      <c r="AG196" s="18"/>
      <c r="AH196" s="18"/>
      <c r="AI196" s="18"/>
      <c r="AJ196" s="18"/>
      <c r="AK196" s="18"/>
      <c r="AL196" s="18"/>
      <c r="AM196" s="18"/>
      <c r="AN196" s="18"/>
      <c r="AO196" s="18"/>
      <c r="AP196" s="18"/>
      <c r="AQ196" s="18"/>
      <c r="AR196" s="155" t="s">
        <v>146</v>
      </c>
      <c r="AS196" s="18"/>
      <c r="AT196" s="155" t="s">
        <v>155</v>
      </c>
      <c r="AU196" s="155" t="s">
        <v>87</v>
      </c>
      <c r="AV196" s="18"/>
      <c r="AW196" s="18"/>
      <c r="AX196" s="18"/>
      <c r="AY196" s="3" t="s">
        <v>142</v>
      </c>
      <c r="AZ196" s="18"/>
      <c r="BA196" s="18"/>
      <c r="BB196" s="18"/>
      <c r="BC196" s="18"/>
      <c r="BD196" s="18"/>
      <c r="BE196" s="156">
        <f>IF(O196="základná",K196,0)</f>
        <v>0</v>
      </c>
      <c r="BF196" s="156">
        <f>IF(O196="znížená",K196,0)</f>
        <v>0</v>
      </c>
      <c r="BG196" s="156">
        <f>IF(O196="zákl. prenesená",K196,0)</f>
        <v>0</v>
      </c>
      <c r="BH196" s="156">
        <f>IF(O196="zníž. prenesená",K196,0)</f>
        <v>0</v>
      </c>
      <c r="BI196" s="156">
        <f>IF(O196="nulová",K196,0)</f>
        <v>0</v>
      </c>
      <c r="BJ196" s="3" t="s">
        <v>87</v>
      </c>
      <c r="BK196" s="156">
        <f>ROUND(P196*H196,2)</f>
        <v>0</v>
      </c>
      <c r="BL196" s="3" t="s">
        <v>146</v>
      </c>
      <c r="BM196" s="155" t="s">
        <v>1285</v>
      </c>
    </row>
    <row r="197" spans="1:65" ht="15.75" customHeight="1">
      <c r="A197" s="171"/>
      <c r="B197" s="172"/>
      <c r="C197" s="171"/>
      <c r="D197" s="173" t="s">
        <v>193</v>
      </c>
      <c r="E197" s="174" t="s">
        <v>1</v>
      </c>
      <c r="F197" s="175" t="s">
        <v>1282</v>
      </c>
      <c r="G197" s="171"/>
      <c r="H197" s="176">
        <v>97</v>
      </c>
      <c r="I197" s="171"/>
      <c r="J197" s="171"/>
      <c r="K197" s="171"/>
      <c r="L197" s="171"/>
      <c r="M197" s="172"/>
      <c r="N197" s="177"/>
      <c r="O197" s="171"/>
      <c r="P197" s="171"/>
      <c r="Q197" s="171"/>
      <c r="R197" s="171"/>
      <c r="S197" s="171"/>
      <c r="T197" s="171"/>
      <c r="U197" s="171"/>
      <c r="V197" s="171"/>
      <c r="W197" s="171"/>
      <c r="X197" s="178"/>
      <c r="Y197" s="171"/>
      <c r="Z197" s="171"/>
      <c r="AA197" s="171"/>
      <c r="AB197" s="171"/>
      <c r="AC197" s="171"/>
      <c r="AD197" s="171"/>
      <c r="AE197" s="171"/>
      <c r="AF197" s="171"/>
      <c r="AG197" s="171"/>
      <c r="AH197" s="171"/>
      <c r="AI197" s="171"/>
      <c r="AJ197" s="171"/>
      <c r="AK197" s="171"/>
      <c r="AL197" s="171"/>
      <c r="AM197" s="171"/>
      <c r="AN197" s="171"/>
      <c r="AO197" s="171"/>
      <c r="AP197" s="171"/>
      <c r="AQ197" s="171"/>
      <c r="AR197" s="171"/>
      <c r="AS197" s="171"/>
      <c r="AT197" s="174" t="s">
        <v>193</v>
      </c>
      <c r="AU197" s="174" t="s">
        <v>87</v>
      </c>
      <c r="AV197" s="171" t="s">
        <v>87</v>
      </c>
      <c r="AW197" s="171" t="s">
        <v>4</v>
      </c>
      <c r="AX197" s="171" t="s">
        <v>80</v>
      </c>
      <c r="AY197" s="174" t="s">
        <v>142</v>
      </c>
      <c r="AZ197" s="171"/>
      <c r="BA197" s="171"/>
      <c r="BB197" s="171"/>
      <c r="BC197" s="171"/>
      <c r="BD197" s="171"/>
      <c r="BE197" s="171"/>
      <c r="BF197" s="171"/>
      <c r="BG197" s="171"/>
      <c r="BH197" s="171"/>
      <c r="BI197" s="171"/>
      <c r="BJ197" s="171"/>
      <c r="BK197" s="171"/>
      <c r="BL197" s="171"/>
      <c r="BM197" s="171"/>
    </row>
    <row r="198" spans="1:65" ht="24" customHeight="1">
      <c r="A198" s="18"/>
      <c r="B198" s="19"/>
      <c r="C198" s="157" t="s">
        <v>394</v>
      </c>
      <c r="D198" s="157" t="s">
        <v>155</v>
      </c>
      <c r="E198" s="158" t="s">
        <v>1286</v>
      </c>
      <c r="F198" s="159" t="s">
        <v>1287</v>
      </c>
      <c r="G198" s="160" t="s">
        <v>347</v>
      </c>
      <c r="H198" s="186"/>
      <c r="I198" s="162"/>
      <c r="J198" s="162"/>
      <c r="K198" s="163">
        <f>ROUND(P198*H198,2)</f>
        <v>0</v>
      </c>
      <c r="L198" s="159" t="s">
        <v>946</v>
      </c>
      <c r="M198" s="19"/>
      <c r="N198" s="164" t="s">
        <v>1</v>
      </c>
      <c r="O198" s="151" t="s">
        <v>38</v>
      </c>
      <c r="P198" s="152">
        <f>I198+J198</f>
        <v>0</v>
      </c>
      <c r="Q198" s="152">
        <f>ROUND(I198*H198,2)</f>
        <v>0</v>
      </c>
      <c r="R198" s="152">
        <f>ROUND(J198*H198,2)</f>
        <v>0</v>
      </c>
      <c r="S198" s="18"/>
      <c r="T198" s="153">
        <f>S198*H198</f>
        <v>0</v>
      </c>
      <c r="U198" s="153">
        <v>0</v>
      </c>
      <c r="V198" s="153">
        <f>U198*H198</f>
        <v>0</v>
      </c>
      <c r="W198" s="153">
        <v>0</v>
      </c>
      <c r="X198" s="154">
        <f>W198*H198</f>
        <v>0</v>
      </c>
      <c r="Y198" s="18"/>
      <c r="Z198" s="18"/>
      <c r="AA198" s="18"/>
      <c r="AB198" s="18"/>
      <c r="AC198" s="18"/>
      <c r="AD198" s="18"/>
      <c r="AE198" s="18"/>
      <c r="AF198" s="18"/>
      <c r="AG198" s="18"/>
      <c r="AH198" s="18"/>
      <c r="AI198" s="18"/>
      <c r="AJ198" s="18"/>
      <c r="AK198" s="18"/>
      <c r="AL198" s="18"/>
      <c r="AM198" s="18"/>
      <c r="AN198" s="18"/>
      <c r="AO198" s="18"/>
      <c r="AP198" s="18"/>
      <c r="AQ198" s="18"/>
      <c r="AR198" s="155" t="s">
        <v>146</v>
      </c>
      <c r="AS198" s="18"/>
      <c r="AT198" s="155" t="s">
        <v>155</v>
      </c>
      <c r="AU198" s="155" t="s">
        <v>87</v>
      </c>
      <c r="AV198" s="18"/>
      <c r="AW198" s="18"/>
      <c r="AX198" s="18"/>
      <c r="AY198" s="3" t="s">
        <v>142</v>
      </c>
      <c r="AZ198" s="18"/>
      <c r="BA198" s="18"/>
      <c r="BB198" s="18"/>
      <c r="BC198" s="18"/>
      <c r="BD198" s="18"/>
      <c r="BE198" s="156">
        <f>IF(O198="základná",K198,0)</f>
        <v>0</v>
      </c>
      <c r="BF198" s="156">
        <f>IF(O198="znížená",K198,0)</f>
        <v>0</v>
      </c>
      <c r="BG198" s="156">
        <f>IF(O198="zákl. prenesená",K198,0)</f>
        <v>0</v>
      </c>
      <c r="BH198" s="156">
        <f>IF(O198="zníž. prenesená",K198,0)</f>
        <v>0</v>
      </c>
      <c r="BI198" s="156">
        <f>IF(O198="nulová",K198,0)</f>
        <v>0</v>
      </c>
      <c r="BJ198" s="3" t="s">
        <v>87</v>
      </c>
      <c r="BK198" s="156">
        <f>ROUND(P198*H198,2)</f>
        <v>0</v>
      </c>
      <c r="BL198" s="3" t="s">
        <v>146</v>
      </c>
      <c r="BM198" s="155" t="s">
        <v>1288</v>
      </c>
    </row>
    <row r="199" spans="1:65" ht="22.5" customHeight="1">
      <c r="A199" s="128"/>
      <c r="B199" s="129"/>
      <c r="C199" s="128"/>
      <c r="D199" s="130" t="s">
        <v>73</v>
      </c>
      <c r="E199" s="139" t="s">
        <v>1289</v>
      </c>
      <c r="F199" s="139" t="s">
        <v>1290</v>
      </c>
      <c r="G199" s="128"/>
      <c r="H199" s="128"/>
      <c r="I199" s="128"/>
      <c r="J199" s="128"/>
      <c r="K199" s="140">
        <f>BK199</f>
        <v>0</v>
      </c>
      <c r="L199" s="128"/>
      <c r="M199" s="129"/>
      <c r="N199" s="133"/>
      <c r="O199" s="128"/>
      <c r="P199" s="128"/>
      <c r="Q199" s="134">
        <f t="shared" ref="Q199:R199" si="157">SUM(Q200:Q206)</f>
        <v>0</v>
      </c>
      <c r="R199" s="134">
        <f t="shared" si="157"/>
        <v>0</v>
      </c>
      <c r="S199" s="128"/>
      <c r="T199" s="135">
        <f>SUM(T200:T206)</f>
        <v>0</v>
      </c>
      <c r="U199" s="128"/>
      <c r="V199" s="135">
        <f>SUM(V200:V206)</f>
        <v>1.7999999999999999E-2</v>
      </c>
      <c r="W199" s="128"/>
      <c r="X199" s="136">
        <f>SUM(X200:X206)</f>
        <v>0</v>
      </c>
      <c r="Y199" s="128"/>
      <c r="Z199" s="128"/>
      <c r="AA199" s="128"/>
      <c r="AB199" s="128"/>
      <c r="AC199" s="128"/>
      <c r="AD199" s="128"/>
      <c r="AE199" s="128"/>
      <c r="AF199" s="128"/>
      <c r="AG199" s="128"/>
      <c r="AH199" s="128"/>
      <c r="AI199" s="128"/>
      <c r="AJ199" s="128"/>
      <c r="AK199" s="128"/>
      <c r="AL199" s="128"/>
      <c r="AM199" s="128"/>
      <c r="AN199" s="128"/>
      <c r="AO199" s="128"/>
      <c r="AP199" s="128"/>
      <c r="AQ199" s="128"/>
      <c r="AR199" s="130" t="s">
        <v>87</v>
      </c>
      <c r="AS199" s="128"/>
      <c r="AT199" s="137" t="s">
        <v>73</v>
      </c>
      <c r="AU199" s="137" t="s">
        <v>80</v>
      </c>
      <c r="AV199" s="128"/>
      <c r="AW199" s="128"/>
      <c r="AX199" s="128"/>
      <c r="AY199" s="130" t="s">
        <v>142</v>
      </c>
      <c r="AZ199" s="128"/>
      <c r="BA199" s="128"/>
      <c r="BB199" s="128"/>
      <c r="BC199" s="128"/>
      <c r="BD199" s="128"/>
      <c r="BE199" s="128"/>
      <c r="BF199" s="128"/>
      <c r="BG199" s="128"/>
      <c r="BH199" s="128"/>
      <c r="BI199" s="128"/>
      <c r="BJ199" s="128"/>
      <c r="BK199" s="138">
        <f>SUM(BK200:BK206)</f>
        <v>0</v>
      </c>
      <c r="BL199" s="128"/>
      <c r="BM199" s="128"/>
    </row>
    <row r="200" spans="1:65" ht="24" customHeight="1">
      <c r="A200" s="18"/>
      <c r="B200" s="19"/>
      <c r="C200" s="157" t="s">
        <v>400</v>
      </c>
      <c r="D200" s="157" t="s">
        <v>155</v>
      </c>
      <c r="E200" s="158" t="s">
        <v>1291</v>
      </c>
      <c r="F200" s="159" t="s">
        <v>1292</v>
      </c>
      <c r="G200" s="160" t="s">
        <v>144</v>
      </c>
      <c r="H200" s="161">
        <v>4</v>
      </c>
      <c r="I200" s="162"/>
      <c r="J200" s="162"/>
      <c r="K200" s="163">
        <f>ROUND(P200*H200,2)</f>
        <v>0</v>
      </c>
      <c r="L200" s="159" t="s">
        <v>966</v>
      </c>
      <c r="M200" s="19"/>
      <c r="N200" s="164" t="s">
        <v>1</v>
      </c>
      <c r="O200" s="151" t="s">
        <v>38</v>
      </c>
      <c r="P200" s="152">
        <f>I200+J200</f>
        <v>0</v>
      </c>
      <c r="Q200" s="152">
        <f>ROUND(I200*H200,2)</f>
        <v>0</v>
      </c>
      <c r="R200" s="152">
        <f>ROUND(J200*H200,2)</f>
        <v>0</v>
      </c>
      <c r="S200" s="18"/>
      <c r="T200" s="153">
        <f>S200*H200</f>
        <v>0</v>
      </c>
      <c r="U200" s="153">
        <v>0</v>
      </c>
      <c r="V200" s="153">
        <f>U200*H200</f>
        <v>0</v>
      </c>
      <c r="W200" s="153">
        <v>0</v>
      </c>
      <c r="X200" s="154">
        <f>W200*H200</f>
        <v>0</v>
      </c>
      <c r="Y200" s="18"/>
      <c r="Z200" s="18"/>
      <c r="AA200" s="18"/>
      <c r="AB200" s="18"/>
      <c r="AC200" s="18"/>
      <c r="AD200" s="18"/>
      <c r="AE200" s="18"/>
      <c r="AF200" s="18"/>
      <c r="AG200" s="18"/>
      <c r="AH200" s="18"/>
      <c r="AI200" s="18"/>
      <c r="AJ200" s="18"/>
      <c r="AK200" s="18"/>
      <c r="AL200" s="18"/>
      <c r="AM200" s="18"/>
      <c r="AN200" s="18"/>
      <c r="AO200" s="18"/>
      <c r="AP200" s="18"/>
      <c r="AQ200" s="18"/>
      <c r="AR200" s="155" t="s">
        <v>146</v>
      </c>
      <c r="AS200" s="18"/>
      <c r="AT200" s="155" t="s">
        <v>155</v>
      </c>
      <c r="AU200" s="155" t="s">
        <v>87</v>
      </c>
      <c r="AV200" s="18"/>
      <c r="AW200" s="18"/>
      <c r="AX200" s="18"/>
      <c r="AY200" s="3" t="s">
        <v>142</v>
      </c>
      <c r="AZ200" s="18"/>
      <c r="BA200" s="18"/>
      <c r="BB200" s="18"/>
      <c r="BC200" s="18"/>
      <c r="BD200" s="18"/>
      <c r="BE200" s="156">
        <f>IF(O200="základná",K200,0)</f>
        <v>0</v>
      </c>
      <c r="BF200" s="156">
        <f>IF(O200="znížená",K200,0)</f>
        <v>0</v>
      </c>
      <c r="BG200" s="156">
        <f>IF(O200="zákl. prenesená",K200,0)</f>
        <v>0</v>
      </c>
      <c r="BH200" s="156">
        <f>IF(O200="zníž. prenesená",K200,0)</f>
        <v>0</v>
      </c>
      <c r="BI200" s="156">
        <f>IF(O200="nulová",K200,0)</f>
        <v>0</v>
      </c>
      <c r="BJ200" s="3" t="s">
        <v>87</v>
      </c>
      <c r="BK200" s="156">
        <f>ROUND(P200*H200,2)</f>
        <v>0</v>
      </c>
      <c r="BL200" s="3" t="s">
        <v>146</v>
      </c>
      <c r="BM200" s="155" t="s">
        <v>1293</v>
      </c>
    </row>
    <row r="201" spans="1:65" ht="15.75" customHeight="1">
      <c r="A201" s="171"/>
      <c r="B201" s="172"/>
      <c r="C201" s="171"/>
      <c r="D201" s="173" t="s">
        <v>193</v>
      </c>
      <c r="E201" s="174" t="s">
        <v>1</v>
      </c>
      <c r="F201" s="175" t="s">
        <v>147</v>
      </c>
      <c r="G201" s="171"/>
      <c r="H201" s="176">
        <v>4</v>
      </c>
      <c r="I201" s="171"/>
      <c r="J201" s="171"/>
      <c r="K201" s="171"/>
      <c r="L201" s="171"/>
      <c r="M201" s="172"/>
      <c r="N201" s="177"/>
      <c r="O201" s="171"/>
      <c r="P201" s="171"/>
      <c r="Q201" s="171"/>
      <c r="R201" s="171"/>
      <c r="S201" s="171"/>
      <c r="T201" s="171"/>
      <c r="U201" s="171"/>
      <c r="V201" s="171"/>
      <c r="W201" s="171"/>
      <c r="X201" s="178"/>
      <c r="Y201" s="171"/>
      <c r="Z201" s="171"/>
      <c r="AA201" s="171"/>
      <c r="AB201" s="171"/>
      <c r="AC201" s="171"/>
      <c r="AD201" s="171"/>
      <c r="AE201" s="171"/>
      <c r="AF201" s="171"/>
      <c r="AG201" s="171"/>
      <c r="AH201" s="171"/>
      <c r="AI201" s="171"/>
      <c r="AJ201" s="171"/>
      <c r="AK201" s="171"/>
      <c r="AL201" s="171"/>
      <c r="AM201" s="171"/>
      <c r="AN201" s="171"/>
      <c r="AO201" s="171"/>
      <c r="AP201" s="171"/>
      <c r="AQ201" s="171"/>
      <c r="AR201" s="171"/>
      <c r="AS201" s="171"/>
      <c r="AT201" s="174" t="s">
        <v>193</v>
      </c>
      <c r="AU201" s="174" t="s">
        <v>87</v>
      </c>
      <c r="AV201" s="171" t="s">
        <v>87</v>
      </c>
      <c r="AW201" s="171" t="s">
        <v>4</v>
      </c>
      <c r="AX201" s="171" t="s">
        <v>80</v>
      </c>
      <c r="AY201" s="174" t="s">
        <v>142</v>
      </c>
      <c r="AZ201" s="171"/>
      <c r="BA201" s="171"/>
      <c r="BB201" s="171"/>
      <c r="BC201" s="171"/>
      <c r="BD201" s="171"/>
      <c r="BE201" s="171"/>
      <c r="BF201" s="171"/>
      <c r="BG201" s="171"/>
      <c r="BH201" s="171"/>
      <c r="BI201" s="171"/>
      <c r="BJ201" s="171"/>
      <c r="BK201" s="171"/>
      <c r="BL201" s="171"/>
      <c r="BM201" s="171"/>
    </row>
    <row r="202" spans="1:65" ht="24" customHeight="1">
      <c r="A202" s="18"/>
      <c r="B202" s="19"/>
      <c r="C202" s="141" t="s">
        <v>404</v>
      </c>
      <c r="D202" s="141" t="s">
        <v>143</v>
      </c>
      <c r="E202" s="142" t="s">
        <v>1294</v>
      </c>
      <c r="F202" s="143" t="s">
        <v>1295</v>
      </c>
      <c r="G202" s="144" t="s">
        <v>144</v>
      </c>
      <c r="H202" s="145">
        <v>4</v>
      </c>
      <c r="I202" s="146"/>
      <c r="J202" s="147"/>
      <c r="K202" s="148">
        <f t="shared" ref="K202:K203" si="158">ROUND(P202*H202,2)</f>
        <v>0</v>
      </c>
      <c r="L202" s="143" t="s">
        <v>966</v>
      </c>
      <c r="M202" s="149"/>
      <c r="N202" s="150" t="s">
        <v>1</v>
      </c>
      <c r="O202" s="151" t="s">
        <v>38</v>
      </c>
      <c r="P202" s="152">
        <f t="shared" ref="P202:P203" si="159">I202+J202</f>
        <v>0</v>
      </c>
      <c r="Q202" s="152">
        <f t="shared" ref="Q202:Q203" si="160">ROUND(I202*H202,2)</f>
        <v>0</v>
      </c>
      <c r="R202" s="152">
        <f t="shared" ref="R202:R203" si="161">ROUND(J202*H202,2)</f>
        <v>0</v>
      </c>
      <c r="S202" s="18"/>
      <c r="T202" s="153">
        <f t="shared" ref="T202:T203" si="162">S202*H202</f>
        <v>0</v>
      </c>
      <c r="U202" s="153">
        <v>8.9999999999999998E-4</v>
      </c>
      <c r="V202" s="153">
        <f t="shared" ref="V202:V203" si="163">U202*H202</f>
        <v>3.5999999999999999E-3</v>
      </c>
      <c r="W202" s="153">
        <v>0</v>
      </c>
      <c r="X202" s="154">
        <f t="shared" ref="X202:X203" si="164">W202*H202</f>
        <v>0</v>
      </c>
      <c r="Y202" s="18"/>
      <c r="Z202" s="18"/>
      <c r="AA202" s="18"/>
      <c r="AB202" s="18"/>
      <c r="AC202" s="18"/>
      <c r="AD202" s="18"/>
      <c r="AE202" s="18"/>
      <c r="AF202" s="18"/>
      <c r="AG202" s="18"/>
      <c r="AH202" s="18"/>
      <c r="AI202" s="18"/>
      <c r="AJ202" s="18"/>
      <c r="AK202" s="18"/>
      <c r="AL202" s="18"/>
      <c r="AM202" s="18"/>
      <c r="AN202" s="18"/>
      <c r="AO202" s="18"/>
      <c r="AP202" s="18"/>
      <c r="AQ202" s="18"/>
      <c r="AR202" s="155" t="s">
        <v>145</v>
      </c>
      <c r="AS202" s="18"/>
      <c r="AT202" s="155" t="s">
        <v>143</v>
      </c>
      <c r="AU202" s="155" t="s">
        <v>87</v>
      </c>
      <c r="AV202" s="18"/>
      <c r="AW202" s="18"/>
      <c r="AX202" s="18"/>
      <c r="AY202" s="3" t="s">
        <v>142</v>
      </c>
      <c r="AZ202" s="18"/>
      <c r="BA202" s="18"/>
      <c r="BB202" s="18"/>
      <c r="BC202" s="18"/>
      <c r="BD202" s="18"/>
      <c r="BE202" s="156">
        <f t="shared" ref="BE202:BE203" si="165">IF(O202="základná",K202,0)</f>
        <v>0</v>
      </c>
      <c r="BF202" s="156">
        <f t="shared" ref="BF202:BF203" si="166">IF(O202="znížená",K202,0)</f>
        <v>0</v>
      </c>
      <c r="BG202" s="156">
        <f t="shared" ref="BG202:BG203" si="167">IF(O202="zákl. prenesená",K202,0)</f>
        <v>0</v>
      </c>
      <c r="BH202" s="156">
        <f t="shared" ref="BH202:BH203" si="168">IF(O202="zníž. prenesená",K202,0)</f>
        <v>0</v>
      </c>
      <c r="BI202" s="156">
        <f t="shared" ref="BI202:BI203" si="169">IF(O202="nulová",K202,0)</f>
        <v>0</v>
      </c>
      <c r="BJ202" s="3" t="s">
        <v>87</v>
      </c>
      <c r="BK202" s="156">
        <f t="shared" ref="BK202:BK203" si="170">ROUND(P202*H202,2)</f>
        <v>0</v>
      </c>
      <c r="BL202" s="3" t="s">
        <v>146</v>
      </c>
      <c r="BM202" s="155" t="s">
        <v>1296</v>
      </c>
    </row>
    <row r="203" spans="1:65" ht="24" customHeight="1">
      <c r="A203" s="18"/>
      <c r="B203" s="19"/>
      <c r="C203" s="157" t="s">
        <v>408</v>
      </c>
      <c r="D203" s="157" t="s">
        <v>155</v>
      </c>
      <c r="E203" s="158" t="s">
        <v>1297</v>
      </c>
      <c r="F203" s="159" t="s">
        <v>1298</v>
      </c>
      <c r="G203" s="160" t="s">
        <v>206</v>
      </c>
      <c r="H203" s="161">
        <v>16</v>
      </c>
      <c r="I203" s="162"/>
      <c r="J203" s="162"/>
      <c r="K203" s="163">
        <f t="shared" si="158"/>
        <v>0</v>
      </c>
      <c r="L203" s="159" t="s">
        <v>966</v>
      </c>
      <c r="M203" s="19"/>
      <c r="N203" s="164" t="s">
        <v>1</v>
      </c>
      <c r="O203" s="151" t="s">
        <v>38</v>
      </c>
      <c r="P203" s="152">
        <f t="shared" si="159"/>
        <v>0</v>
      </c>
      <c r="Q203" s="152">
        <f t="shared" si="160"/>
        <v>0</v>
      </c>
      <c r="R203" s="152">
        <f t="shared" si="161"/>
        <v>0</v>
      </c>
      <c r="S203" s="18"/>
      <c r="T203" s="153">
        <f t="shared" si="162"/>
        <v>0</v>
      </c>
      <c r="U203" s="153">
        <v>0</v>
      </c>
      <c r="V203" s="153">
        <f t="shared" si="163"/>
        <v>0</v>
      </c>
      <c r="W203" s="153">
        <v>0</v>
      </c>
      <c r="X203" s="154">
        <f t="shared" si="164"/>
        <v>0</v>
      </c>
      <c r="Y203" s="18"/>
      <c r="Z203" s="18"/>
      <c r="AA203" s="18"/>
      <c r="AB203" s="18"/>
      <c r="AC203" s="18"/>
      <c r="AD203" s="18"/>
      <c r="AE203" s="18"/>
      <c r="AF203" s="18"/>
      <c r="AG203" s="18"/>
      <c r="AH203" s="18"/>
      <c r="AI203" s="18"/>
      <c r="AJ203" s="18"/>
      <c r="AK203" s="18"/>
      <c r="AL203" s="18"/>
      <c r="AM203" s="18"/>
      <c r="AN203" s="18"/>
      <c r="AO203" s="18"/>
      <c r="AP203" s="18"/>
      <c r="AQ203" s="18"/>
      <c r="AR203" s="155" t="s">
        <v>146</v>
      </c>
      <c r="AS203" s="18"/>
      <c r="AT203" s="155" t="s">
        <v>155</v>
      </c>
      <c r="AU203" s="155" t="s">
        <v>87</v>
      </c>
      <c r="AV203" s="18"/>
      <c r="AW203" s="18"/>
      <c r="AX203" s="18"/>
      <c r="AY203" s="3" t="s">
        <v>142</v>
      </c>
      <c r="AZ203" s="18"/>
      <c r="BA203" s="18"/>
      <c r="BB203" s="18"/>
      <c r="BC203" s="18"/>
      <c r="BD203" s="18"/>
      <c r="BE203" s="156">
        <f t="shared" si="165"/>
        <v>0</v>
      </c>
      <c r="BF203" s="156">
        <f t="shared" si="166"/>
        <v>0</v>
      </c>
      <c r="BG203" s="156">
        <f t="shared" si="167"/>
        <v>0</v>
      </c>
      <c r="BH203" s="156">
        <f t="shared" si="168"/>
        <v>0</v>
      </c>
      <c r="BI203" s="156">
        <f t="shared" si="169"/>
        <v>0</v>
      </c>
      <c r="BJ203" s="3" t="s">
        <v>87</v>
      </c>
      <c r="BK203" s="156">
        <f t="shared" si="170"/>
        <v>0</v>
      </c>
      <c r="BL203" s="3" t="s">
        <v>146</v>
      </c>
      <c r="BM203" s="155" t="s">
        <v>1299</v>
      </c>
    </row>
    <row r="204" spans="1:65" ht="15.75" customHeight="1">
      <c r="A204" s="171"/>
      <c r="B204" s="172"/>
      <c r="C204" s="171"/>
      <c r="D204" s="173" t="s">
        <v>193</v>
      </c>
      <c r="E204" s="174" t="s">
        <v>1</v>
      </c>
      <c r="F204" s="175" t="s">
        <v>1300</v>
      </c>
      <c r="G204" s="171"/>
      <c r="H204" s="176">
        <v>16</v>
      </c>
      <c r="I204" s="171"/>
      <c r="J204" s="171"/>
      <c r="K204" s="171"/>
      <c r="L204" s="171"/>
      <c r="M204" s="172"/>
      <c r="N204" s="177"/>
      <c r="O204" s="171"/>
      <c r="P204" s="171"/>
      <c r="Q204" s="171"/>
      <c r="R204" s="171"/>
      <c r="S204" s="171"/>
      <c r="T204" s="171"/>
      <c r="U204" s="171"/>
      <c r="V204" s="171"/>
      <c r="W204" s="171"/>
      <c r="X204" s="178"/>
      <c r="Y204" s="171"/>
      <c r="Z204" s="171"/>
      <c r="AA204" s="171"/>
      <c r="AB204" s="171"/>
      <c r="AC204" s="171"/>
      <c r="AD204" s="171"/>
      <c r="AE204" s="171"/>
      <c r="AF204" s="171"/>
      <c r="AG204" s="171"/>
      <c r="AH204" s="171"/>
      <c r="AI204" s="171"/>
      <c r="AJ204" s="171"/>
      <c r="AK204" s="171"/>
      <c r="AL204" s="171"/>
      <c r="AM204" s="171"/>
      <c r="AN204" s="171"/>
      <c r="AO204" s="171"/>
      <c r="AP204" s="171"/>
      <c r="AQ204" s="171"/>
      <c r="AR204" s="171"/>
      <c r="AS204" s="171"/>
      <c r="AT204" s="174" t="s">
        <v>193</v>
      </c>
      <c r="AU204" s="174" t="s">
        <v>87</v>
      </c>
      <c r="AV204" s="171" t="s">
        <v>87</v>
      </c>
      <c r="AW204" s="171" t="s">
        <v>4</v>
      </c>
      <c r="AX204" s="171" t="s">
        <v>80</v>
      </c>
      <c r="AY204" s="174" t="s">
        <v>142</v>
      </c>
      <c r="AZ204" s="171"/>
      <c r="BA204" s="171"/>
      <c r="BB204" s="171"/>
      <c r="BC204" s="171"/>
      <c r="BD204" s="171"/>
      <c r="BE204" s="171"/>
      <c r="BF204" s="171"/>
      <c r="BG204" s="171"/>
      <c r="BH204" s="171"/>
      <c r="BI204" s="171"/>
      <c r="BJ204" s="171"/>
      <c r="BK204" s="171"/>
      <c r="BL204" s="171"/>
      <c r="BM204" s="171"/>
    </row>
    <row r="205" spans="1:65" ht="24" customHeight="1">
      <c r="A205" s="18"/>
      <c r="B205" s="19"/>
      <c r="C205" s="141" t="s">
        <v>413</v>
      </c>
      <c r="D205" s="141" t="s">
        <v>143</v>
      </c>
      <c r="E205" s="142" t="s">
        <v>1301</v>
      </c>
      <c r="F205" s="143" t="s">
        <v>1302</v>
      </c>
      <c r="G205" s="144" t="s">
        <v>206</v>
      </c>
      <c r="H205" s="145">
        <v>16</v>
      </c>
      <c r="I205" s="146"/>
      <c r="J205" s="147"/>
      <c r="K205" s="148">
        <f t="shared" ref="K205:K206" si="171">ROUND(P205*H205,2)</f>
        <v>0</v>
      </c>
      <c r="L205" s="143" t="s">
        <v>966</v>
      </c>
      <c r="M205" s="149"/>
      <c r="N205" s="150" t="s">
        <v>1</v>
      </c>
      <c r="O205" s="151" t="s">
        <v>38</v>
      </c>
      <c r="P205" s="152">
        <f t="shared" ref="P205:P206" si="172">I205+J205</f>
        <v>0</v>
      </c>
      <c r="Q205" s="152">
        <f t="shared" ref="Q205:Q206" si="173">ROUND(I205*H205,2)</f>
        <v>0</v>
      </c>
      <c r="R205" s="152">
        <f t="shared" ref="R205:R206" si="174">ROUND(J205*H205,2)</f>
        <v>0</v>
      </c>
      <c r="S205" s="18"/>
      <c r="T205" s="153">
        <f t="shared" ref="T205:T206" si="175">S205*H205</f>
        <v>0</v>
      </c>
      <c r="U205" s="153">
        <v>8.9999999999999998E-4</v>
      </c>
      <c r="V205" s="153">
        <f t="shared" ref="V205:V206" si="176">U205*H205</f>
        <v>1.44E-2</v>
      </c>
      <c r="W205" s="153">
        <v>0</v>
      </c>
      <c r="X205" s="154">
        <f t="shared" ref="X205:X206" si="177">W205*H205</f>
        <v>0</v>
      </c>
      <c r="Y205" s="18"/>
      <c r="Z205" s="18"/>
      <c r="AA205" s="18"/>
      <c r="AB205" s="18"/>
      <c r="AC205" s="18"/>
      <c r="AD205" s="18"/>
      <c r="AE205" s="18"/>
      <c r="AF205" s="18"/>
      <c r="AG205" s="18"/>
      <c r="AH205" s="18"/>
      <c r="AI205" s="18"/>
      <c r="AJ205" s="18"/>
      <c r="AK205" s="18"/>
      <c r="AL205" s="18"/>
      <c r="AM205" s="18"/>
      <c r="AN205" s="18"/>
      <c r="AO205" s="18"/>
      <c r="AP205" s="18"/>
      <c r="AQ205" s="18"/>
      <c r="AR205" s="155" t="s">
        <v>145</v>
      </c>
      <c r="AS205" s="18"/>
      <c r="AT205" s="155" t="s">
        <v>143</v>
      </c>
      <c r="AU205" s="155" t="s">
        <v>87</v>
      </c>
      <c r="AV205" s="18"/>
      <c r="AW205" s="18"/>
      <c r="AX205" s="18"/>
      <c r="AY205" s="3" t="s">
        <v>142</v>
      </c>
      <c r="AZ205" s="18"/>
      <c r="BA205" s="18"/>
      <c r="BB205" s="18"/>
      <c r="BC205" s="18"/>
      <c r="BD205" s="18"/>
      <c r="BE205" s="156">
        <f t="shared" ref="BE205:BE206" si="178">IF(O205="základná",K205,0)</f>
        <v>0</v>
      </c>
      <c r="BF205" s="156">
        <f t="shared" ref="BF205:BF206" si="179">IF(O205="znížená",K205,0)</f>
        <v>0</v>
      </c>
      <c r="BG205" s="156">
        <f t="shared" ref="BG205:BG206" si="180">IF(O205="zákl. prenesená",K205,0)</f>
        <v>0</v>
      </c>
      <c r="BH205" s="156">
        <f t="shared" ref="BH205:BH206" si="181">IF(O205="zníž. prenesená",K205,0)</f>
        <v>0</v>
      </c>
      <c r="BI205" s="156">
        <f t="shared" ref="BI205:BI206" si="182">IF(O205="nulová",K205,0)</f>
        <v>0</v>
      </c>
      <c r="BJ205" s="3" t="s">
        <v>87</v>
      </c>
      <c r="BK205" s="156">
        <f t="shared" ref="BK205:BK206" si="183">ROUND(P205*H205,2)</f>
        <v>0</v>
      </c>
      <c r="BL205" s="3" t="s">
        <v>146</v>
      </c>
      <c r="BM205" s="155" t="s">
        <v>1303</v>
      </c>
    </row>
    <row r="206" spans="1:65" ht="24" customHeight="1">
      <c r="A206" s="18"/>
      <c r="B206" s="19"/>
      <c r="C206" s="157" t="s">
        <v>417</v>
      </c>
      <c r="D206" s="157" t="s">
        <v>155</v>
      </c>
      <c r="E206" s="158" t="s">
        <v>1304</v>
      </c>
      <c r="F206" s="159" t="s">
        <v>1305</v>
      </c>
      <c r="G206" s="160" t="s">
        <v>347</v>
      </c>
      <c r="H206" s="186"/>
      <c r="I206" s="162"/>
      <c r="J206" s="162"/>
      <c r="K206" s="163">
        <f t="shared" si="171"/>
        <v>0</v>
      </c>
      <c r="L206" s="159" t="s">
        <v>966</v>
      </c>
      <c r="M206" s="19"/>
      <c r="N206" s="165" t="s">
        <v>1</v>
      </c>
      <c r="O206" s="166" t="s">
        <v>38</v>
      </c>
      <c r="P206" s="167">
        <f t="shared" si="172"/>
        <v>0</v>
      </c>
      <c r="Q206" s="167">
        <f t="shared" si="173"/>
        <v>0</v>
      </c>
      <c r="R206" s="167">
        <f t="shared" si="174"/>
        <v>0</v>
      </c>
      <c r="S206" s="168"/>
      <c r="T206" s="169">
        <f t="shared" si="175"/>
        <v>0</v>
      </c>
      <c r="U206" s="169">
        <v>0</v>
      </c>
      <c r="V206" s="169">
        <f t="shared" si="176"/>
        <v>0</v>
      </c>
      <c r="W206" s="169">
        <v>0</v>
      </c>
      <c r="X206" s="170">
        <f t="shared" si="177"/>
        <v>0</v>
      </c>
      <c r="Y206" s="18"/>
      <c r="Z206" s="18"/>
      <c r="AA206" s="18"/>
      <c r="AB206" s="18"/>
      <c r="AC206" s="18"/>
      <c r="AD206" s="18"/>
      <c r="AE206" s="18"/>
      <c r="AF206" s="18"/>
      <c r="AG206" s="18"/>
      <c r="AH206" s="18"/>
      <c r="AI206" s="18"/>
      <c r="AJ206" s="18"/>
      <c r="AK206" s="18"/>
      <c r="AL206" s="18"/>
      <c r="AM206" s="18"/>
      <c r="AN206" s="18"/>
      <c r="AO206" s="18"/>
      <c r="AP206" s="18"/>
      <c r="AQ206" s="18"/>
      <c r="AR206" s="155" t="s">
        <v>146</v>
      </c>
      <c r="AS206" s="18"/>
      <c r="AT206" s="155" t="s">
        <v>155</v>
      </c>
      <c r="AU206" s="155" t="s">
        <v>87</v>
      </c>
      <c r="AV206" s="18"/>
      <c r="AW206" s="18"/>
      <c r="AX206" s="18"/>
      <c r="AY206" s="3" t="s">
        <v>142</v>
      </c>
      <c r="AZ206" s="18"/>
      <c r="BA206" s="18"/>
      <c r="BB206" s="18"/>
      <c r="BC206" s="18"/>
      <c r="BD206" s="18"/>
      <c r="BE206" s="156">
        <f t="shared" si="178"/>
        <v>0</v>
      </c>
      <c r="BF206" s="156">
        <f t="shared" si="179"/>
        <v>0</v>
      </c>
      <c r="BG206" s="156">
        <f t="shared" si="180"/>
        <v>0</v>
      </c>
      <c r="BH206" s="156">
        <f t="shared" si="181"/>
        <v>0</v>
      </c>
      <c r="BI206" s="156">
        <f t="shared" si="182"/>
        <v>0</v>
      </c>
      <c r="BJ206" s="3" t="s">
        <v>87</v>
      </c>
      <c r="BK206" s="156">
        <f t="shared" si="183"/>
        <v>0</v>
      </c>
      <c r="BL206" s="3" t="s">
        <v>146</v>
      </c>
      <c r="BM206" s="155" t="s">
        <v>1306</v>
      </c>
    </row>
    <row r="207" spans="1:65" ht="6.75" customHeight="1">
      <c r="A207" s="18"/>
      <c r="B207" s="35"/>
      <c r="C207" s="36"/>
      <c r="D207" s="36"/>
      <c r="E207" s="36"/>
      <c r="F207" s="36"/>
      <c r="G207" s="36"/>
      <c r="H207" s="36"/>
      <c r="I207" s="36"/>
      <c r="J207" s="36"/>
      <c r="K207" s="36"/>
      <c r="L207" s="36"/>
      <c r="M207" s="19"/>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row>
  </sheetData>
  <autoFilter ref="C124:L206" xr:uid="{00000000-0009-0000-0000-00000A000000}"/>
  <mergeCells count="12">
    <mergeCell ref="M2:Z2"/>
    <mergeCell ref="E89:H89"/>
    <mergeCell ref="E113:H113"/>
    <mergeCell ref="E115:H115"/>
    <mergeCell ref="E117:H117"/>
    <mergeCell ref="E7:H7"/>
    <mergeCell ref="E9:H9"/>
    <mergeCell ref="E11:H11"/>
    <mergeCell ref="E20:H20"/>
    <mergeCell ref="E29:H29"/>
    <mergeCell ref="E85:H85"/>
    <mergeCell ref="E87:H87"/>
  </mergeCells>
  <pageMargins left="0.39374999999999999" right="0.39374999999999999" top="0.39374999999999999" bottom="0.39374999999999999" header="0" footer="0"/>
  <pageSetup paperSize="9" orientation="portrait"/>
  <headerFooter>
    <oddFooter>&amp;CStrana &amp;P z</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8</vt:i4>
      </vt:variant>
    </vt:vector>
  </HeadingPairs>
  <TitlesOfParts>
    <vt:vector size="8" baseType="lpstr">
      <vt:lpstr>Rekapitulácia stavby</vt:lpstr>
      <vt:lpstr>26-B-01-03-01 - Stavebný ...</vt:lpstr>
      <vt:lpstr>26-B-01-03-02-01 - Kanali...</vt:lpstr>
      <vt:lpstr>26-B-01-03-02-02 - Vodovodná</vt:lpstr>
      <vt:lpstr>26-B-01-03-02-03 - NN prí...</vt:lpstr>
      <vt:lpstr>26-B-01-03-04 - Klimatizá...</vt:lpstr>
      <vt:lpstr>26-B-01-03-05 - Elektroin...</vt:lpstr>
      <vt:lpstr>26-B-01-03-06 - Zdravotec...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DESKTOP-E1S64TB\Lenovo</dc:creator>
  <cp:lastModifiedBy>Petra Baričová SAŽP</cp:lastModifiedBy>
  <dcterms:created xsi:type="dcterms:W3CDTF">2026-08-23T07:40:47Z</dcterms:created>
  <dcterms:modified xsi:type="dcterms:W3CDTF">2026-09-23T17:40:48Z</dcterms:modified>
</cp:coreProperties>
</file>