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DNS Karpaty 2022\Čiastkové zákazky\Výzva č. 16 LS Pezinok LC Limbach\Súťaž\"/>
    </mc:Choice>
  </mc:AlternateContent>
  <xr:revisionPtr revIDLastSave="0" documentId="13_ncr:1_{CC4DC7CD-BA15-4679-BB64-D9D55DDAB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C Limbach " sheetId="1" r:id="rId1"/>
    <sheet name="Vysvetlívky" sheetId="3" r:id="rId2"/>
  </sheets>
  <definedNames>
    <definedName name="_xlnm.Print_Area" localSheetId="0">'VC Limbach '!$A$1:$O$114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0" i="1" l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49" i="1" l="1"/>
  <c r="P49" i="1" s="1"/>
  <c r="O48" i="1"/>
  <c r="P48" i="1" s="1"/>
  <c r="O47" i="1"/>
  <c r="P47" i="1" s="1"/>
  <c r="O46" i="1"/>
  <c r="P46" i="1" s="1"/>
  <c r="O45" i="1"/>
  <c r="P45" i="1" s="1"/>
  <c r="O44" i="1"/>
  <c r="P44" i="1" s="1"/>
  <c r="O43" i="1"/>
  <c r="P43" i="1" s="1"/>
  <c r="O41" i="1" l="1"/>
  <c r="P41" i="1" s="1"/>
  <c r="O42" i="1"/>
  <c r="P42" i="1" s="1"/>
  <c r="O39" i="1"/>
  <c r="P39" i="1" s="1"/>
  <c r="O38" i="1"/>
  <c r="P38" i="1" s="1"/>
  <c r="O37" i="1"/>
  <c r="P37" i="1" s="1"/>
  <c r="O35" i="1"/>
  <c r="P35" i="1" s="1"/>
  <c r="O36" i="1"/>
  <c r="P36" i="1" s="1"/>
  <c r="O40" i="1"/>
  <c r="O34" i="1"/>
  <c r="P34" i="1" s="1"/>
  <c r="O32" i="1" l="1"/>
  <c r="P32" i="1" s="1"/>
  <c r="O31" i="1" l="1"/>
  <c r="P31" i="1" s="1"/>
  <c r="O19" i="1" l="1"/>
  <c r="P19" i="1" s="1"/>
  <c r="O18" i="1"/>
  <c r="P18" i="1" s="1"/>
  <c r="O12" i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3" i="1"/>
  <c r="P33" i="1" s="1"/>
  <c r="P40" i="1"/>
  <c r="F97" i="1" l="1"/>
  <c r="L99" i="1"/>
  <c r="O13" i="1" l="1"/>
  <c r="O14" i="1"/>
  <c r="P14" i="1" s="1"/>
  <c r="O16" i="1"/>
  <c r="P16" i="1" s="1"/>
  <c r="O17" i="1"/>
  <c r="P17" i="1" s="1"/>
  <c r="P13" i="1" l="1"/>
  <c r="O15" i="1"/>
  <c r="P15" i="1" s="1"/>
  <c r="G97" i="1" l="1"/>
  <c r="O97" i="1" s="1"/>
  <c r="P12" i="1"/>
  <c r="P97" i="1" l="1"/>
  <c r="O99" i="1"/>
  <c r="O101" i="1" s="1"/>
  <c r="P99" i="1" l="1"/>
  <c r="O100" i="1"/>
</calcChain>
</file>

<file path=xl/sharedStrings.xml><?xml version="1.0" encoding="utf-8"?>
<sst xmlns="http://schemas.openxmlformats.org/spreadsheetml/2006/main" count="465" uniqueCount="170">
  <si>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</si>
  <si>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</si>
  <si>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</si>
  <si>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</si>
  <si>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</si>
  <si>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</si>
  <si>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</si>
  <si>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</si>
  <si>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</si>
  <si>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</si>
  <si>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</si>
  <si>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</si>
  <si>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</si>
  <si>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Spolu bez DPH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</si>
  <si>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</si>
  <si>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</si>
  <si>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</si>
  <si>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</si>
  <si>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</si>
  <si>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</si>
  <si>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</si>
  <si>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</si>
  <si>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</si>
  <si>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</si>
  <si>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</si>
  <si>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</si>
  <si>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</si>
  <si>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</si>
  <si>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</si>
  <si>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</si>
  <si>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</si>
  <si>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</si>
  <si>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</si>
  <si>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</si>
  <si>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</si>
  <si>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</si>
  <si>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</si>
  <si>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</si>
  <si>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</si>
  <si>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</si>
  <si>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</si>
  <si>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</si>
  <si>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</si>
  <si>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</si>
  <si>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</si>
  <si>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</si>
  <si>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</si>
  <si>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</si>
  <si>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</si>
  <si>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</si>
  <si>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</si>
  <si>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</si>
  <si>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</si>
  <si>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</si>
  <si>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</si>
  <si>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</si>
  <si>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</si>
  <si>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</si>
  <si>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</si>
  <si>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</si>
  <si>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</si>
  <si>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</si>
  <si>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</si>
  <si>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</si>
  <si>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t>Zmluva č.</t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</si>
  <si>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</si>
  <si>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</si>
  <si>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LO (ES)</t>
  </si>
  <si>
    <t>Lesy SR š.p. OZ Karpaty</t>
  </si>
  <si>
    <t>výrezy</t>
  </si>
  <si>
    <t>Skm</t>
  </si>
  <si>
    <t>Približovacia vzdialenosť P-VM | VM-OM | P-OM (m)</t>
  </si>
  <si>
    <t>DPH 23%</t>
  </si>
  <si>
    <t>LO Leštiny</t>
  </si>
  <si>
    <t>771 1</t>
  </si>
  <si>
    <t>772 1</t>
  </si>
  <si>
    <t>LO Sklenárka</t>
  </si>
  <si>
    <t>599B1</t>
  </si>
  <si>
    <t>LO Krkavec</t>
  </si>
  <si>
    <t>642 1</t>
  </si>
  <si>
    <t>645a1</t>
  </si>
  <si>
    <t>528C</t>
  </si>
  <si>
    <t>537B0</t>
  </si>
  <si>
    <t>566B0</t>
  </si>
  <si>
    <t>582A0</t>
  </si>
  <si>
    <t>593A0</t>
  </si>
  <si>
    <t>595B0</t>
  </si>
  <si>
    <t>596B0</t>
  </si>
  <si>
    <t>598B0</t>
  </si>
  <si>
    <t>599A0</t>
  </si>
  <si>
    <t>655A0</t>
  </si>
  <si>
    <t>LO Sirková</t>
  </si>
  <si>
    <t xml:space="preserve">1,2,4a,6,7 </t>
  </si>
  <si>
    <t xml:space="preserve">1,2,4a,4d,6,7 </t>
  </si>
  <si>
    <t xml:space="preserve">1,4a,6,7 </t>
  </si>
  <si>
    <t xml:space="preserve">1,4a,4d,6,7 </t>
  </si>
  <si>
    <t>774A0</t>
  </si>
  <si>
    <t>818B0</t>
  </si>
  <si>
    <t>901B0</t>
  </si>
  <si>
    <t>901C0</t>
  </si>
  <si>
    <t>527B2</t>
  </si>
  <si>
    <t>536C0</t>
  </si>
  <si>
    <t>537A2</t>
  </si>
  <si>
    <t>557 2</t>
  </si>
  <si>
    <t>559 2</t>
  </si>
  <si>
    <t>567C0</t>
  </si>
  <si>
    <t>568B2</t>
  </si>
  <si>
    <t>569B2</t>
  </si>
  <si>
    <t>570 2</t>
  </si>
  <si>
    <t>593B2</t>
  </si>
  <si>
    <t>616 0</t>
  </si>
  <si>
    <t>618A0</t>
  </si>
  <si>
    <t>649A2</t>
  </si>
  <si>
    <t>655B0</t>
  </si>
  <si>
    <t>664 2</t>
  </si>
  <si>
    <t>669 0</t>
  </si>
  <si>
    <t>675A2</t>
  </si>
  <si>
    <t>911 2</t>
  </si>
  <si>
    <t>747 1</t>
  </si>
  <si>
    <t>758A0</t>
  </si>
  <si>
    <t>767B0</t>
  </si>
  <si>
    <t>820A0</t>
  </si>
  <si>
    <t>AV</t>
  </si>
  <si>
    <t>VU+50</t>
  </si>
  <si>
    <t>VU-50</t>
  </si>
  <si>
    <t>- | - | 2100</t>
  </si>
  <si>
    <t>- | - | 1450</t>
  </si>
  <si>
    <t>80 | 890 | 970</t>
  </si>
  <si>
    <t>- | - | 420</t>
  </si>
  <si>
    <t>- | - | 450</t>
  </si>
  <si>
    <t>- | - | 700</t>
  </si>
  <si>
    <t>50 | 900 | 950</t>
  </si>
  <si>
    <t>70 | 650 | 720</t>
  </si>
  <si>
    <t>80 | 420 | 500</t>
  </si>
  <si>
    <t>50 | 550 | 600</t>
  </si>
  <si>
    <t>50 | 600 | 650</t>
  </si>
  <si>
    <t>- | - | 570</t>
  </si>
  <si>
    <t>80 | 350 | 430</t>
  </si>
  <si>
    <t>- | - | 600</t>
  </si>
  <si>
    <t>- | - | 330</t>
  </si>
  <si>
    <t>- | - | 640</t>
  </si>
  <si>
    <t>100 | 100 | 200</t>
  </si>
  <si>
    <t>50 | 1100 | 1150</t>
  </si>
  <si>
    <t>70 | 930 | 1000</t>
  </si>
  <si>
    <t>70 | 550 | 630</t>
  </si>
  <si>
    <t>- | - | 320</t>
  </si>
  <si>
    <t>- | - | 230</t>
  </si>
  <si>
    <t>50 | 850 | 900</t>
  </si>
  <si>
    <t>60 | 360 | 420</t>
  </si>
  <si>
    <t>100 | 650 | 750</t>
  </si>
  <si>
    <t>- | - | 400</t>
  </si>
  <si>
    <t>60 | 320 | -</t>
  </si>
  <si>
    <t>70 | 320 | -</t>
  </si>
  <si>
    <t>80 | 430 | -</t>
  </si>
  <si>
    <t>80 | 600 | -</t>
  </si>
  <si>
    <t>70 | 450 | -</t>
  </si>
  <si>
    <t>70 | 960 | -</t>
  </si>
  <si>
    <t>80 | 550 | -</t>
  </si>
  <si>
    <t>- | - | 250</t>
  </si>
  <si>
    <t>- | - | 200</t>
  </si>
  <si>
    <t>- | - | 340</t>
  </si>
  <si>
    <t>150 | 600 | 750</t>
  </si>
  <si>
    <t>- | - | 1000</t>
  </si>
  <si>
    <t>100 | 900 | 1000</t>
  </si>
  <si>
    <t>50 | 360 | -</t>
  </si>
  <si>
    <t>80 | 750 | 830</t>
  </si>
  <si>
    <t>15.9.2026  Ing. Róbert Smolarčík</t>
  </si>
  <si>
    <t>Lesnícke služby v ťažbovom procese na OZ Karpaty na roky 2022-2026 - výzva DNS č. 16/2026 LS Pezinok VC Limbach</t>
  </si>
  <si>
    <t>príloha č. 5 Zmluvy o dielo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</si>
  <si>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Požadovaný termín vykonania zákazky : november -január  2027 .Ťažba a výroba sortimentov z lokality peň na vývozné (odvozné) miesto požadovanou kombináciou technológii (kôň, UKT,LKT) Objednávateľ na požiadanie dodávateľa prác umožní obhliadku porastov. Kontaktná osoba: Ing. Marián Horváth : 0918333055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</si>
</sst>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3" fillId="0" borderId="0" xfId="0" applyFont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3" fillId="3" borderId="0" xfId="0" applyFont="1" applyFill="1"/>
    <xf numFmtId="0" fontId="12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3" borderId="0" xfId="0" applyFill="1" applyAlignment="1">
      <alignment horizontal="center"/>
    </xf>
    <xf numFmtId="0" fontId="6" fillId="3" borderId="9" xfId="0" applyFont="1" applyFill="1" applyBorder="1" applyAlignment="1">
      <alignment vertical="center" wrapText="1"/>
    </xf>
    <xf numFmtId="4" fontId="6" fillId="3" borderId="15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3" fontId="10" fillId="3" borderId="28" xfId="0" applyNumberFormat="1" applyFont="1" applyFill="1" applyBorder="1" applyAlignment="1">
      <alignment horizontal="right" vertical="center"/>
    </xf>
    <xf numFmtId="0" fontId="10" fillId="3" borderId="28" xfId="0" applyFont="1" applyFill="1" applyBorder="1" applyAlignment="1">
      <alignment horizontal="center" vertical="center"/>
    </xf>
    <xf numFmtId="4" fontId="6" fillId="3" borderId="30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4" fontId="6" fillId="3" borderId="12" xfId="0" applyNumberFormat="1" applyFont="1" applyFill="1" applyBorder="1" applyAlignment="1">
      <alignment horizontal="center" vertical="center"/>
    </xf>
    <xf numFmtId="4" fontId="6" fillId="3" borderId="29" xfId="0" applyNumberFormat="1" applyFont="1" applyFill="1" applyBorder="1" applyAlignment="1" applyProtection="1">
      <alignment horizontal="center" vertical="center"/>
      <protection locked="0"/>
    </xf>
    <xf numFmtId="4" fontId="6" fillId="3" borderId="17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5" fillId="3" borderId="1" xfId="0" applyFont="1" applyFill="1" applyBorder="1"/>
    <xf numFmtId="0" fontId="0" fillId="0" borderId="1" xfId="0" applyBorder="1" applyAlignment="1">
      <alignment wrapText="1"/>
    </xf>
    <xf numFmtId="0" fontId="3" fillId="3" borderId="30" xfId="0" applyFont="1" applyFill="1" applyBorder="1"/>
    <xf numFmtId="0" fontId="0" fillId="3" borderId="27" xfId="0" applyFill="1" applyBorder="1"/>
    <xf numFmtId="0" fontId="10" fillId="3" borderId="25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right" vertical="center" wrapText="1"/>
    </xf>
    <xf numFmtId="4" fontId="10" fillId="3" borderId="26" xfId="0" applyNumberFormat="1" applyFont="1" applyFill="1" applyBorder="1" applyAlignment="1">
      <alignment horizontal="center" vertical="center"/>
    </xf>
    <xf numFmtId="4" fontId="6" fillId="3" borderId="41" xfId="0" applyNumberFormat="1" applyFont="1" applyFill="1" applyBorder="1" applyAlignment="1" applyProtection="1">
      <alignment horizontal="center" vertical="center"/>
      <protection locked="0"/>
    </xf>
    <xf numFmtId="3" fontId="0" fillId="3" borderId="24" xfId="0" applyNumberFormat="1" applyFill="1" applyBorder="1" applyAlignment="1">
      <alignment horizontal="right" vertical="center"/>
    </xf>
    <xf numFmtId="14" fontId="10" fillId="3" borderId="0" xfId="0" applyNumberFormat="1" applyFont="1" applyFill="1" applyAlignment="1">
      <alignment horizontal="left" vertical="center"/>
    </xf>
    <xf numFmtId="4" fontId="6" fillId="3" borderId="32" xfId="0" applyNumberFormat="1" applyFont="1" applyFill="1" applyBorder="1" applyAlignment="1" applyProtection="1">
      <alignment horizontal="center" vertical="center"/>
      <protection locked="0"/>
    </xf>
    <xf numFmtId="4" fontId="6" fillId="3" borderId="42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6" fillId="3" borderId="2" xfId="0" applyFont="1" applyFill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2" fontId="0" fillId="0" borderId="1" xfId="0" applyNumberFormat="1" applyBorder="1" applyAlignment="1">
      <alignment horizontal="center"/>
    </xf>
    <xf numFmtId="0" fontId="14" fillId="0" borderId="1" xfId="0" applyFont="1" applyBorder="1"/>
    <xf numFmtId="0" fontId="5" fillId="3" borderId="2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0" fillId="2" borderId="0" xfId="0" applyFill="1"/>
    <xf numFmtId="0" fontId="7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 textRotation="90"/>
    </xf>
    <xf numFmtId="0" fontId="0" fillId="3" borderId="33" xfId="0" applyFill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0" fontId="0" fillId="3" borderId="34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35" xfId="0" applyFill="1" applyBorder="1" applyAlignment="1">
      <alignment horizontal="center" vertical="top" wrapText="1"/>
    </xf>
    <xf numFmtId="0" fontId="0" fillId="3" borderId="36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37" xfId="0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 indent="2"/>
    </xf>
    <xf numFmtId="0" fontId="6" fillId="3" borderId="6" xfId="0" applyFont="1" applyFill="1" applyBorder="1" applyAlignment="1">
      <alignment horizontal="right" vertical="center" indent="2"/>
    </xf>
    <xf numFmtId="0" fontId="6" fillId="3" borderId="7" xfId="0" applyFont="1" applyFill="1" applyBorder="1" applyAlignment="1">
      <alignment horizontal="right" vertical="center" indent="2"/>
    </xf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24" xfId="0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32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4"/>
  <sheetViews>
    <sheetView tabSelected="1" view="pageBreakPreview" zoomScaleNormal="100" zoomScaleSheetLayoutView="100" workbookViewId="0">
      <selection activeCell="E25" sqref="E25"/>
    </sheetView>
  </sheetViews>
  <sheetFormatPr defaultRowHeight="15" x14ac:dyDescent="0.25"/>
  <cols>
    <col min="1" max="1" width="13.7109375" customWidth="1"/>
    <col min="2" max="2" width="12" customWidth="1"/>
    <col min="3" max="3" width="14.85546875" customWidth="1"/>
    <col min="4" max="4" width="16" customWidth="1"/>
    <col min="5" max="5" width="10.42578125" customWidth="1"/>
    <col min="7" max="7" width="11.85546875" customWidth="1"/>
    <col min="11" max="11" width="17.42578125" customWidth="1"/>
    <col min="12" max="12" width="16.140625" customWidth="1"/>
    <col min="13" max="13" width="6.140625" customWidth="1"/>
    <col min="14" max="14" width="13.85546875" customWidth="1"/>
    <col min="15" max="15" width="15.85546875" customWidth="1"/>
    <col min="16" max="16" width="14.5703125" customWidth="1"/>
    <col min="17" max="17" width="9.42578125" bestFit="1" customWidth="1"/>
  </cols>
  <sheetData>
    <row r="1" spans="1:16" ht="18" x14ac:dyDescent="0.25">
      <c r="A1" s="65" t="s">
        <v>62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14" t="s">
        <v>66</v>
      </c>
      <c r="O1" s="13"/>
    </row>
    <row r="2" spans="1:16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4" t="s">
        <v>168</v>
      </c>
      <c r="O2" s="13"/>
    </row>
    <row r="3" spans="1:16" ht="18" x14ac:dyDescent="0.25">
      <c r="A3" s="15" t="s">
        <v>0</v>
      </c>
      <c r="B3" s="11"/>
      <c r="C3" s="88" t="s">
        <v>167</v>
      </c>
      <c r="D3" s="89"/>
      <c r="E3" s="89"/>
      <c r="F3" s="89"/>
      <c r="G3" s="89"/>
      <c r="H3" s="89"/>
      <c r="I3" s="89"/>
      <c r="J3" s="89"/>
      <c r="K3" s="89"/>
      <c r="L3" s="11"/>
      <c r="N3" s="12"/>
      <c r="O3" s="13"/>
    </row>
    <row r="4" spans="1:16" ht="10.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3"/>
    </row>
    <row r="5" spans="1:16" x14ac:dyDescent="0.25">
      <c r="A5" s="16"/>
      <c r="B5" s="16"/>
      <c r="C5" s="16"/>
      <c r="D5" s="16"/>
      <c r="E5" s="78"/>
      <c r="F5" s="78"/>
      <c r="G5" s="17"/>
      <c r="H5" s="16"/>
      <c r="I5" s="16"/>
      <c r="J5" s="16"/>
      <c r="K5" s="16"/>
      <c r="L5" s="16"/>
      <c r="M5" s="16"/>
      <c r="N5" s="16"/>
      <c r="O5" s="16"/>
    </row>
    <row r="6" spans="1:16" x14ac:dyDescent="0.25">
      <c r="A6" s="18" t="s">
        <v>1</v>
      </c>
      <c r="B6" s="79" t="s">
        <v>68</v>
      </c>
      <c r="C6" s="79"/>
      <c r="D6" s="79"/>
      <c r="E6" s="79"/>
      <c r="F6" s="79"/>
      <c r="G6" s="17"/>
      <c r="H6" s="16"/>
      <c r="I6" s="16"/>
      <c r="J6" s="16"/>
      <c r="K6" s="16"/>
      <c r="L6" s="16"/>
      <c r="M6" s="16"/>
      <c r="N6" s="16"/>
      <c r="O6" s="16"/>
    </row>
    <row r="7" spans="1:16" ht="6" customHeight="1" thickBot="1" x14ac:dyDescent="0.3">
      <c r="A7" s="17"/>
      <c r="B7" s="80"/>
      <c r="C7" s="80"/>
      <c r="D7" s="80"/>
      <c r="E7" s="80"/>
      <c r="F7" s="80"/>
      <c r="G7" s="17"/>
      <c r="H7" s="16"/>
      <c r="I7" s="16"/>
      <c r="J7" s="16"/>
      <c r="K7" s="16"/>
      <c r="L7" s="16"/>
      <c r="M7" s="16"/>
      <c r="N7" s="16"/>
      <c r="O7" s="16"/>
    </row>
    <row r="8" spans="1:16" ht="16.5" customHeight="1" thickBot="1" x14ac:dyDescent="0.3">
      <c r="A8" s="76" t="s">
        <v>64</v>
      </c>
      <c r="B8" s="77"/>
      <c r="C8" s="19"/>
      <c r="D8" s="16"/>
      <c r="E8" s="16"/>
      <c r="F8" s="16"/>
      <c r="G8" s="17"/>
      <c r="H8" s="16"/>
      <c r="I8" s="16"/>
      <c r="J8" s="16"/>
      <c r="K8" s="16"/>
      <c r="L8" s="16"/>
      <c r="M8" s="16"/>
      <c r="N8" s="16"/>
      <c r="O8" s="16"/>
    </row>
    <row r="9" spans="1:16" ht="21" customHeight="1" thickBot="1" x14ac:dyDescent="0.3">
      <c r="A9" s="44" t="s">
        <v>67</v>
      </c>
      <c r="B9" s="81" t="s">
        <v>2</v>
      </c>
      <c r="C9" s="83" t="s">
        <v>51</v>
      </c>
      <c r="D9" s="84"/>
      <c r="E9" s="85" t="s">
        <v>3</v>
      </c>
      <c r="F9" s="86"/>
      <c r="G9" s="87"/>
      <c r="H9" s="66" t="s">
        <v>4</v>
      </c>
      <c r="I9" s="69" t="s">
        <v>5</v>
      </c>
      <c r="J9" s="71" t="s">
        <v>6</v>
      </c>
      <c r="K9" s="74" t="s">
        <v>71</v>
      </c>
      <c r="L9" s="69" t="s">
        <v>52</v>
      </c>
      <c r="M9" s="69" t="s">
        <v>58</v>
      </c>
      <c r="N9" s="90" t="s">
        <v>56</v>
      </c>
      <c r="O9" s="93" t="s">
        <v>57</v>
      </c>
    </row>
    <row r="10" spans="1:16" ht="21.75" customHeight="1" thickBot="1" x14ac:dyDescent="0.3">
      <c r="A10" s="20"/>
      <c r="B10" s="82"/>
      <c r="C10" s="96" t="s">
        <v>65</v>
      </c>
      <c r="D10" s="97"/>
      <c r="E10" s="96" t="s">
        <v>8</v>
      </c>
      <c r="F10" s="99" t="s">
        <v>9</v>
      </c>
      <c r="G10" s="101" t="s">
        <v>10</v>
      </c>
      <c r="H10" s="67"/>
      <c r="I10" s="70"/>
      <c r="J10" s="72"/>
      <c r="K10" s="74"/>
      <c r="L10" s="70"/>
      <c r="M10" s="70"/>
      <c r="N10" s="91"/>
      <c r="O10" s="94"/>
    </row>
    <row r="11" spans="1:16" ht="50.25" customHeight="1" thickBot="1" x14ac:dyDescent="0.3">
      <c r="A11" s="58"/>
      <c r="B11" s="82"/>
      <c r="C11" s="96"/>
      <c r="D11" s="98"/>
      <c r="E11" s="96"/>
      <c r="F11" s="100"/>
      <c r="G11" s="102"/>
      <c r="H11" s="68"/>
      <c r="I11" s="70"/>
      <c r="J11" s="73"/>
      <c r="K11" s="75"/>
      <c r="L11" s="70"/>
      <c r="M11" s="103"/>
      <c r="N11" s="92"/>
      <c r="O11" s="95"/>
    </row>
    <row r="12" spans="1:16" x14ac:dyDescent="0.25">
      <c r="A12" s="63" t="s">
        <v>73</v>
      </c>
      <c r="B12" s="60" t="s">
        <v>74</v>
      </c>
      <c r="C12" s="59" t="s">
        <v>92</v>
      </c>
      <c r="D12" s="55" t="s">
        <v>70</v>
      </c>
      <c r="E12" s="61">
        <v>1.74</v>
      </c>
      <c r="F12" s="61">
        <v>154.63</v>
      </c>
      <c r="G12" s="61">
        <v>156.37</v>
      </c>
      <c r="H12" s="59" t="s">
        <v>122</v>
      </c>
      <c r="I12" s="61">
        <v>10</v>
      </c>
      <c r="J12" s="61">
        <v>1.29</v>
      </c>
      <c r="K12" s="61" t="s">
        <v>125</v>
      </c>
      <c r="L12" s="61">
        <v>3089.23</v>
      </c>
      <c r="M12" s="64" t="s">
        <v>59</v>
      </c>
      <c r="N12" s="53"/>
      <c r="O12" s="54">
        <f>SUM(N12*G12)</f>
        <v>0</v>
      </c>
      <c r="P12" s="10" t="str">
        <f>IF( O12=0," ", IF(100-((L12/O12)*100)&gt;20,"viac ako 20%",0))</f>
        <v xml:space="preserve"> </v>
      </c>
    </row>
    <row r="13" spans="1:16" x14ac:dyDescent="0.25">
      <c r="A13" s="63"/>
      <c r="B13" s="61"/>
      <c r="C13" s="59"/>
      <c r="D13" s="56" t="s">
        <v>69</v>
      </c>
      <c r="E13" s="61">
        <v>0.74</v>
      </c>
      <c r="F13" s="61">
        <v>66.27</v>
      </c>
      <c r="G13" s="61">
        <v>67.02</v>
      </c>
      <c r="H13" s="59"/>
      <c r="I13" s="61"/>
      <c r="J13" s="61"/>
      <c r="K13" s="61"/>
      <c r="L13" s="61">
        <v>1660.84</v>
      </c>
      <c r="M13" s="22" t="s">
        <v>59</v>
      </c>
      <c r="N13" s="53"/>
      <c r="O13" s="21">
        <f t="shared" ref="O13:O96" si="0">SUM(N13*G13)</f>
        <v>0</v>
      </c>
      <c r="P13" s="10" t="str">
        <f t="shared" ref="P13:P97" si="1">IF( O13=0," ", IF(100-((L13/O13)*100)&gt;20,"viac ako 20%",0))</f>
        <v xml:space="preserve"> </v>
      </c>
    </row>
    <row r="14" spans="1:16" x14ac:dyDescent="0.25">
      <c r="A14" s="63" t="s">
        <v>73</v>
      </c>
      <c r="B14" s="61" t="s">
        <v>75</v>
      </c>
      <c r="C14" s="59" t="s">
        <v>92</v>
      </c>
      <c r="D14" s="55" t="s">
        <v>70</v>
      </c>
      <c r="E14" s="61">
        <v>0.59</v>
      </c>
      <c r="F14" s="61">
        <v>84.33</v>
      </c>
      <c r="G14" s="61">
        <v>84.92</v>
      </c>
      <c r="H14" s="59" t="s">
        <v>122</v>
      </c>
      <c r="I14" s="61">
        <v>20</v>
      </c>
      <c r="J14" s="61">
        <v>1.45</v>
      </c>
      <c r="K14" s="61" t="s">
        <v>126</v>
      </c>
      <c r="L14" s="61">
        <v>1499.16</v>
      </c>
      <c r="M14" s="22" t="s">
        <v>59</v>
      </c>
      <c r="N14" s="53"/>
      <c r="O14" s="21">
        <f t="shared" si="0"/>
        <v>0</v>
      </c>
      <c r="P14" s="10" t="str">
        <f t="shared" si="1"/>
        <v xml:space="preserve"> </v>
      </c>
    </row>
    <row r="15" spans="1:16" x14ac:dyDescent="0.25">
      <c r="A15" s="63"/>
      <c r="B15" s="61"/>
      <c r="C15" s="59"/>
      <c r="D15" s="56" t="s">
        <v>69</v>
      </c>
      <c r="E15" s="61">
        <v>0.25</v>
      </c>
      <c r="F15" s="61">
        <v>36.14</v>
      </c>
      <c r="G15" s="61">
        <v>36.39</v>
      </c>
      <c r="H15" s="59"/>
      <c r="I15" s="61"/>
      <c r="J15" s="61"/>
      <c r="K15" s="61"/>
      <c r="L15" s="61">
        <v>826.62</v>
      </c>
      <c r="M15" s="22" t="s">
        <v>59</v>
      </c>
      <c r="N15" s="53"/>
      <c r="O15" s="21">
        <f t="shared" si="0"/>
        <v>0</v>
      </c>
      <c r="P15" s="10" t="str">
        <f t="shared" si="1"/>
        <v xml:space="preserve"> </v>
      </c>
    </row>
    <row r="16" spans="1:16" x14ac:dyDescent="0.25">
      <c r="A16" s="63" t="s">
        <v>76</v>
      </c>
      <c r="B16" s="61" t="s">
        <v>77</v>
      </c>
      <c r="C16" s="59" t="s">
        <v>93</v>
      </c>
      <c r="D16" s="55" t="s">
        <v>70</v>
      </c>
      <c r="E16" s="61">
        <v>0</v>
      </c>
      <c r="F16" s="61">
        <v>103.98</v>
      </c>
      <c r="G16" s="61">
        <v>103.98</v>
      </c>
      <c r="H16" s="59" t="s">
        <v>11</v>
      </c>
      <c r="I16" s="61">
        <v>40</v>
      </c>
      <c r="J16" s="61">
        <v>1.57</v>
      </c>
      <c r="K16" s="61" t="s">
        <v>127</v>
      </c>
      <c r="L16" s="61">
        <v>2247.37</v>
      </c>
      <c r="M16" s="22" t="s">
        <v>59</v>
      </c>
      <c r="N16" s="53"/>
      <c r="O16" s="21">
        <f t="shared" si="0"/>
        <v>0</v>
      </c>
      <c r="P16" s="10" t="str">
        <f t="shared" si="1"/>
        <v xml:space="preserve"> </v>
      </c>
    </row>
    <row r="17" spans="1:16" x14ac:dyDescent="0.25">
      <c r="A17" s="63"/>
      <c r="B17" s="61"/>
      <c r="C17" s="59"/>
      <c r="D17" s="56" t="s">
        <v>69</v>
      </c>
      <c r="E17" s="61">
        <v>0</v>
      </c>
      <c r="F17" s="61">
        <v>25.99</v>
      </c>
      <c r="G17" s="61">
        <v>25.99</v>
      </c>
      <c r="H17" s="59"/>
      <c r="I17" s="61"/>
      <c r="J17" s="61"/>
      <c r="K17" s="61"/>
      <c r="L17" s="61">
        <v>696.89</v>
      </c>
      <c r="M17" s="22" t="s">
        <v>59</v>
      </c>
      <c r="N17" s="53"/>
      <c r="O17" s="21">
        <f t="shared" si="0"/>
        <v>0</v>
      </c>
      <c r="P17" s="10" t="str">
        <f t="shared" si="1"/>
        <v xml:space="preserve"> </v>
      </c>
    </row>
    <row r="18" spans="1:16" x14ac:dyDescent="0.25">
      <c r="A18" s="63" t="s">
        <v>78</v>
      </c>
      <c r="B18" s="61" t="s">
        <v>79</v>
      </c>
      <c r="C18" s="59" t="s">
        <v>92</v>
      </c>
      <c r="D18" s="55" t="s">
        <v>70</v>
      </c>
      <c r="E18" s="61">
        <v>0</v>
      </c>
      <c r="F18" s="61">
        <v>168.75</v>
      </c>
      <c r="G18" s="61">
        <v>168.75</v>
      </c>
      <c r="H18" s="59" t="s">
        <v>11</v>
      </c>
      <c r="I18" s="61">
        <v>50</v>
      </c>
      <c r="J18" s="61">
        <v>4.22</v>
      </c>
      <c r="K18" s="61" t="s">
        <v>128</v>
      </c>
      <c r="L18" s="61">
        <v>2502.65</v>
      </c>
      <c r="M18" s="22" t="s">
        <v>59</v>
      </c>
      <c r="N18" s="53"/>
      <c r="O18" s="21">
        <f t="shared" si="0"/>
        <v>0</v>
      </c>
      <c r="P18" s="10" t="str">
        <f t="shared" si="1"/>
        <v xml:space="preserve"> </v>
      </c>
    </row>
    <row r="19" spans="1:16" x14ac:dyDescent="0.25">
      <c r="A19" s="63"/>
      <c r="B19" s="61"/>
      <c r="C19" s="59"/>
      <c r="D19" s="56" t="s">
        <v>69</v>
      </c>
      <c r="E19" s="61">
        <v>0</v>
      </c>
      <c r="F19" s="61">
        <v>42.19</v>
      </c>
      <c r="G19" s="61">
        <v>42.19</v>
      </c>
      <c r="H19" s="59"/>
      <c r="I19" s="61"/>
      <c r="J19" s="61"/>
      <c r="K19" s="61"/>
      <c r="L19" s="61">
        <v>814.7</v>
      </c>
      <c r="M19" s="22" t="s">
        <v>59</v>
      </c>
      <c r="N19" s="53"/>
      <c r="O19" s="21">
        <f t="shared" si="0"/>
        <v>0</v>
      </c>
      <c r="P19" s="10" t="str">
        <f t="shared" si="1"/>
        <v xml:space="preserve"> </v>
      </c>
    </row>
    <row r="20" spans="1:16" x14ac:dyDescent="0.25">
      <c r="A20" s="63" t="s">
        <v>78</v>
      </c>
      <c r="B20" s="61" t="s">
        <v>80</v>
      </c>
      <c r="C20" s="59" t="s">
        <v>92</v>
      </c>
      <c r="D20" s="55" t="s">
        <v>70</v>
      </c>
      <c r="E20" s="61">
        <v>0</v>
      </c>
      <c r="F20" s="61">
        <v>240.26</v>
      </c>
      <c r="G20" s="61">
        <v>240.26</v>
      </c>
      <c r="H20" s="59" t="s">
        <v>11</v>
      </c>
      <c r="I20" s="61">
        <v>50</v>
      </c>
      <c r="J20" s="61">
        <v>2.78</v>
      </c>
      <c r="K20" s="61" t="s">
        <v>129</v>
      </c>
      <c r="L20" s="61">
        <v>3950.39</v>
      </c>
      <c r="M20" s="22" t="s">
        <v>59</v>
      </c>
      <c r="N20" s="53"/>
      <c r="O20" s="21">
        <f t="shared" si="0"/>
        <v>0</v>
      </c>
      <c r="P20" s="10" t="str">
        <f t="shared" si="1"/>
        <v xml:space="preserve"> </v>
      </c>
    </row>
    <row r="21" spans="1:16" x14ac:dyDescent="0.25">
      <c r="A21" s="63"/>
      <c r="B21" s="61"/>
      <c r="C21" s="59"/>
      <c r="D21" s="56" t="s">
        <v>69</v>
      </c>
      <c r="E21" s="61">
        <v>0</v>
      </c>
      <c r="F21" s="61">
        <v>26.7</v>
      </c>
      <c r="G21" s="61">
        <v>26.7</v>
      </c>
      <c r="H21" s="59"/>
      <c r="I21" s="61"/>
      <c r="J21" s="61"/>
      <c r="K21" s="61"/>
      <c r="L21" s="61">
        <v>578.21</v>
      </c>
      <c r="M21" s="22" t="s">
        <v>59</v>
      </c>
      <c r="N21" s="53"/>
      <c r="O21" s="21">
        <f t="shared" si="0"/>
        <v>0</v>
      </c>
      <c r="P21" s="10" t="str">
        <f t="shared" si="1"/>
        <v xml:space="preserve"> </v>
      </c>
    </row>
    <row r="22" spans="1:16" x14ac:dyDescent="0.25">
      <c r="A22" s="63" t="s">
        <v>73</v>
      </c>
      <c r="B22" s="61" t="s">
        <v>81</v>
      </c>
      <c r="C22" s="59" t="s">
        <v>92</v>
      </c>
      <c r="D22" s="55" t="s">
        <v>70</v>
      </c>
      <c r="E22" s="61">
        <v>0</v>
      </c>
      <c r="F22" s="61">
        <v>18.989999999999998</v>
      </c>
      <c r="G22" s="61">
        <v>18.989999999999998</v>
      </c>
      <c r="H22" s="59" t="s">
        <v>123</v>
      </c>
      <c r="I22" s="61">
        <v>20</v>
      </c>
      <c r="J22" s="61">
        <v>0.45</v>
      </c>
      <c r="K22" s="61" t="s">
        <v>130</v>
      </c>
      <c r="L22" s="61">
        <v>443.97</v>
      </c>
      <c r="M22" s="22" t="s">
        <v>59</v>
      </c>
      <c r="N22" s="53"/>
      <c r="O22" s="21">
        <f t="shared" si="0"/>
        <v>0</v>
      </c>
      <c r="P22" s="10" t="str">
        <f t="shared" si="1"/>
        <v xml:space="preserve"> </v>
      </c>
    </row>
    <row r="23" spans="1:16" x14ac:dyDescent="0.25">
      <c r="A23" s="63"/>
      <c r="B23" s="61"/>
      <c r="C23" s="59"/>
      <c r="D23" s="56" t="s">
        <v>69</v>
      </c>
      <c r="E23" s="61">
        <v>0</v>
      </c>
      <c r="F23" s="61">
        <v>2.11</v>
      </c>
      <c r="G23" s="61">
        <v>2.11</v>
      </c>
      <c r="H23" s="59"/>
      <c r="I23" s="61"/>
      <c r="J23" s="61"/>
      <c r="K23" s="61"/>
      <c r="L23" s="61">
        <v>62.79</v>
      </c>
      <c r="M23" s="22" t="s">
        <v>59</v>
      </c>
      <c r="N23" s="53"/>
      <c r="O23" s="21">
        <f t="shared" si="0"/>
        <v>0</v>
      </c>
      <c r="P23" s="10" t="str">
        <f t="shared" si="1"/>
        <v xml:space="preserve"> </v>
      </c>
    </row>
    <row r="24" spans="1:16" x14ac:dyDescent="0.25">
      <c r="A24" s="63" t="s">
        <v>73</v>
      </c>
      <c r="B24" s="61" t="s">
        <v>82</v>
      </c>
      <c r="C24" s="59" t="s">
        <v>93</v>
      </c>
      <c r="D24" s="55" t="s">
        <v>70</v>
      </c>
      <c r="E24" s="61">
        <v>0</v>
      </c>
      <c r="F24" s="61">
        <v>29.37</v>
      </c>
      <c r="G24" s="61">
        <v>29.37</v>
      </c>
      <c r="H24" s="59" t="s">
        <v>123</v>
      </c>
      <c r="I24" s="61">
        <v>35</v>
      </c>
      <c r="J24" s="61">
        <v>0.51</v>
      </c>
      <c r="K24" s="61" t="s">
        <v>131</v>
      </c>
      <c r="L24" s="61">
        <v>757.64</v>
      </c>
      <c r="M24" s="22" t="s">
        <v>59</v>
      </c>
      <c r="N24" s="53"/>
      <c r="O24" s="21">
        <f t="shared" si="0"/>
        <v>0</v>
      </c>
      <c r="P24" s="10" t="str">
        <f t="shared" si="1"/>
        <v xml:space="preserve"> </v>
      </c>
    </row>
    <row r="25" spans="1:16" x14ac:dyDescent="0.25">
      <c r="A25" s="63"/>
      <c r="B25" s="61"/>
      <c r="C25" s="59"/>
      <c r="D25" s="56" t="s">
        <v>69</v>
      </c>
      <c r="E25" s="61">
        <v>0</v>
      </c>
      <c r="F25" s="61">
        <v>68.53</v>
      </c>
      <c r="G25" s="61">
        <v>68.53</v>
      </c>
      <c r="H25" s="59"/>
      <c r="I25" s="61"/>
      <c r="J25" s="61"/>
      <c r="K25" s="61"/>
      <c r="L25" s="61">
        <v>2198.98</v>
      </c>
      <c r="M25" s="22" t="s">
        <v>59</v>
      </c>
      <c r="N25" s="53"/>
      <c r="O25" s="21">
        <f t="shared" si="0"/>
        <v>0</v>
      </c>
      <c r="P25" s="10" t="str">
        <f t="shared" si="1"/>
        <v xml:space="preserve"> </v>
      </c>
    </row>
    <row r="26" spans="1:16" x14ac:dyDescent="0.25">
      <c r="A26" s="63" t="s">
        <v>76</v>
      </c>
      <c r="B26" s="61" t="s">
        <v>83</v>
      </c>
      <c r="C26" s="59" t="s">
        <v>93</v>
      </c>
      <c r="D26" s="55" t="s">
        <v>70</v>
      </c>
      <c r="E26" s="61">
        <v>0</v>
      </c>
      <c r="F26" s="61">
        <v>5.74</v>
      </c>
      <c r="G26" s="61">
        <v>5.74</v>
      </c>
      <c r="H26" s="59" t="s">
        <v>123</v>
      </c>
      <c r="I26" s="61">
        <v>30</v>
      </c>
      <c r="J26" s="61">
        <v>0.39</v>
      </c>
      <c r="K26" s="61" t="s">
        <v>132</v>
      </c>
      <c r="L26" s="61">
        <v>152.56</v>
      </c>
      <c r="M26" s="22" t="s">
        <v>59</v>
      </c>
      <c r="N26" s="53"/>
      <c r="O26" s="21">
        <f t="shared" si="0"/>
        <v>0</v>
      </c>
      <c r="P26" s="10" t="str">
        <f t="shared" si="1"/>
        <v xml:space="preserve"> </v>
      </c>
    </row>
    <row r="27" spans="1:16" x14ac:dyDescent="0.25">
      <c r="A27" s="63"/>
      <c r="B27" s="61"/>
      <c r="C27" s="59"/>
      <c r="D27" s="56" t="s">
        <v>69</v>
      </c>
      <c r="E27" s="61">
        <v>0</v>
      </c>
      <c r="F27" s="61">
        <v>22.97</v>
      </c>
      <c r="G27" s="61">
        <v>22.97</v>
      </c>
      <c r="H27" s="59"/>
      <c r="I27" s="61"/>
      <c r="J27" s="61"/>
      <c r="K27" s="61"/>
      <c r="L27" s="61">
        <v>747.62</v>
      </c>
      <c r="M27" s="22" t="s">
        <v>59</v>
      </c>
      <c r="N27" s="53"/>
      <c r="O27" s="21">
        <f t="shared" si="0"/>
        <v>0</v>
      </c>
      <c r="P27" s="10" t="str">
        <f t="shared" si="1"/>
        <v xml:space="preserve"> </v>
      </c>
    </row>
    <row r="28" spans="1:16" x14ac:dyDescent="0.25">
      <c r="A28" s="63" t="s">
        <v>76</v>
      </c>
      <c r="B28" s="61" t="s">
        <v>84</v>
      </c>
      <c r="C28" s="59" t="s">
        <v>93</v>
      </c>
      <c r="D28" s="55" t="s">
        <v>70</v>
      </c>
      <c r="E28" s="61">
        <v>2.46</v>
      </c>
      <c r="F28" s="61">
        <v>21.78</v>
      </c>
      <c r="G28" s="61">
        <v>24.24</v>
      </c>
      <c r="H28" s="59" t="s">
        <v>123</v>
      </c>
      <c r="I28" s="61">
        <v>45</v>
      </c>
      <c r="J28" s="61">
        <v>0.59</v>
      </c>
      <c r="K28" s="61" t="s">
        <v>133</v>
      </c>
      <c r="L28" s="61">
        <v>695.62</v>
      </c>
      <c r="M28" s="22" t="s">
        <v>59</v>
      </c>
      <c r="N28" s="53"/>
      <c r="O28" s="21">
        <f t="shared" si="0"/>
        <v>0</v>
      </c>
      <c r="P28" s="10" t="str">
        <f t="shared" si="1"/>
        <v xml:space="preserve"> </v>
      </c>
    </row>
    <row r="29" spans="1:16" x14ac:dyDescent="0.25">
      <c r="A29" s="63"/>
      <c r="B29" s="61"/>
      <c r="C29" s="59"/>
      <c r="D29" s="56" t="s">
        <v>69</v>
      </c>
      <c r="E29" s="61">
        <v>9.84</v>
      </c>
      <c r="F29" s="61">
        <v>87.11</v>
      </c>
      <c r="G29" s="61">
        <v>96.95</v>
      </c>
      <c r="H29" s="59"/>
      <c r="I29" s="61"/>
      <c r="J29" s="61"/>
      <c r="K29" s="61"/>
      <c r="L29" s="61">
        <v>3385.5</v>
      </c>
      <c r="M29" s="22" t="s">
        <v>59</v>
      </c>
      <c r="N29" s="53"/>
      <c r="O29" s="21">
        <f t="shared" si="0"/>
        <v>0</v>
      </c>
      <c r="P29" s="10" t="str">
        <f t="shared" si="1"/>
        <v xml:space="preserve"> </v>
      </c>
    </row>
    <row r="30" spans="1:16" x14ac:dyDescent="0.25">
      <c r="A30" s="63" t="s">
        <v>76</v>
      </c>
      <c r="B30" s="61" t="s">
        <v>85</v>
      </c>
      <c r="C30" s="59" t="s">
        <v>93</v>
      </c>
      <c r="D30" s="55" t="s">
        <v>70</v>
      </c>
      <c r="E30" s="61">
        <v>0.52</v>
      </c>
      <c r="F30" s="61">
        <v>30.3</v>
      </c>
      <c r="G30" s="61">
        <v>30.82</v>
      </c>
      <c r="H30" s="59" t="s">
        <v>123</v>
      </c>
      <c r="I30" s="61">
        <v>30</v>
      </c>
      <c r="J30" s="61">
        <v>0.45</v>
      </c>
      <c r="K30" s="61" t="s">
        <v>134</v>
      </c>
      <c r="L30" s="61">
        <v>760.7</v>
      </c>
      <c r="M30" s="22" t="s">
        <v>59</v>
      </c>
      <c r="N30" s="53"/>
      <c r="O30" s="21">
        <f t="shared" si="0"/>
        <v>0</v>
      </c>
      <c r="P30" s="10" t="str">
        <f t="shared" si="1"/>
        <v xml:space="preserve"> </v>
      </c>
    </row>
    <row r="31" spans="1:16" x14ac:dyDescent="0.25">
      <c r="A31" s="63"/>
      <c r="B31" s="61"/>
      <c r="C31" s="59"/>
      <c r="D31" s="56" t="s">
        <v>69</v>
      </c>
      <c r="E31" s="61">
        <v>2.0699999999999998</v>
      </c>
      <c r="F31" s="61">
        <v>121.21</v>
      </c>
      <c r="G31" s="61">
        <v>123.28</v>
      </c>
      <c r="H31" s="59"/>
      <c r="I31" s="61"/>
      <c r="J31" s="61"/>
      <c r="K31" s="61"/>
      <c r="L31" s="61">
        <v>4005.86</v>
      </c>
      <c r="M31" s="22" t="s">
        <v>59</v>
      </c>
      <c r="N31" s="53"/>
      <c r="O31" s="21">
        <f t="shared" si="0"/>
        <v>0</v>
      </c>
      <c r="P31" s="10" t="str">
        <f t="shared" si="1"/>
        <v xml:space="preserve"> </v>
      </c>
    </row>
    <row r="32" spans="1:16" x14ac:dyDescent="0.25">
      <c r="A32" s="63" t="s">
        <v>76</v>
      </c>
      <c r="B32" s="61" t="s">
        <v>86</v>
      </c>
      <c r="C32" s="59" t="s">
        <v>93</v>
      </c>
      <c r="D32" s="55" t="s">
        <v>70</v>
      </c>
      <c r="E32" s="61">
        <v>2.17</v>
      </c>
      <c r="F32" s="61">
        <v>99.58</v>
      </c>
      <c r="G32" s="61">
        <v>101.75</v>
      </c>
      <c r="H32" s="59" t="s">
        <v>123</v>
      </c>
      <c r="I32" s="61">
        <v>40</v>
      </c>
      <c r="J32" s="61">
        <v>0.25</v>
      </c>
      <c r="K32" s="61" t="s">
        <v>135</v>
      </c>
      <c r="L32" s="61">
        <v>2991.94</v>
      </c>
      <c r="M32" s="22" t="s">
        <v>59</v>
      </c>
      <c r="N32" s="53"/>
      <c r="O32" s="21">
        <f t="shared" si="0"/>
        <v>0</v>
      </c>
      <c r="P32" s="10" t="str">
        <f t="shared" si="1"/>
        <v xml:space="preserve"> </v>
      </c>
    </row>
    <row r="33" spans="1:16" x14ac:dyDescent="0.25">
      <c r="A33" s="63"/>
      <c r="B33" s="61"/>
      <c r="C33" s="59"/>
      <c r="D33" s="56" t="s">
        <v>69</v>
      </c>
      <c r="E33" s="61">
        <v>5.0599999999999996</v>
      </c>
      <c r="F33" s="61">
        <v>232.35</v>
      </c>
      <c r="G33" s="61">
        <v>237.41</v>
      </c>
      <c r="H33" s="59"/>
      <c r="I33" s="61"/>
      <c r="J33" s="61"/>
      <c r="K33" s="61"/>
      <c r="L33" s="61">
        <v>8824.65</v>
      </c>
      <c r="M33" s="22" t="s">
        <v>59</v>
      </c>
      <c r="N33" s="53"/>
      <c r="O33" s="21">
        <f t="shared" si="0"/>
        <v>0</v>
      </c>
      <c r="P33" s="10" t="str">
        <f t="shared" si="1"/>
        <v xml:space="preserve"> </v>
      </c>
    </row>
    <row r="34" spans="1:16" x14ac:dyDescent="0.25">
      <c r="A34" s="63" t="s">
        <v>76</v>
      </c>
      <c r="B34" s="61" t="s">
        <v>87</v>
      </c>
      <c r="C34" s="59" t="s">
        <v>92</v>
      </c>
      <c r="D34" s="55" t="s">
        <v>70</v>
      </c>
      <c r="E34" s="61">
        <v>0.56999999999999995</v>
      </c>
      <c r="F34" s="61">
        <v>46.77</v>
      </c>
      <c r="G34" s="61">
        <v>47.34</v>
      </c>
      <c r="H34" s="59" t="s">
        <v>123</v>
      </c>
      <c r="I34" s="61">
        <v>25</v>
      </c>
      <c r="J34" s="61">
        <v>0.2</v>
      </c>
      <c r="K34" s="61" t="s">
        <v>136</v>
      </c>
      <c r="L34" s="61">
        <v>1214.3800000000001</v>
      </c>
      <c r="M34" s="22" t="s">
        <v>59</v>
      </c>
      <c r="N34" s="53"/>
      <c r="O34" s="21">
        <f t="shared" si="0"/>
        <v>0</v>
      </c>
      <c r="P34" s="10" t="str">
        <f t="shared" si="1"/>
        <v xml:space="preserve"> </v>
      </c>
    </row>
    <row r="35" spans="1:16" x14ac:dyDescent="0.25">
      <c r="A35" s="63"/>
      <c r="B35" s="61"/>
      <c r="C35" s="59"/>
      <c r="D35" s="56" t="s">
        <v>69</v>
      </c>
      <c r="E35" s="61">
        <v>0.85</v>
      </c>
      <c r="F35" s="61">
        <v>70.150000000000006</v>
      </c>
      <c r="G35" s="61">
        <v>71</v>
      </c>
      <c r="H35" s="59"/>
      <c r="I35" s="61"/>
      <c r="J35" s="61"/>
      <c r="K35" s="61"/>
      <c r="L35" s="61">
        <v>2379.7600000000002</v>
      </c>
      <c r="M35" s="22" t="s">
        <v>59</v>
      </c>
      <c r="N35" s="53"/>
      <c r="O35" s="21">
        <f t="shared" si="0"/>
        <v>0</v>
      </c>
      <c r="P35" s="10" t="str">
        <f t="shared" si="1"/>
        <v xml:space="preserve"> </v>
      </c>
    </row>
    <row r="36" spans="1:16" x14ac:dyDescent="0.25">
      <c r="A36" s="63" t="s">
        <v>76</v>
      </c>
      <c r="B36" s="61" t="s">
        <v>88</v>
      </c>
      <c r="C36" s="59" t="s">
        <v>93</v>
      </c>
      <c r="D36" s="57" t="s">
        <v>70</v>
      </c>
      <c r="E36" s="61">
        <v>0</v>
      </c>
      <c r="F36" s="61">
        <v>4.13</v>
      </c>
      <c r="G36" s="61">
        <v>4.13</v>
      </c>
      <c r="H36" s="59" t="s">
        <v>123</v>
      </c>
      <c r="I36" s="61">
        <v>35</v>
      </c>
      <c r="J36" s="61">
        <v>0.24</v>
      </c>
      <c r="K36" s="61" t="s">
        <v>137</v>
      </c>
      <c r="L36" s="61">
        <v>129.55000000000001</v>
      </c>
      <c r="M36" s="22" t="s">
        <v>59</v>
      </c>
      <c r="N36" s="53"/>
      <c r="O36" s="21">
        <f t="shared" si="0"/>
        <v>0</v>
      </c>
      <c r="P36" s="10" t="str">
        <f t="shared" si="1"/>
        <v xml:space="preserve"> </v>
      </c>
    </row>
    <row r="37" spans="1:16" x14ac:dyDescent="0.25">
      <c r="A37" s="63"/>
      <c r="B37" s="61"/>
      <c r="C37" s="59"/>
      <c r="D37" s="56" t="s">
        <v>69</v>
      </c>
      <c r="E37" s="61">
        <v>0</v>
      </c>
      <c r="F37" s="61">
        <v>16.5</v>
      </c>
      <c r="G37" s="61">
        <v>16.5</v>
      </c>
      <c r="H37" s="59"/>
      <c r="I37" s="61"/>
      <c r="J37" s="61"/>
      <c r="K37" s="61"/>
      <c r="L37" s="61">
        <v>659.88</v>
      </c>
      <c r="M37" s="22" t="s">
        <v>59</v>
      </c>
      <c r="N37" s="53"/>
      <c r="O37" s="21">
        <f t="shared" si="0"/>
        <v>0</v>
      </c>
      <c r="P37" s="10" t="str">
        <f t="shared" si="1"/>
        <v xml:space="preserve"> </v>
      </c>
    </row>
    <row r="38" spans="1:16" x14ac:dyDescent="0.25">
      <c r="A38" s="63" t="s">
        <v>76</v>
      </c>
      <c r="B38" s="61" t="s">
        <v>89</v>
      </c>
      <c r="C38" s="59" t="s">
        <v>92</v>
      </c>
      <c r="D38" s="57" t="s">
        <v>70</v>
      </c>
      <c r="E38" s="61">
        <v>0.18</v>
      </c>
      <c r="F38" s="61">
        <v>9.3699999999999992</v>
      </c>
      <c r="G38" s="61">
        <v>9.5500000000000007</v>
      </c>
      <c r="H38" s="59" t="s">
        <v>123</v>
      </c>
      <c r="I38" s="61">
        <v>30</v>
      </c>
      <c r="J38" s="61">
        <v>0.21</v>
      </c>
      <c r="K38" s="61" t="s">
        <v>138</v>
      </c>
      <c r="L38" s="61">
        <v>247.58</v>
      </c>
      <c r="M38" s="22" t="s">
        <v>59</v>
      </c>
      <c r="N38" s="53"/>
      <c r="O38" s="21">
        <f t="shared" si="0"/>
        <v>0</v>
      </c>
      <c r="P38" s="10" t="str">
        <f t="shared" si="1"/>
        <v xml:space="preserve"> </v>
      </c>
    </row>
    <row r="39" spans="1:16" x14ac:dyDescent="0.25">
      <c r="A39" s="63"/>
      <c r="B39" s="61"/>
      <c r="C39" s="59"/>
      <c r="D39" s="56" t="s">
        <v>69</v>
      </c>
      <c r="E39" s="61">
        <v>0.74</v>
      </c>
      <c r="F39" s="61">
        <v>37.49</v>
      </c>
      <c r="G39" s="61">
        <v>38.22</v>
      </c>
      <c r="H39" s="59"/>
      <c r="I39" s="61"/>
      <c r="J39" s="61"/>
      <c r="K39" s="61"/>
      <c r="L39" s="61">
        <v>1305.8800000000001</v>
      </c>
      <c r="M39" s="22" t="s">
        <v>59</v>
      </c>
      <c r="N39" s="53"/>
      <c r="O39" s="21">
        <f t="shared" si="0"/>
        <v>0</v>
      </c>
      <c r="P39" s="10" t="str">
        <f t="shared" si="1"/>
        <v xml:space="preserve"> </v>
      </c>
    </row>
    <row r="40" spans="1:16" x14ac:dyDescent="0.25">
      <c r="A40" s="63" t="s">
        <v>78</v>
      </c>
      <c r="B40" s="61" t="s">
        <v>90</v>
      </c>
      <c r="C40" s="59" t="s">
        <v>92</v>
      </c>
      <c r="D40" s="57" t="s">
        <v>70</v>
      </c>
      <c r="E40" s="61">
        <v>18.13</v>
      </c>
      <c r="F40" s="61">
        <v>25.17</v>
      </c>
      <c r="G40" s="61">
        <v>43.3</v>
      </c>
      <c r="H40" s="59" t="s">
        <v>123</v>
      </c>
      <c r="I40" s="61">
        <v>45</v>
      </c>
      <c r="J40" s="61">
        <v>0.41</v>
      </c>
      <c r="K40" s="61" t="s">
        <v>139</v>
      </c>
      <c r="L40" s="61">
        <v>842.63</v>
      </c>
      <c r="M40" s="22" t="s">
        <v>59</v>
      </c>
      <c r="N40" s="53"/>
      <c r="O40" s="21">
        <f t="shared" si="0"/>
        <v>0</v>
      </c>
      <c r="P40" s="10" t="str">
        <f t="shared" si="1"/>
        <v xml:space="preserve"> </v>
      </c>
    </row>
    <row r="41" spans="1:16" x14ac:dyDescent="0.25">
      <c r="A41" s="63"/>
      <c r="B41" s="61"/>
      <c r="C41" s="59"/>
      <c r="D41" s="56" t="s">
        <v>69</v>
      </c>
      <c r="E41" s="61">
        <v>4.53</v>
      </c>
      <c r="F41" s="61">
        <v>6.29</v>
      </c>
      <c r="G41" s="61">
        <v>10.83</v>
      </c>
      <c r="H41" s="59"/>
      <c r="I41" s="61"/>
      <c r="J41" s="61"/>
      <c r="K41" s="61"/>
      <c r="L41" s="61">
        <v>270.54000000000002</v>
      </c>
      <c r="M41" s="22" t="s">
        <v>59</v>
      </c>
      <c r="N41" s="53"/>
      <c r="O41" s="21">
        <f t="shared" si="0"/>
        <v>0</v>
      </c>
      <c r="P41" s="10" t="str">
        <f t="shared" si="1"/>
        <v xml:space="preserve"> </v>
      </c>
    </row>
    <row r="42" spans="1:16" x14ac:dyDescent="0.25">
      <c r="A42" s="63" t="s">
        <v>78</v>
      </c>
      <c r="B42" s="61">
        <v>683</v>
      </c>
      <c r="C42" s="59" t="s">
        <v>92</v>
      </c>
      <c r="D42" s="57" t="s">
        <v>70</v>
      </c>
      <c r="E42" s="61">
        <v>22.12</v>
      </c>
      <c r="F42" s="61">
        <v>53.31</v>
      </c>
      <c r="G42" s="61">
        <v>75.430000000000007</v>
      </c>
      <c r="H42" s="59" t="s">
        <v>123</v>
      </c>
      <c r="I42" s="61">
        <v>0</v>
      </c>
      <c r="J42" s="61">
        <v>0.59</v>
      </c>
      <c r="K42" s="61" t="s">
        <v>140</v>
      </c>
      <c r="L42" s="61">
        <v>1520.27</v>
      </c>
      <c r="M42" s="22" t="s">
        <v>59</v>
      </c>
      <c r="N42" s="53"/>
      <c r="O42" s="21">
        <f t="shared" si="0"/>
        <v>0</v>
      </c>
      <c r="P42" s="10" t="str">
        <f t="shared" si="1"/>
        <v xml:space="preserve"> </v>
      </c>
    </row>
    <row r="43" spans="1:16" x14ac:dyDescent="0.25">
      <c r="A43" s="63"/>
      <c r="B43" s="61"/>
      <c r="C43" s="59"/>
      <c r="D43" s="56" t="s">
        <v>69</v>
      </c>
      <c r="E43" s="61">
        <v>22.12</v>
      </c>
      <c r="F43" s="61">
        <v>53.31</v>
      </c>
      <c r="G43" s="61">
        <v>75.430000000000007</v>
      </c>
      <c r="H43" s="59"/>
      <c r="I43" s="61"/>
      <c r="J43" s="61"/>
      <c r="K43" s="61"/>
      <c r="L43" s="61">
        <v>1943.67</v>
      </c>
      <c r="M43" s="22" t="s">
        <v>59</v>
      </c>
      <c r="N43" s="53"/>
      <c r="O43" s="21">
        <f t="shared" si="0"/>
        <v>0</v>
      </c>
      <c r="P43" s="10" t="str">
        <f t="shared" si="1"/>
        <v xml:space="preserve"> </v>
      </c>
    </row>
    <row r="44" spans="1:16" x14ac:dyDescent="0.25">
      <c r="A44" s="63" t="s">
        <v>91</v>
      </c>
      <c r="B44" s="61">
        <v>750</v>
      </c>
      <c r="C44" s="59" t="s">
        <v>93</v>
      </c>
      <c r="D44" s="57" t="s">
        <v>70</v>
      </c>
      <c r="E44" s="61">
        <v>2.17</v>
      </c>
      <c r="F44" s="61">
        <v>40.46</v>
      </c>
      <c r="G44" s="61">
        <v>42.63</v>
      </c>
      <c r="H44" s="59" t="s">
        <v>123</v>
      </c>
      <c r="I44" s="61">
        <v>0</v>
      </c>
      <c r="J44" s="61">
        <v>0.4</v>
      </c>
      <c r="K44" s="61" t="s">
        <v>141</v>
      </c>
      <c r="L44" s="61">
        <v>1296.95</v>
      </c>
      <c r="M44" s="22" t="s">
        <v>59</v>
      </c>
      <c r="N44" s="53"/>
      <c r="O44" s="21">
        <f t="shared" si="0"/>
        <v>0</v>
      </c>
      <c r="P44" s="10" t="str">
        <f t="shared" si="1"/>
        <v xml:space="preserve"> </v>
      </c>
    </row>
    <row r="45" spans="1:16" x14ac:dyDescent="0.25">
      <c r="A45" s="63"/>
      <c r="B45" s="61"/>
      <c r="C45" s="59"/>
      <c r="D45" s="56" t="s">
        <v>69</v>
      </c>
      <c r="E45" s="61">
        <v>2.17</v>
      </c>
      <c r="F45" s="61">
        <v>40.46</v>
      </c>
      <c r="G45" s="61">
        <v>42.63</v>
      </c>
      <c r="H45" s="59"/>
      <c r="I45" s="61"/>
      <c r="J45" s="61"/>
      <c r="K45" s="61"/>
      <c r="L45" s="61">
        <v>1554.12</v>
      </c>
      <c r="M45" s="22" t="s">
        <v>59</v>
      </c>
      <c r="N45" s="53"/>
      <c r="O45" s="21">
        <f t="shared" si="0"/>
        <v>0</v>
      </c>
      <c r="P45" s="10" t="str">
        <f t="shared" si="1"/>
        <v xml:space="preserve"> </v>
      </c>
    </row>
    <row r="46" spans="1:16" x14ac:dyDescent="0.25">
      <c r="A46" s="63" t="s">
        <v>73</v>
      </c>
      <c r="B46" s="61">
        <v>773</v>
      </c>
      <c r="C46" s="59" t="s">
        <v>93</v>
      </c>
      <c r="D46" s="57" t="s">
        <v>70</v>
      </c>
      <c r="E46" s="61">
        <v>0</v>
      </c>
      <c r="F46" s="61">
        <v>23.85</v>
      </c>
      <c r="G46" s="61">
        <v>23.85</v>
      </c>
      <c r="H46" s="59" t="s">
        <v>123</v>
      </c>
      <c r="I46" s="61">
        <v>40</v>
      </c>
      <c r="J46" s="61">
        <v>0.85</v>
      </c>
      <c r="K46" s="61" t="s">
        <v>142</v>
      </c>
      <c r="L46" s="61">
        <v>544.03</v>
      </c>
      <c r="M46" s="22" t="s">
        <v>59</v>
      </c>
      <c r="N46" s="53"/>
      <c r="O46" s="21">
        <f t="shared" si="0"/>
        <v>0</v>
      </c>
      <c r="P46" s="10" t="str">
        <f t="shared" si="1"/>
        <v xml:space="preserve"> </v>
      </c>
    </row>
    <row r="47" spans="1:16" x14ac:dyDescent="0.25">
      <c r="A47" s="63"/>
      <c r="B47" s="61"/>
      <c r="C47" s="59"/>
      <c r="D47" s="56" t="s">
        <v>69</v>
      </c>
      <c r="E47" s="61">
        <v>0</v>
      </c>
      <c r="F47" s="61">
        <v>15.9</v>
      </c>
      <c r="G47" s="61">
        <v>15.9</v>
      </c>
      <c r="H47" s="59"/>
      <c r="I47" s="61"/>
      <c r="J47" s="61"/>
      <c r="K47" s="61"/>
      <c r="L47" s="61">
        <v>462.33</v>
      </c>
      <c r="M47" s="22" t="s">
        <v>59</v>
      </c>
      <c r="N47" s="53"/>
      <c r="O47" s="21">
        <f t="shared" si="0"/>
        <v>0</v>
      </c>
      <c r="P47" s="10" t="str">
        <f t="shared" si="1"/>
        <v xml:space="preserve"> </v>
      </c>
    </row>
    <row r="48" spans="1:16" x14ac:dyDescent="0.25">
      <c r="A48" s="63" t="s">
        <v>73</v>
      </c>
      <c r="B48" s="61" t="s">
        <v>96</v>
      </c>
      <c r="C48" s="59" t="s">
        <v>93</v>
      </c>
      <c r="D48" s="57" t="s">
        <v>70</v>
      </c>
      <c r="E48" s="61">
        <v>0</v>
      </c>
      <c r="F48" s="61">
        <v>50.45</v>
      </c>
      <c r="G48" s="61">
        <v>50.45</v>
      </c>
      <c r="H48" s="59" t="s">
        <v>123</v>
      </c>
      <c r="I48" s="61">
        <v>45</v>
      </c>
      <c r="J48" s="61">
        <v>0.81</v>
      </c>
      <c r="K48" s="61" t="s">
        <v>143</v>
      </c>
      <c r="L48" s="61">
        <v>1391.9</v>
      </c>
      <c r="M48" s="22" t="s">
        <v>59</v>
      </c>
      <c r="N48" s="53"/>
      <c r="O48" s="21">
        <f t="shared" si="0"/>
        <v>0</v>
      </c>
      <c r="P48" s="10" t="str">
        <f t="shared" si="1"/>
        <v xml:space="preserve"> </v>
      </c>
    </row>
    <row r="49" spans="1:16" x14ac:dyDescent="0.25">
      <c r="A49" s="63"/>
      <c r="B49" s="61"/>
      <c r="C49" s="59"/>
      <c r="D49" s="56" t="s">
        <v>69</v>
      </c>
      <c r="E49" s="61">
        <v>0</v>
      </c>
      <c r="F49" s="61">
        <v>33.630000000000003</v>
      </c>
      <c r="G49" s="61">
        <v>33.630000000000003</v>
      </c>
      <c r="H49" s="59"/>
      <c r="I49" s="61"/>
      <c r="J49" s="61"/>
      <c r="K49" s="61"/>
      <c r="L49" s="61">
        <v>1137.79</v>
      </c>
      <c r="M49" s="22" t="s">
        <v>59</v>
      </c>
      <c r="N49" s="53"/>
      <c r="O49" s="21">
        <f t="shared" si="0"/>
        <v>0</v>
      </c>
      <c r="P49" s="10" t="str">
        <f t="shared" si="1"/>
        <v xml:space="preserve"> </v>
      </c>
    </row>
    <row r="50" spans="1:16" x14ac:dyDescent="0.25">
      <c r="A50" s="63" t="s">
        <v>73</v>
      </c>
      <c r="B50" s="61" t="s">
        <v>97</v>
      </c>
      <c r="C50" s="59" t="s">
        <v>93</v>
      </c>
      <c r="D50" s="57" t="s">
        <v>70</v>
      </c>
      <c r="E50" s="61">
        <v>4.07</v>
      </c>
      <c r="F50" s="61">
        <v>23.69</v>
      </c>
      <c r="G50" s="61">
        <v>27.75</v>
      </c>
      <c r="H50" s="59" t="s">
        <v>123</v>
      </c>
      <c r="I50" s="61">
        <v>30</v>
      </c>
      <c r="J50" s="61">
        <v>0.36</v>
      </c>
      <c r="K50" s="61" t="s">
        <v>144</v>
      </c>
      <c r="L50" s="61">
        <v>752.7</v>
      </c>
      <c r="M50" s="64" t="s">
        <v>59</v>
      </c>
      <c r="N50" s="53"/>
      <c r="O50" s="21">
        <f t="shared" si="0"/>
        <v>0</v>
      </c>
      <c r="P50" s="10"/>
    </row>
    <row r="51" spans="1:16" x14ac:dyDescent="0.25">
      <c r="A51" s="63"/>
      <c r="B51" s="61"/>
      <c r="C51" s="59"/>
      <c r="D51" s="56" t="s">
        <v>69</v>
      </c>
      <c r="E51" s="61">
        <v>16.27</v>
      </c>
      <c r="F51" s="61">
        <v>94.75</v>
      </c>
      <c r="G51" s="61">
        <v>111.02</v>
      </c>
      <c r="H51" s="59"/>
      <c r="I51" s="61"/>
      <c r="J51" s="61"/>
      <c r="K51" s="61"/>
      <c r="L51" s="61">
        <v>3827.19</v>
      </c>
      <c r="M51" s="22" t="s">
        <v>59</v>
      </c>
      <c r="N51" s="53"/>
      <c r="O51" s="21">
        <f t="shared" si="0"/>
        <v>0</v>
      </c>
      <c r="P51" s="10"/>
    </row>
    <row r="52" spans="1:16" x14ac:dyDescent="0.25">
      <c r="A52" s="63" t="s">
        <v>78</v>
      </c>
      <c r="B52" s="61" t="s">
        <v>98</v>
      </c>
      <c r="C52" s="59" t="s">
        <v>92</v>
      </c>
      <c r="D52" s="57" t="s">
        <v>70</v>
      </c>
      <c r="E52" s="61">
        <v>8.19</v>
      </c>
      <c r="F52" s="61">
        <v>51.63</v>
      </c>
      <c r="G52" s="61">
        <v>59.81</v>
      </c>
      <c r="H52" s="59" t="s">
        <v>124</v>
      </c>
      <c r="I52" s="61">
        <v>0</v>
      </c>
      <c r="J52" s="61">
        <v>0.21</v>
      </c>
      <c r="K52" s="61" t="s">
        <v>145</v>
      </c>
      <c r="L52" s="61">
        <v>1579.75</v>
      </c>
      <c r="M52" s="22" t="s">
        <v>59</v>
      </c>
      <c r="N52" s="53"/>
      <c r="O52" s="21">
        <f t="shared" si="0"/>
        <v>0</v>
      </c>
      <c r="P52" s="10"/>
    </row>
    <row r="53" spans="1:16" x14ac:dyDescent="0.25">
      <c r="A53" s="63"/>
      <c r="B53" s="61"/>
      <c r="C53" s="59"/>
      <c r="D53" s="56" t="s">
        <v>69</v>
      </c>
      <c r="E53" s="61">
        <v>2.0499999999999998</v>
      </c>
      <c r="F53" s="61">
        <v>12.91</v>
      </c>
      <c r="G53" s="61">
        <v>14.95</v>
      </c>
      <c r="H53" s="59"/>
      <c r="I53" s="61"/>
      <c r="J53" s="61"/>
      <c r="K53" s="61"/>
      <c r="L53" s="61">
        <v>518.11</v>
      </c>
      <c r="M53" s="22" t="s">
        <v>59</v>
      </c>
      <c r="N53" s="53"/>
      <c r="O53" s="21">
        <f t="shared" si="0"/>
        <v>0</v>
      </c>
      <c r="P53" s="10"/>
    </row>
    <row r="54" spans="1:16" x14ac:dyDescent="0.25">
      <c r="A54" s="63" t="s">
        <v>78</v>
      </c>
      <c r="B54" s="61" t="s">
        <v>99</v>
      </c>
      <c r="C54" s="59" t="s">
        <v>92</v>
      </c>
      <c r="D54" s="57" t="s">
        <v>70</v>
      </c>
      <c r="E54" s="61">
        <v>0</v>
      </c>
      <c r="F54" s="61">
        <v>6.37</v>
      </c>
      <c r="G54" s="61">
        <v>6.37</v>
      </c>
      <c r="H54" s="59" t="s">
        <v>124</v>
      </c>
      <c r="I54" s="61">
        <v>0</v>
      </c>
      <c r="J54" s="61">
        <v>0.15</v>
      </c>
      <c r="K54" s="61" t="s">
        <v>146</v>
      </c>
      <c r="L54" s="61">
        <v>196.15</v>
      </c>
      <c r="M54" s="22" t="s">
        <v>59</v>
      </c>
      <c r="N54" s="53"/>
      <c r="O54" s="21">
        <f t="shared" si="0"/>
        <v>0</v>
      </c>
      <c r="P54" s="10"/>
    </row>
    <row r="55" spans="1:16" x14ac:dyDescent="0.25">
      <c r="A55" s="63"/>
      <c r="B55" s="61"/>
      <c r="C55" s="59"/>
      <c r="D55" s="56" t="s">
        <v>69</v>
      </c>
      <c r="E55" s="61">
        <v>0</v>
      </c>
      <c r="F55" s="61">
        <v>57.35</v>
      </c>
      <c r="G55" s="61">
        <v>57.35</v>
      </c>
      <c r="H55" s="59"/>
      <c r="I55" s="61"/>
      <c r="J55" s="61"/>
      <c r="K55" s="61"/>
      <c r="L55" s="61">
        <v>2284.84</v>
      </c>
      <c r="M55" s="22" t="s">
        <v>59</v>
      </c>
      <c r="N55" s="53"/>
      <c r="O55" s="21">
        <f t="shared" si="0"/>
        <v>0</v>
      </c>
      <c r="P55" s="10"/>
    </row>
    <row r="56" spans="1:16" x14ac:dyDescent="0.25">
      <c r="A56" s="63" t="s">
        <v>73</v>
      </c>
      <c r="B56" s="61" t="s">
        <v>100</v>
      </c>
      <c r="C56" s="59" t="s">
        <v>93</v>
      </c>
      <c r="D56" s="56" t="s">
        <v>69</v>
      </c>
      <c r="E56" s="61">
        <v>0</v>
      </c>
      <c r="F56" s="61">
        <v>43.72</v>
      </c>
      <c r="G56" s="61">
        <v>43.72</v>
      </c>
      <c r="H56" s="59" t="s">
        <v>124</v>
      </c>
      <c r="I56" s="61">
        <v>30</v>
      </c>
      <c r="J56" s="61">
        <v>0.11</v>
      </c>
      <c r="K56" s="61" t="s">
        <v>147</v>
      </c>
      <c r="L56" s="61">
        <v>2204.06</v>
      </c>
      <c r="M56" s="22" t="s">
        <v>59</v>
      </c>
      <c r="N56" s="53"/>
      <c r="O56" s="21">
        <f t="shared" si="0"/>
        <v>0</v>
      </c>
      <c r="P56" s="10"/>
    </row>
    <row r="57" spans="1:16" x14ac:dyDescent="0.25">
      <c r="A57" s="63" t="s">
        <v>73</v>
      </c>
      <c r="B57" s="61" t="s">
        <v>101</v>
      </c>
      <c r="C57" s="59" t="s">
        <v>93</v>
      </c>
      <c r="D57" s="55" t="s">
        <v>70</v>
      </c>
      <c r="E57" s="61">
        <v>1.18</v>
      </c>
      <c r="F57" s="61">
        <v>44.14</v>
      </c>
      <c r="G57" s="61">
        <v>45.32</v>
      </c>
      <c r="H57" s="59" t="s">
        <v>124</v>
      </c>
      <c r="I57" s="61">
        <v>15</v>
      </c>
      <c r="J57" s="61">
        <v>0.23</v>
      </c>
      <c r="K57" s="61" t="s">
        <v>148</v>
      </c>
      <c r="L57" s="61">
        <v>1631.9</v>
      </c>
      <c r="M57" s="22" t="s">
        <v>59</v>
      </c>
      <c r="N57" s="53"/>
      <c r="O57" s="21">
        <f t="shared" si="0"/>
        <v>0</v>
      </c>
      <c r="P57" s="10"/>
    </row>
    <row r="58" spans="1:16" x14ac:dyDescent="0.25">
      <c r="A58" s="63"/>
      <c r="B58" s="61"/>
      <c r="C58" s="59"/>
      <c r="D58" s="56" t="s">
        <v>69</v>
      </c>
      <c r="E58" s="61">
        <v>4.72</v>
      </c>
      <c r="F58" s="61">
        <v>176.57</v>
      </c>
      <c r="G58" s="61">
        <v>181.29</v>
      </c>
      <c r="H58" s="59"/>
      <c r="I58" s="61"/>
      <c r="J58" s="61"/>
      <c r="K58" s="61"/>
      <c r="L58" s="61">
        <v>8284.85</v>
      </c>
      <c r="M58" s="22" t="s">
        <v>59</v>
      </c>
      <c r="N58" s="53"/>
      <c r="O58" s="21">
        <f t="shared" si="0"/>
        <v>0</v>
      </c>
      <c r="P58" s="10"/>
    </row>
    <row r="59" spans="1:16" x14ac:dyDescent="0.25">
      <c r="A59" s="63" t="s">
        <v>73</v>
      </c>
      <c r="B59" s="61" t="s">
        <v>102</v>
      </c>
      <c r="C59" s="59" t="s">
        <v>93</v>
      </c>
      <c r="D59" s="55" t="s">
        <v>70</v>
      </c>
      <c r="E59" s="61">
        <v>2.1800000000000002</v>
      </c>
      <c r="F59" s="61">
        <v>44.77</v>
      </c>
      <c r="G59" s="61">
        <v>46.95</v>
      </c>
      <c r="H59" s="59" t="s">
        <v>124</v>
      </c>
      <c r="I59" s="61">
        <v>30</v>
      </c>
      <c r="J59" s="61">
        <v>0.2</v>
      </c>
      <c r="K59" s="61" t="s">
        <v>149</v>
      </c>
      <c r="L59" s="61">
        <v>1879.37</v>
      </c>
      <c r="M59" s="22" t="s">
        <v>59</v>
      </c>
      <c r="N59" s="53"/>
      <c r="O59" s="21">
        <f t="shared" si="0"/>
        <v>0</v>
      </c>
      <c r="P59" s="10"/>
    </row>
    <row r="60" spans="1:16" x14ac:dyDescent="0.25">
      <c r="A60" s="63"/>
      <c r="B60" s="61"/>
      <c r="C60" s="59"/>
      <c r="D60" s="56" t="s">
        <v>69</v>
      </c>
      <c r="E60" s="61">
        <v>8.73</v>
      </c>
      <c r="F60" s="61">
        <v>179.07</v>
      </c>
      <c r="G60" s="61">
        <v>187.8</v>
      </c>
      <c r="H60" s="59"/>
      <c r="I60" s="61"/>
      <c r="J60" s="61"/>
      <c r="K60" s="61"/>
      <c r="L60" s="61">
        <v>9417.2900000000009</v>
      </c>
      <c r="M60" s="22" t="s">
        <v>59</v>
      </c>
      <c r="N60" s="53"/>
      <c r="O60" s="21">
        <f t="shared" si="0"/>
        <v>0</v>
      </c>
      <c r="P60" s="10"/>
    </row>
    <row r="61" spans="1:16" x14ac:dyDescent="0.25">
      <c r="A61" s="63" t="s">
        <v>76</v>
      </c>
      <c r="B61" s="61" t="s">
        <v>103</v>
      </c>
      <c r="C61" s="59" t="s">
        <v>94</v>
      </c>
      <c r="D61" s="55" t="s">
        <v>70</v>
      </c>
      <c r="E61" s="61">
        <v>0.3</v>
      </c>
      <c r="F61" s="61">
        <v>0.53</v>
      </c>
      <c r="G61" s="61">
        <v>0.83</v>
      </c>
      <c r="H61" s="59" t="s">
        <v>124</v>
      </c>
      <c r="I61" s="61">
        <v>25</v>
      </c>
      <c r="J61" s="61">
        <v>0.1</v>
      </c>
      <c r="K61" s="61" t="s">
        <v>150</v>
      </c>
      <c r="L61" s="61">
        <v>22.14</v>
      </c>
      <c r="M61" s="22" t="s">
        <v>59</v>
      </c>
      <c r="N61" s="53"/>
      <c r="O61" s="21">
        <f t="shared" si="0"/>
        <v>0</v>
      </c>
      <c r="P61" s="10"/>
    </row>
    <row r="62" spans="1:16" x14ac:dyDescent="0.25">
      <c r="A62" s="63"/>
      <c r="B62" s="61"/>
      <c r="C62" s="59"/>
      <c r="D62" s="56" t="s">
        <v>69</v>
      </c>
      <c r="E62" s="61">
        <v>2.66</v>
      </c>
      <c r="F62" s="61">
        <v>4.7699999999999996</v>
      </c>
      <c r="G62" s="61">
        <v>7.43</v>
      </c>
      <c r="H62" s="59"/>
      <c r="I62" s="61"/>
      <c r="J62" s="61"/>
      <c r="K62" s="61"/>
      <c r="L62" s="61">
        <v>183.12</v>
      </c>
      <c r="M62" s="22" t="s">
        <v>59</v>
      </c>
      <c r="N62" s="53"/>
      <c r="O62" s="21">
        <f t="shared" si="0"/>
        <v>0</v>
      </c>
      <c r="P62" s="10"/>
    </row>
    <row r="63" spans="1:16" x14ac:dyDescent="0.25">
      <c r="A63" s="63" t="s">
        <v>76</v>
      </c>
      <c r="B63" s="61" t="s">
        <v>104</v>
      </c>
      <c r="C63" s="59" t="s">
        <v>93</v>
      </c>
      <c r="D63" s="57" t="s">
        <v>70</v>
      </c>
      <c r="E63" s="61">
        <v>1.37</v>
      </c>
      <c r="F63" s="61">
        <v>0.05</v>
      </c>
      <c r="G63" s="61">
        <v>1.42</v>
      </c>
      <c r="H63" s="59" t="s">
        <v>124</v>
      </c>
      <c r="I63" s="61">
        <v>50</v>
      </c>
      <c r="J63" s="61">
        <v>0.22</v>
      </c>
      <c r="K63" s="61" t="s">
        <v>151</v>
      </c>
      <c r="L63" s="61">
        <v>44.06</v>
      </c>
      <c r="M63" s="22" t="s">
        <v>59</v>
      </c>
      <c r="N63" s="53"/>
      <c r="O63" s="21">
        <f t="shared" si="0"/>
        <v>0</v>
      </c>
      <c r="P63" s="10"/>
    </row>
    <row r="64" spans="1:16" x14ac:dyDescent="0.25">
      <c r="A64" s="63" t="s">
        <v>76</v>
      </c>
      <c r="B64" s="61"/>
      <c r="C64" s="59"/>
      <c r="D64" s="56" t="s">
        <v>69</v>
      </c>
      <c r="E64" s="61">
        <v>5.48</v>
      </c>
      <c r="F64" s="61">
        <v>0.2</v>
      </c>
      <c r="G64" s="61">
        <v>5.68</v>
      </c>
      <c r="H64" s="59"/>
      <c r="I64" s="61"/>
      <c r="J64" s="61"/>
      <c r="K64" s="61"/>
      <c r="L64" s="61">
        <v>210.93</v>
      </c>
      <c r="M64" s="22" t="s">
        <v>59</v>
      </c>
      <c r="N64" s="53"/>
      <c r="O64" s="21">
        <f t="shared" si="0"/>
        <v>0</v>
      </c>
      <c r="P64" s="10"/>
    </row>
    <row r="65" spans="1:16" x14ac:dyDescent="0.25">
      <c r="A65" s="63" t="s">
        <v>76</v>
      </c>
      <c r="B65" s="61" t="s">
        <v>105</v>
      </c>
      <c r="C65" s="59" t="s">
        <v>95</v>
      </c>
      <c r="D65" s="57" t="s">
        <v>70</v>
      </c>
      <c r="E65" s="61">
        <v>0</v>
      </c>
      <c r="F65" s="61">
        <v>1.84</v>
      </c>
      <c r="G65" s="61">
        <v>1.84</v>
      </c>
      <c r="H65" s="59" t="s">
        <v>124</v>
      </c>
      <c r="I65" s="61">
        <v>25</v>
      </c>
      <c r="J65" s="61">
        <v>0.12</v>
      </c>
      <c r="K65" s="61" t="s">
        <v>152</v>
      </c>
      <c r="L65" s="61">
        <v>79.22</v>
      </c>
      <c r="M65" s="22" t="s">
        <v>59</v>
      </c>
      <c r="N65" s="53"/>
      <c r="O65" s="21">
        <f t="shared" si="0"/>
        <v>0</v>
      </c>
      <c r="P65" s="10"/>
    </row>
    <row r="66" spans="1:16" x14ac:dyDescent="0.25">
      <c r="A66" s="63"/>
      <c r="B66" s="61"/>
      <c r="C66" s="59"/>
      <c r="D66" s="56" t="s">
        <v>69</v>
      </c>
      <c r="E66" s="61">
        <v>0</v>
      </c>
      <c r="F66" s="61">
        <v>16.54</v>
      </c>
      <c r="G66" s="61">
        <v>16.54</v>
      </c>
      <c r="H66" s="59"/>
      <c r="I66" s="61"/>
      <c r="J66" s="61"/>
      <c r="K66" s="61"/>
      <c r="L66" s="61">
        <v>676</v>
      </c>
      <c r="M66" s="22" t="s">
        <v>59</v>
      </c>
      <c r="N66" s="53"/>
      <c r="O66" s="21">
        <f t="shared" si="0"/>
        <v>0</v>
      </c>
      <c r="P66" s="10"/>
    </row>
    <row r="67" spans="1:16" x14ac:dyDescent="0.25">
      <c r="A67" s="63" t="s">
        <v>76</v>
      </c>
      <c r="B67" s="61" t="s">
        <v>106</v>
      </c>
      <c r="C67" s="59" t="s">
        <v>94</v>
      </c>
      <c r="D67" s="57" t="s">
        <v>70</v>
      </c>
      <c r="E67" s="61">
        <v>0.04</v>
      </c>
      <c r="F67" s="61">
        <v>0.61</v>
      </c>
      <c r="G67" s="61">
        <v>0.65</v>
      </c>
      <c r="H67" s="59" t="s">
        <v>124</v>
      </c>
      <c r="I67" s="61">
        <v>30</v>
      </c>
      <c r="J67" s="61">
        <v>7.0000000000000007E-2</v>
      </c>
      <c r="K67" s="61" t="s">
        <v>139</v>
      </c>
      <c r="L67" s="61">
        <v>21.84</v>
      </c>
      <c r="M67" s="22" t="s">
        <v>59</v>
      </c>
      <c r="N67" s="53"/>
      <c r="O67" s="21">
        <f t="shared" si="0"/>
        <v>0</v>
      </c>
      <c r="P67" s="10"/>
    </row>
    <row r="68" spans="1:16" x14ac:dyDescent="0.25">
      <c r="A68" s="63"/>
      <c r="B68" s="61"/>
      <c r="C68" s="59"/>
      <c r="D68" s="56" t="s">
        <v>69</v>
      </c>
      <c r="E68" s="61">
        <v>0.38</v>
      </c>
      <c r="F68" s="61">
        <v>5.44</v>
      </c>
      <c r="G68" s="61">
        <v>5.82</v>
      </c>
      <c r="H68" s="59"/>
      <c r="I68" s="61"/>
      <c r="J68" s="61"/>
      <c r="K68" s="61"/>
      <c r="L68" s="61">
        <v>182.1</v>
      </c>
      <c r="M68" s="22" t="s">
        <v>59</v>
      </c>
      <c r="N68" s="53"/>
      <c r="O68" s="21">
        <f t="shared" si="0"/>
        <v>0</v>
      </c>
      <c r="P68" s="10"/>
    </row>
    <row r="69" spans="1:16" x14ac:dyDescent="0.25">
      <c r="A69" s="63" t="s">
        <v>76</v>
      </c>
      <c r="B69" s="61" t="s">
        <v>107</v>
      </c>
      <c r="C69" s="59" t="s">
        <v>95</v>
      </c>
      <c r="D69" s="57" t="s">
        <v>70</v>
      </c>
      <c r="E69" s="61">
        <v>0.79</v>
      </c>
      <c r="F69" s="61">
        <v>3.77</v>
      </c>
      <c r="G69" s="61">
        <v>4.5599999999999996</v>
      </c>
      <c r="H69" s="59" t="s">
        <v>124</v>
      </c>
      <c r="I69" s="61">
        <v>50</v>
      </c>
      <c r="J69" s="61">
        <v>7.0000000000000007E-2</v>
      </c>
      <c r="K69" s="61" t="s">
        <v>153</v>
      </c>
      <c r="L69" s="61">
        <v>252.71</v>
      </c>
      <c r="M69" s="22" t="s">
        <v>59</v>
      </c>
      <c r="N69" s="53"/>
      <c r="O69" s="21">
        <f t="shared" si="0"/>
        <v>0</v>
      </c>
      <c r="P69" s="10"/>
    </row>
    <row r="70" spans="1:16" x14ac:dyDescent="0.25">
      <c r="A70" s="63"/>
      <c r="B70" s="61"/>
      <c r="C70" s="59"/>
      <c r="D70" s="56" t="s">
        <v>69</v>
      </c>
      <c r="E70" s="61">
        <v>3.16</v>
      </c>
      <c r="F70" s="61">
        <v>15.07</v>
      </c>
      <c r="G70" s="61">
        <v>18.23</v>
      </c>
      <c r="H70" s="59"/>
      <c r="I70" s="61"/>
      <c r="J70" s="61"/>
      <c r="K70" s="61"/>
      <c r="L70" s="61">
        <v>970.81</v>
      </c>
      <c r="M70" s="22" t="s">
        <v>59</v>
      </c>
      <c r="N70" s="53"/>
      <c r="O70" s="21">
        <f t="shared" si="0"/>
        <v>0</v>
      </c>
      <c r="P70" s="10"/>
    </row>
    <row r="71" spans="1:16" x14ac:dyDescent="0.25">
      <c r="A71" s="63" t="s">
        <v>76</v>
      </c>
      <c r="B71" s="61" t="s">
        <v>108</v>
      </c>
      <c r="C71" s="59" t="s">
        <v>95</v>
      </c>
      <c r="D71" s="55" t="s">
        <v>70</v>
      </c>
      <c r="E71" s="61">
        <v>0.65</v>
      </c>
      <c r="F71" s="61">
        <v>1.64</v>
      </c>
      <c r="G71" s="61">
        <v>2.29</v>
      </c>
      <c r="H71" s="59" t="s">
        <v>124</v>
      </c>
      <c r="I71" s="61">
        <v>45</v>
      </c>
      <c r="J71" s="61">
        <v>0.1</v>
      </c>
      <c r="K71" s="61" t="s">
        <v>154</v>
      </c>
      <c r="L71" s="61">
        <v>111.02</v>
      </c>
      <c r="M71" s="22" t="s">
        <v>59</v>
      </c>
      <c r="N71" s="53"/>
      <c r="O71" s="21">
        <f t="shared" si="0"/>
        <v>0</v>
      </c>
      <c r="P71" s="10"/>
    </row>
    <row r="72" spans="1:16" x14ac:dyDescent="0.25">
      <c r="A72" s="63"/>
      <c r="B72" s="61"/>
      <c r="C72" s="59"/>
      <c r="D72" s="56" t="s">
        <v>69</v>
      </c>
      <c r="E72" s="61">
        <v>5.85</v>
      </c>
      <c r="F72" s="61">
        <v>14.73</v>
      </c>
      <c r="G72" s="61">
        <v>20.58</v>
      </c>
      <c r="H72" s="59"/>
      <c r="I72" s="61"/>
      <c r="J72" s="61"/>
      <c r="K72" s="61"/>
      <c r="L72" s="61">
        <v>960.07</v>
      </c>
      <c r="M72" s="22" t="s">
        <v>59</v>
      </c>
      <c r="N72" s="53"/>
      <c r="O72" s="21">
        <f t="shared" si="0"/>
        <v>0</v>
      </c>
      <c r="P72" s="10"/>
    </row>
    <row r="73" spans="1:16" x14ac:dyDescent="0.25">
      <c r="A73" s="63" t="s">
        <v>76</v>
      </c>
      <c r="B73" s="61" t="s">
        <v>109</v>
      </c>
      <c r="C73" s="59" t="s">
        <v>95</v>
      </c>
      <c r="D73" s="55" t="s">
        <v>70</v>
      </c>
      <c r="E73" s="61">
        <v>0.68</v>
      </c>
      <c r="F73" s="61">
        <v>3.98</v>
      </c>
      <c r="G73" s="61">
        <v>4.6500000000000004</v>
      </c>
      <c r="H73" s="59" t="s">
        <v>124</v>
      </c>
      <c r="I73" s="61">
        <v>30</v>
      </c>
      <c r="J73" s="61">
        <v>0.09</v>
      </c>
      <c r="K73" s="61" t="s">
        <v>155</v>
      </c>
      <c r="L73" s="61">
        <v>244.51</v>
      </c>
      <c r="M73" s="22" t="s">
        <v>59</v>
      </c>
      <c r="N73" s="53"/>
      <c r="O73" s="21">
        <f t="shared" si="0"/>
        <v>0</v>
      </c>
      <c r="P73" s="10"/>
    </row>
    <row r="74" spans="1:16" x14ac:dyDescent="0.25">
      <c r="A74" s="63"/>
      <c r="B74" s="61"/>
      <c r="C74" s="59"/>
      <c r="D74" s="56" t="s">
        <v>69</v>
      </c>
      <c r="E74" s="61">
        <v>2.71</v>
      </c>
      <c r="F74" s="61">
        <v>15.91</v>
      </c>
      <c r="G74" s="61">
        <v>18.61</v>
      </c>
      <c r="H74" s="59"/>
      <c r="I74" s="61"/>
      <c r="J74" s="61"/>
      <c r="K74" s="61"/>
      <c r="L74" s="61">
        <v>937.06</v>
      </c>
      <c r="M74" s="22" t="s">
        <v>59</v>
      </c>
      <c r="N74" s="53"/>
      <c r="O74" s="21">
        <f t="shared" si="0"/>
        <v>0</v>
      </c>
      <c r="P74" s="10"/>
    </row>
    <row r="75" spans="1:16" x14ac:dyDescent="0.25">
      <c r="A75" s="63" t="s">
        <v>76</v>
      </c>
      <c r="B75" s="61" t="s">
        <v>110</v>
      </c>
      <c r="C75" s="59" t="s">
        <v>95</v>
      </c>
      <c r="D75" s="55" t="s">
        <v>70</v>
      </c>
      <c r="E75" s="61">
        <v>0</v>
      </c>
      <c r="F75" s="61">
        <v>4.63</v>
      </c>
      <c r="G75" s="61">
        <v>4.63</v>
      </c>
      <c r="H75" s="59" t="s">
        <v>124</v>
      </c>
      <c r="I75" s="61">
        <v>60</v>
      </c>
      <c r="J75" s="61">
        <v>0.25</v>
      </c>
      <c r="K75" s="61" t="s">
        <v>156</v>
      </c>
      <c r="L75" s="61">
        <v>175.21</v>
      </c>
      <c r="M75" s="22" t="s">
        <v>59</v>
      </c>
      <c r="N75" s="53"/>
      <c r="O75" s="21">
        <f t="shared" si="0"/>
        <v>0</v>
      </c>
      <c r="P75" s="10"/>
    </row>
    <row r="76" spans="1:16" x14ac:dyDescent="0.25">
      <c r="A76" s="63"/>
      <c r="B76" s="62"/>
      <c r="C76" s="59" t="s">
        <v>95</v>
      </c>
      <c r="D76" s="56" t="s">
        <v>69</v>
      </c>
      <c r="E76" s="61">
        <v>0</v>
      </c>
      <c r="F76" s="61">
        <v>41.69</v>
      </c>
      <c r="G76" s="61">
        <v>41.69</v>
      </c>
      <c r="H76" s="59"/>
      <c r="I76" s="61"/>
      <c r="J76" s="61"/>
      <c r="K76" s="61"/>
      <c r="L76" s="61">
        <v>1462.69</v>
      </c>
      <c r="M76" s="22" t="s">
        <v>59</v>
      </c>
      <c r="N76" s="53"/>
      <c r="O76" s="21">
        <f t="shared" si="0"/>
        <v>0</v>
      </c>
      <c r="P76" s="10"/>
    </row>
    <row r="77" spans="1:16" x14ac:dyDescent="0.25">
      <c r="A77" s="63" t="s">
        <v>76</v>
      </c>
      <c r="B77" s="61" t="s">
        <v>111</v>
      </c>
      <c r="C77" s="59" t="s">
        <v>93</v>
      </c>
      <c r="D77" s="57" t="s">
        <v>69</v>
      </c>
      <c r="E77" s="61">
        <v>8.73</v>
      </c>
      <c r="F77" s="61">
        <v>13.35</v>
      </c>
      <c r="G77" s="61">
        <v>22.08</v>
      </c>
      <c r="H77" s="59" t="s">
        <v>124</v>
      </c>
      <c r="I77" s="61">
        <v>35</v>
      </c>
      <c r="J77" s="61">
        <v>0.11</v>
      </c>
      <c r="K77" s="61" t="s">
        <v>157</v>
      </c>
      <c r="L77" s="61">
        <v>1355.77</v>
      </c>
      <c r="M77" s="22" t="s">
        <v>59</v>
      </c>
      <c r="N77" s="53"/>
      <c r="O77" s="21">
        <f t="shared" si="0"/>
        <v>0</v>
      </c>
      <c r="P77" s="10"/>
    </row>
    <row r="78" spans="1:16" x14ac:dyDescent="0.25">
      <c r="A78" s="63" t="s">
        <v>78</v>
      </c>
      <c r="B78" s="61" t="s">
        <v>112</v>
      </c>
      <c r="C78" s="59" t="s">
        <v>92</v>
      </c>
      <c r="D78" s="55" t="s">
        <v>70</v>
      </c>
      <c r="E78" s="61">
        <v>0</v>
      </c>
      <c r="F78" s="61">
        <v>1.7</v>
      </c>
      <c r="G78" s="61">
        <v>1.7</v>
      </c>
      <c r="H78" s="59" t="s">
        <v>124</v>
      </c>
      <c r="I78" s="61">
        <v>40</v>
      </c>
      <c r="J78" s="61">
        <v>0.15</v>
      </c>
      <c r="K78" s="61" t="s">
        <v>158</v>
      </c>
      <c r="L78" s="61">
        <v>50.47</v>
      </c>
      <c r="M78" s="22" t="s">
        <v>59</v>
      </c>
      <c r="N78" s="53"/>
      <c r="O78" s="21">
        <f t="shared" si="0"/>
        <v>0</v>
      </c>
      <c r="P78" s="10"/>
    </row>
    <row r="79" spans="1:16" x14ac:dyDescent="0.25">
      <c r="A79" s="63"/>
      <c r="B79" s="61"/>
      <c r="C79" s="59"/>
      <c r="D79" s="56" t="s">
        <v>69</v>
      </c>
      <c r="E79" s="61">
        <v>0</v>
      </c>
      <c r="F79" s="61">
        <v>15.3</v>
      </c>
      <c r="G79" s="61">
        <v>15.3</v>
      </c>
      <c r="H79" s="59"/>
      <c r="I79" s="61"/>
      <c r="J79" s="61"/>
      <c r="K79" s="61"/>
      <c r="L79" s="61">
        <v>596.57000000000005</v>
      </c>
      <c r="M79" s="22" t="s">
        <v>59</v>
      </c>
      <c r="N79" s="53"/>
      <c r="O79" s="21">
        <f t="shared" si="0"/>
        <v>0</v>
      </c>
      <c r="P79" s="10"/>
    </row>
    <row r="80" spans="1:16" x14ac:dyDescent="0.25">
      <c r="A80" s="63" t="s">
        <v>78</v>
      </c>
      <c r="B80" s="61" t="s">
        <v>113</v>
      </c>
      <c r="C80" s="59" t="s">
        <v>92</v>
      </c>
      <c r="D80" s="55" t="s">
        <v>70</v>
      </c>
      <c r="E80" s="61">
        <v>0.14000000000000001</v>
      </c>
      <c r="F80" s="61">
        <v>13.44</v>
      </c>
      <c r="G80" s="61">
        <v>13.59</v>
      </c>
      <c r="H80" s="59" t="s">
        <v>124</v>
      </c>
      <c r="I80" s="61">
        <v>0</v>
      </c>
      <c r="J80" s="61">
        <v>0.28999999999999998</v>
      </c>
      <c r="K80" s="61" t="s">
        <v>159</v>
      </c>
      <c r="L80" s="61">
        <v>307.94</v>
      </c>
      <c r="M80" s="22" t="s">
        <v>59</v>
      </c>
      <c r="N80" s="53"/>
      <c r="O80" s="21">
        <f t="shared" si="0"/>
        <v>0</v>
      </c>
      <c r="P80" s="10"/>
    </row>
    <row r="81" spans="1:16" x14ac:dyDescent="0.25">
      <c r="A81" s="63"/>
      <c r="B81" s="61"/>
      <c r="C81" s="59"/>
      <c r="D81" s="56" t="s">
        <v>69</v>
      </c>
      <c r="E81" s="61">
        <v>0.04</v>
      </c>
      <c r="F81" s="61">
        <v>3.36</v>
      </c>
      <c r="G81" s="61">
        <v>3.4</v>
      </c>
      <c r="H81" s="59"/>
      <c r="I81" s="61"/>
      <c r="J81" s="61"/>
      <c r="K81" s="61"/>
      <c r="L81" s="61">
        <v>101.12</v>
      </c>
      <c r="M81" s="22" t="s">
        <v>59</v>
      </c>
      <c r="N81" s="53"/>
      <c r="O81" s="21">
        <f t="shared" si="0"/>
        <v>0</v>
      </c>
      <c r="P81" s="10"/>
    </row>
    <row r="82" spans="1:16" x14ac:dyDescent="0.25">
      <c r="A82" s="63" t="s">
        <v>78</v>
      </c>
      <c r="B82" s="62" t="s">
        <v>114</v>
      </c>
      <c r="C82" s="59" t="s">
        <v>92</v>
      </c>
      <c r="D82" s="55" t="s">
        <v>70</v>
      </c>
      <c r="E82" s="61">
        <v>0</v>
      </c>
      <c r="F82" s="61">
        <v>3.52</v>
      </c>
      <c r="G82" s="61">
        <v>3.52</v>
      </c>
      <c r="H82" s="59" t="s">
        <v>124</v>
      </c>
      <c r="I82" s="61">
        <v>10</v>
      </c>
      <c r="J82" s="61">
        <v>0.2</v>
      </c>
      <c r="K82" s="61" t="s">
        <v>159</v>
      </c>
      <c r="L82" s="61">
        <v>90.76</v>
      </c>
      <c r="M82" s="22" t="s">
        <v>59</v>
      </c>
      <c r="N82" s="53"/>
      <c r="O82" s="21">
        <f t="shared" si="0"/>
        <v>0</v>
      </c>
      <c r="P82" s="10"/>
    </row>
    <row r="83" spans="1:16" x14ac:dyDescent="0.25">
      <c r="A83" s="63"/>
      <c r="B83" s="62"/>
      <c r="C83" s="59"/>
      <c r="D83" s="56" t="s">
        <v>69</v>
      </c>
      <c r="E83" s="61">
        <v>0</v>
      </c>
      <c r="F83" s="61">
        <v>31.69</v>
      </c>
      <c r="G83" s="61">
        <v>31.69</v>
      </c>
      <c r="H83" s="59"/>
      <c r="I83" s="61"/>
      <c r="J83" s="61"/>
      <c r="K83" s="61"/>
      <c r="L83" s="61">
        <v>1064.1300000000001</v>
      </c>
      <c r="M83" s="22" t="s">
        <v>59</v>
      </c>
      <c r="N83" s="53"/>
      <c r="O83" s="21">
        <f t="shared" si="0"/>
        <v>0</v>
      </c>
      <c r="P83" s="10"/>
    </row>
    <row r="84" spans="1:16" x14ac:dyDescent="0.25">
      <c r="A84" s="63" t="s">
        <v>78</v>
      </c>
      <c r="B84" s="62" t="s">
        <v>115</v>
      </c>
      <c r="C84" s="59" t="s">
        <v>92</v>
      </c>
      <c r="D84" s="57" t="s">
        <v>70</v>
      </c>
      <c r="E84" s="61">
        <v>0.2</v>
      </c>
      <c r="F84" s="61">
        <v>3.45</v>
      </c>
      <c r="G84" s="61">
        <v>3.65</v>
      </c>
      <c r="H84" s="59" t="s">
        <v>124</v>
      </c>
      <c r="I84" s="61">
        <v>30</v>
      </c>
      <c r="J84" s="61">
        <v>0.15</v>
      </c>
      <c r="K84" s="61" t="s">
        <v>145</v>
      </c>
      <c r="L84" s="61">
        <v>123.24</v>
      </c>
      <c r="M84" s="22" t="s">
        <v>59</v>
      </c>
      <c r="N84" s="53"/>
      <c r="O84" s="21">
        <f t="shared" si="0"/>
        <v>0</v>
      </c>
      <c r="P84" s="10"/>
    </row>
    <row r="85" spans="1:16" x14ac:dyDescent="0.25">
      <c r="A85" s="63"/>
      <c r="B85" s="62"/>
      <c r="C85" s="59"/>
      <c r="D85" s="56" t="s">
        <v>69</v>
      </c>
      <c r="E85" s="61">
        <v>1.82</v>
      </c>
      <c r="F85" s="61">
        <v>31.02</v>
      </c>
      <c r="G85" s="61">
        <v>32.85</v>
      </c>
      <c r="H85" s="59"/>
      <c r="I85" s="61"/>
      <c r="J85" s="61"/>
      <c r="K85" s="61"/>
      <c r="L85" s="61">
        <v>1419.67</v>
      </c>
      <c r="M85" s="22" t="s">
        <v>59</v>
      </c>
      <c r="N85" s="53"/>
      <c r="O85" s="21">
        <f t="shared" si="0"/>
        <v>0</v>
      </c>
      <c r="P85" s="10"/>
    </row>
    <row r="86" spans="1:16" x14ac:dyDescent="0.25">
      <c r="A86" s="63" t="s">
        <v>78</v>
      </c>
      <c r="B86" s="61" t="s">
        <v>116</v>
      </c>
      <c r="C86" s="59" t="s">
        <v>92</v>
      </c>
      <c r="D86" s="57" t="s">
        <v>70</v>
      </c>
      <c r="E86" s="61">
        <v>0</v>
      </c>
      <c r="F86" s="61">
        <v>13.11</v>
      </c>
      <c r="G86" s="61">
        <v>13.11</v>
      </c>
      <c r="H86" s="59" t="s">
        <v>124</v>
      </c>
      <c r="I86" s="61">
        <v>30</v>
      </c>
      <c r="J86" s="61">
        <v>0.19</v>
      </c>
      <c r="K86" s="61" t="s">
        <v>160</v>
      </c>
      <c r="L86" s="61">
        <v>390.21</v>
      </c>
      <c r="M86" s="22" t="s">
        <v>59</v>
      </c>
      <c r="N86" s="53"/>
      <c r="O86" s="21">
        <f t="shared" si="0"/>
        <v>0</v>
      </c>
      <c r="P86" s="10"/>
    </row>
    <row r="87" spans="1:16" x14ac:dyDescent="0.25">
      <c r="A87" s="63"/>
      <c r="B87" s="61"/>
      <c r="C87" s="59"/>
      <c r="D87" s="56" t="s">
        <v>69</v>
      </c>
      <c r="E87" s="61">
        <v>0</v>
      </c>
      <c r="F87" s="61">
        <v>3.28</v>
      </c>
      <c r="G87" s="61">
        <v>3.28</v>
      </c>
      <c r="H87" s="59"/>
      <c r="I87" s="61"/>
      <c r="J87" s="61"/>
      <c r="K87" s="61"/>
      <c r="L87" s="61">
        <v>126.73</v>
      </c>
      <c r="M87" s="22" t="s">
        <v>59</v>
      </c>
      <c r="N87" s="53"/>
      <c r="O87" s="21">
        <f t="shared" si="0"/>
        <v>0</v>
      </c>
      <c r="P87" s="10"/>
    </row>
    <row r="88" spans="1:16" x14ac:dyDescent="0.25">
      <c r="A88" s="63" t="s">
        <v>76</v>
      </c>
      <c r="B88" s="62" t="s">
        <v>117</v>
      </c>
      <c r="C88" s="59" t="s">
        <v>93</v>
      </c>
      <c r="D88" s="57" t="s">
        <v>70</v>
      </c>
      <c r="E88" s="61">
        <v>0.54</v>
      </c>
      <c r="F88" s="61">
        <v>7.55</v>
      </c>
      <c r="G88" s="61">
        <v>8.08</v>
      </c>
      <c r="H88" s="59" t="s">
        <v>124</v>
      </c>
      <c r="I88" s="61">
        <v>40</v>
      </c>
      <c r="J88" s="61">
        <v>0.1</v>
      </c>
      <c r="K88" s="61" t="s">
        <v>161</v>
      </c>
      <c r="L88" s="61">
        <v>392.67</v>
      </c>
      <c r="M88" s="22" t="s">
        <v>59</v>
      </c>
      <c r="N88" s="53"/>
      <c r="O88" s="21">
        <f t="shared" si="0"/>
        <v>0</v>
      </c>
      <c r="P88" s="10"/>
    </row>
    <row r="89" spans="1:16" x14ac:dyDescent="0.25">
      <c r="A89" s="63"/>
      <c r="B89" s="62"/>
      <c r="C89" s="59"/>
      <c r="D89" s="56" t="s">
        <v>69</v>
      </c>
      <c r="E89" s="61">
        <v>2.14</v>
      </c>
      <c r="F89" s="61">
        <v>30.19</v>
      </c>
      <c r="G89" s="61">
        <v>32.33</v>
      </c>
      <c r="H89" s="59"/>
      <c r="I89" s="61"/>
      <c r="J89" s="61"/>
      <c r="K89" s="61"/>
      <c r="L89" s="61">
        <v>1866.4</v>
      </c>
      <c r="M89" s="22" t="s">
        <v>59</v>
      </c>
      <c r="N89" s="53"/>
      <c r="O89" s="21">
        <f t="shared" si="0"/>
        <v>0</v>
      </c>
      <c r="P89" s="10"/>
    </row>
    <row r="90" spans="1:16" x14ac:dyDescent="0.25">
      <c r="A90" s="63" t="s">
        <v>91</v>
      </c>
      <c r="B90" s="62" t="s">
        <v>118</v>
      </c>
      <c r="C90" s="59" t="s">
        <v>92</v>
      </c>
      <c r="D90" s="57" t="s">
        <v>70</v>
      </c>
      <c r="E90" s="61">
        <v>0.82</v>
      </c>
      <c r="F90" s="61">
        <v>19.670000000000002</v>
      </c>
      <c r="G90" s="61">
        <v>20.49</v>
      </c>
      <c r="H90" s="59" t="s">
        <v>124</v>
      </c>
      <c r="I90" s="61">
        <v>30</v>
      </c>
      <c r="J90" s="61">
        <v>0.11</v>
      </c>
      <c r="K90" s="61" t="s">
        <v>162</v>
      </c>
      <c r="L90" s="61">
        <v>719.28</v>
      </c>
      <c r="M90" s="22" t="s">
        <v>59</v>
      </c>
      <c r="N90" s="53"/>
      <c r="O90" s="21">
        <f t="shared" si="0"/>
        <v>0</v>
      </c>
      <c r="P90" s="10"/>
    </row>
    <row r="91" spans="1:16" x14ac:dyDescent="0.25">
      <c r="A91" s="63"/>
      <c r="B91" s="62"/>
      <c r="C91" s="59"/>
      <c r="D91" s="56" t="s">
        <v>69</v>
      </c>
      <c r="E91" s="61">
        <v>3.26</v>
      </c>
      <c r="F91" s="61">
        <v>78.69</v>
      </c>
      <c r="G91" s="61">
        <v>81.96</v>
      </c>
      <c r="H91" s="59"/>
      <c r="I91" s="61"/>
      <c r="J91" s="61"/>
      <c r="K91" s="61"/>
      <c r="L91" s="61">
        <v>3170.87</v>
      </c>
      <c r="M91" s="22" t="s">
        <v>59</v>
      </c>
      <c r="N91" s="53"/>
      <c r="O91" s="21">
        <f t="shared" si="0"/>
        <v>0</v>
      </c>
      <c r="P91" s="10"/>
    </row>
    <row r="92" spans="1:16" x14ac:dyDescent="0.25">
      <c r="A92" s="63" t="s">
        <v>91</v>
      </c>
      <c r="B92" s="61" t="s">
        <v>119</v>
      </c>
      <c r="C92" s="59" t="s">
        <v>93</v>
      </c>
      <c r="D92" s="57" t="s">
        <v>70</v>
      </c>
      <c r="E92" s="61">
        <v>0.5</v>
      </c>
      <c r="F92" s="61">
        <v>77.290000000000006</v>
      </c>
      <c r="G92" s="61">
        <v>77.790000000000006</v>
      </c>
      <c r="H92" s="59" t="s">
        <v>124</v>
      </c>
      <c r="I92" s="61">
        <v>30</v>
      </c>
      <c r="J92" s="61">
        <v>0.18</v>
      </c>
      <c r="K92" s="61" t="s">
        <v>163</v>
      </c>
      <c r="L92" s="61">
        <v>3351.81</v>
      </c>
      <c r="M92" s="22" t="s">
        <v>59</v>
      </c>
      <c r="N92" s="53"/>
      <c r="O92" s="21">
        <f t="shared" si="0"/>
        <v>0</v>
      </c>
      <c r="P92" s="10"/>
    </row>
    <row r="93" spans="1:16" x14ac:dyDescent="0.25">
      <c r="A93" s="63"/>
      <c r="B93" s="61"/>
      <c r="C93" s="59"/>
      <c r="D93" s="56" t="s">
        <v>69</v>
      </c>
      <c r="E93" s="61">
        <v>2.02</v>
      </c>
      <c r="F93" s="61">
        <v>309.14999999999998</v>
      </c>
      <c r="G93" s="61">
        <v>311.17</v>
      </c>
      <c r="H93" s="59"/>
      <c r="I93" s="61"/>
      <c r="J93" s="61"/>
      <c r="K93" s="61"/>
      <c r="L93" s="61">
        <v>16562.91</v>
      </c>
      <c r="M93" s="22" t="s">
        <v>59</v>
      </c>
      <c r="N93" s="53"/>
      <c r="O93" s="21">
        <f t="shared" si="0"/>
        <v>0</v>
      </c>
      <c r="P93" s="10"/>
    </row>
    <row r="94" spans="1:16" x14ac:dyDescent="0.25">
      <c r="A94" s="63" t="s">
        <v>73</v>
      </c>
      <c r="B94" s="61" t="s">
        <v>120</v>
      </c>
      <c r="C94" s="59" t="s">
        <v>93</v>
      </c>
      <c r="D94" s="57" t="s">
        <v>69</v>
      </c>
      <c r="E94" s="61">
        <v>0.84</v>
      </c>
      <c r="F94" s="61">
        <v>13.46</v>
      </c>
      <c r="G94" s="61">
        <v>14.3</v>
      </c>
      <c r="H94" s="59" t="s">
        <v>124</v>
      </c>
      <c r="I94" s="61">
        <v>30</v>
      </c>
      <c r="J94" s="61">
        <v>0.13</v>
      </c>
      <c r="K94" s="61" t="s">
        <v>164</v>
      </c>
      <c r="L94" s="61">
        <v>584.99</v>
      </c>
      <c r="M94" s="22" t="s">
        <v>59</v>
      </c>
      <c r="N94" s="53"/>
      <c r="O94" s="21">
        <f t="shared" si="0"/>
        <v>0</v>
      </c>
      <c r="P94" s="10"/>
    </row>
    <row r="95" spans="1:16" x14ac:dyDescent="0.25">
      <c r="A95" s="63" t="s">
        <v>73</v>
      </c>
      <c r="B95" s="61" t="s">
        <v>121</v>
      </c>
      <c r="C95" s="59" t="s">
        <v>93</v>
      </c>
      <c r="D95" s="56" t="s">
        <v>70</v>
      </c>
      <c r="E95" s="61">
        <v>3.59</v>
      </c>
      <c r="F95" s="61">
        <v>43.8</v>
      </c>
      <c r="G95" s="61">
        <v>47.39</v>
      </c>
      <c r="H95" s="59" t="s">
        <v>124</v>
      </c>
      <c r="I95" s="61">
        <v>10</v>
      </c>
      <c r="J95" s="61">
        <v>0.2</v>
      </c>
      <c r="K95" s="61" t="s">
        <v>165</v>
      </c>
      <c r="L95" s="61">
        <v>1998.37</v>
      </c>
      <c r="M95" s="22" t="s">
        <v>59</v>
      </c>
      <c r="N95" s="53"/>
      <c r="O95" s="21">
        <f t="shared" si="0"/>
        <v>0</v>
      </c>
      <c r="P95" s="10"/>
    </row>
    <row r="96" spans="1:16" x14ac:dyDescent="0.25">
      <c r="A96" s="63"/>
      <c r="B96" s="61"/>
      <c r="C96" s="59"/>
      <c r="D96" s="57" t="s">
        <v>69</v>
      </c>
      <c r="E96" s="61">
        <v>14.37</v>
      </c>
      <c r="F96" s="61">
        <v>175.18</v>
      </c>
      <c r="G96" s="61">
        <v>189.55</v>
      </c>
      <c r="H96" s="59"/>
      <c r="I96" s="61"/>
      <c r="J96" s="61"/>
      <c r="K96" s="61"/>
      <c r="L96" s="61">
        <v>9783.2099999999991</v>
      </c>
      <c r="M96" s="22" t="s">
        <v>59</v>
      </c>
      <c r="N96" s="53"/>
      <c r="O96" s="21">
        <f t="shared" si="0"/>
        <v>0</v>
      </c>
      <c r="P96" s="10"/>
    </row>
    <row r="97" spans="1:16" ht="15.75" thickBot="1" x14ac:dyDescent="0.3">
      <c r="A97" s="23"/>
      <c r="B97" s="24"/>
      <c r="C97" s="127"/>
      <c r="D97" s="128"/>
      <c r="E97" s="51">
        <v>80.02</v>
      </c>
      <c r="F97" s="48">
        <f>SUM(F12:F96)</f>
        <v>3971.0900000000006</v>
      </c>
      <c r="G97" s="48">
        <f>SUM(G12:G96)</f>
        <v>4180.5600000000004</v>
      </c>
      <c r="H97" s="46"/>
      <c r="I97" s="24"/>
      <c r="J97" s="24"/>
      <c r="K97" s="47"/>
      <c r="L97" s="49"/>
      <c r="M97" s="22"/>
      <c r="N97" s="50"/>
      <c r="O97" s="21">
        <f t="shared" ref="O97" si="2">SUM(N97*G97)</f>
        <v>0</v>
      </c>
      <c r="P97" s="10" t="str">
        <f t="shared" si="1"/>
        <v xml:space="preserve"> </v>
      </c>
    </row>
    <row r="98" spans="1:16" ht="15.75" thickBot="1" x14ac:dyDescent="0.3">
      <c r="A98" s="25"/>
      <c r="B98" s="26"/>
      <c r="C98" s="27"/>
      <c r="D98" s="28"/>
      <c r="E98" s="29"/>
      <c r="F98" s="29"/>
      <c r="G98" s="29"/>
      <c r="H98" s="30"/>
      <c r="I98" s="26"/>
      <c r="J98" s="26"/>
      <c r="K98" s="27"/>
      <c r="L98" s="36"/>
      <c r="M98" s="32"/>
      <c r="N98" s="35"/>
      <c r="O98" s="36"/>
      <c r="P98" s="10"/>
    </row>
    <row r="99" spans="1:16" ht="15.75" thickBot="1" x14ac:dyDescent="0.3">
      <c r="A99" s="45"/>
      <c r="B99" s="33"/>
      <c r="C99" s="33"/>
      <c r="D99" s="33"/>
      <c r="E99" s="33"/>
      <c r="F99" s="33"/>
      <c r="G99" s="33"/>
      <c r="H99" s="33"/>
      <c r="I99" s="33"/>
      <c r="J99" s="121" t="s">
        <v>12</v>
      </c>
      <c r="K99" s="121"/>
      <c r="L99" s="36">
        <f>SUM(L12:L96)</f>
        <v>142961.96999999997</v>
      </c>
      <c r="M99" s="34"/>
      <c r="N99" s="37" t="s">
        <v>13</v>
      </c>
      <c r="O99" s="31">
        <f>SUM(O12:O97)</f>
        <v>0</v>
      </c>
      <c r="P99" s="10" t="str">
        <f>IF(O99&gt;L99,"prekročená cena","nižšia ako stanovená")</f>
        <v>nižšia ako stanovená</v>
      </c>
    </row>
    <row r="100" spans="1:16" x14ac:dyDescent="0.25">
      <c r="A100" s="122" t="s">
        <v>72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4"/>
      <c r="O100" s="31">
        <f>O101-O99</f>
        <v>0</v>
      </c>
    </row>
    <row r="101" spans="1:16" ht="15.75" thickBot="1" x14ac:dyDescent="0.3">
      <c r="A101" s="122" t="s">
        <v>14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4"/>
      <c r="O101" s="31">
        <f>IF("nie"=MID(I109,1,3),O99,(O99*1.23))</f>
        <v>0</v>
      </c>
    </row>
    <row r="102" spans="1:16" x14ac:dyDescent="0.25">
      <c r="A102" s="110" t="s">
        <v>15</v>
      </c>
      <c r="B102" s="110"/>
      <c r="C102" s="110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</row>
    <row r="103" spans="1:16" x14ac:dyDescent="0.25">
      <c r="A103" s="125" t="s">
        <v>63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</row>
    <row r="104" spans="1:16" ht="25.5" customHeight="1" x14ac:dyDescent="0.25">
      <c r="A104" s="39" t="s">
        <v>55</v>
      </c>
      <c r="B104" s="39"/>
      <c r="C104" s="39"/>
      <c r="D104" s="39"/>
      <c r="E104" s="39"/>
      <c r="F104" s="39"/>
      <c r="G104" s="40" t="s">
        <v>53</v>
      </c>
      <c r="H104" s="39"/>
      <c r="I104" s="39"/>
      <c r="J104" s="41"/>
      <c r="K104" s="41"/>
      <c r="L104" s="41"/>
      <c r="M104" s="41"/>
      <c r="N104" s="41"/>
      <c r="O104" s="41"/>
    </row>
    <row r="105" spans="1:16" ht="15" customHeight="1" x14ac:dyDescent="0.25">
      <c r="A105" s="112" t="s">
        <v>169</v>
      </c>
      <c r="B105" s="113"/>
      <c r="C105" s="113"/>
      <c r="D105" s="113"/>
      <c r="E105" s="114"/>
      <c r="F105" s="111" t="s">
        <v>54</v>
      </c>
      <c r="G105" s="42" t="s">
        <v>16</v>
      </c>
      <c r="H105" s="104"/>
      <c r="I105" s="105"/>
      <c r="J105" s="105"/>
      <c r="K105" s="105"/>
      <c r="L105" s="105"/>
      <c r="M105" s="105"/>
      <c r="N105" s="105"/>
      <c r="O105" s="106"/>
    </row>
    <row r="106" spans="1:16" x14ac:dyDescent="0.25">
      <c r="A106" s="115"/>
      <c r="B106" s="116"/>
      <c r="C106" s="116"/>
      <c r="D106" s="116"/>
      <c r="E106" s="117"/>
      <c r="F106" s="111"/>
      <c r="G106" s="42" t="s">
        <v>17</v>
      </c>
      <c r="H106" s="104"/>
      <c r="I106" s="105"/>
      <c r="J106" s="105"/>
      <c r="K106" s="105"/>
      <c r="L106" s="105"/>
      <c r="M106" s="105"/>
      <c r="N106" s="105"/>
      <c r="O106" s="106"/>
    </row>
    <row r="107" spans="1:16" ht="18" customHeight="1" x14ac:dyDescent="0.25">
      <c r="A107" s="115"/>
      <c r="B107" s="116"/>
      <c r="C107" s="116"/>
      <c r="D107" s="116"/>
      <c r="E107" s="117"/>
      <c r="F107" s="111"/>
      <c r="G107" s="42" t="s">
        <v>18</v>
      </c>
      <c r="H107" s="104"/>
      <c r="I107" s="105"/>
      <c r="J107" s="105"/>
      <c r="K107" s="105"/>
      <c r="L107" s="105"/>
      <c r="M107" s="105"/>
      <c r="N107" s="105"/>
      <c r="O107" s="106"/>
    </row>
    <row r="108" spans="1:16" x14ac:dyDescent="0.25">
      <c r="A108" s="115"/>
      <c r="B108" s="116"/>
      <c r="C108" s="116"/>
      <c r="D108" s="116"/>
      <c r="E108" s="117"/>
      <c r="F108" s="111"/>
      <c r="G108" s="42" t="s">
        <v>19</v>
      </c>
      <c r="H108" s="104"/>
      <c r="I108" s="105"/>
      <c r="J108" s="105"/>
      <c r="K108" s="105"/>
      <c r="L108" s="105"/>
      <c r="M108" s="105"/>
      <c r="N108" s="105"/>
      <c r="O108" s="106"/>
    </row>
    <row r="109" spans="1:16" x14ac:dyDescent="0.25">
      <c r="A109" s="115"/>
      <c r="B109" s="116"/>
      <c r="C109" s="116"/>
      <c r="D109" s="116"/>
      <c r="E109" s="117"/>
      <c r="F109" s="111"/>
      <c r="G109" s="42" t="s">
        <v>20</v>
      </c>
      <c r="H109" s="104"/>
      <c r="I109" s="105"/>
      <c r="J109" s="105"/>
      <c r="K109" s="105"/>
      <c r="L109" s="105"/>
      <c r="M109" s="105"/>
      <c r="N109" s="105"/>
      <c r="O109" s="106"/>
    </row>
    <row r="110" spans="1:16" x14ac:dyDescent="0.25">
      <c r="A110" s="115"/>
      <c r="B110" s="116"/>
      <c r="C110" s="116"/>
      <c r="D110" s="116"/>
      <c r="E110" s="117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spans="1:16" x14ac:dyDescent="0.25">
      <c r="A111" s="115"/>
      <c r="B111" s="116"/>
      <c r="C111" s="116"/>
      <c r="D111" s="116"/>
      <c r="E111" s="117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spans="1:16" x14ac:dyDescent="0.25">
      <c r="A112" s="118"/>
      <c r="B112" s="119"/>
      <c r="C112" s="119"/>
      <c r="D112" s="119"/>
      <c r="E112" s="120"/>
      <c r="F112" s="41"/>
      <c r="G112" s="16"/>
      <c r="H112" s="16"/>
      <c r="I112" s="16"/>
      <c r="J112" s="16" t="s">
        <v>21</v>
      </c>
      <c r="K112" s="16"/>
      <c r="L112" s="107"/>
      <c r="M112" s="108"/>
      <c r="N112" s="109"/>
      <c r="O112" s="16"/>
    </row>
    <row r="113" spans="1:15" x14ac:dyDescent="0.25">
      <c r="A113" s="52" t="s">
        <v>166</v>
      </c>
      <c r="B113" s="41"/>
      <c r="C113" s="41"/>
      <c r="D113" s="41"/>
      <c r="E113" s="41"/>
      <c r="F113" s="41"/>
      <c r="G113" s="16"/>
      <c r="H113" s="16"/>
      <c r="I113" s="16"/>
      <c r="J113" s="16"/>
      <c r="K113" s="16"/>
      <c r="L113" s="16"/>
      <c r="M113" s="16"/>
      <c r="N113" s="16"/>
      <c r="O113" s="16"/>
    </row>
    <row r="114" spans="1:15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</sheetData>
  <mergeCells count="35">
    <mergeCell ref="J99:K99"/>
    <mergeCell ref="A100:N100"/>
    <mergeCell ref="A101:N101"/>
    <mergeCell ref="A103:O103"/>
    <mergeCell ref="C97:D97"/>
    <mergeCell ref="H109:O109"/>
    <mergeCell ref="L112:N112"/>
    <mergeCell ref="A102:C102"/>
    <mergeCell ref="F105:F109"/>
    <mergeCell ref="H105:O105"/>
    <mergeCell ref="H106:O106"/>
    <mergeCell ref="H107:O107"/>
    <mergeCell ref="H108:O108"/>
    <mergeCell ref="A105:E112"/>
    <mergeCell ref="N9:N11"/>
    <mergeCell ref="O9:O11"/>
    <mergeCell ref="C10:D11"/>
    <mergeCell ref="E10:E11"/>
    <mergeCell ref="F10:F11"/>
    <mergeCell ref="G10:G11"/>
    <mergeCell ref="M9:M11"/>
    <mergeCell ref="A1:L1"/>
    <mergeCell ref="H9:H11"/>
    <mergeCell ref="I9:I11"/>
    <mergeCell ref="J9:J11"/>
    <mergeCell ref="K9:K11"/>
    <mergeCell ref="A8:B8"/>
    <mergeCell ref="E5:F5"/>
    <mergeCell ref="B6:F6"/>
    <mergeCell ref="B7:F7"/>
    <mergeCell ref="B9:B11"/>
    <mergeCell ref="C9:D9"/>
    <mergeCell ref="E9:G9"/>
    <mergeCell ref="L9:L11"/>
    <mergeCell ref="C3:K3"/>
  </mergeCells>
  <pageMargins left="0.23622047244094491" right="0.23622047244094491" top="0" bottom="0" header="0.31496062992125984" footer="0.31496062992125984"/>
  <pageSetup paperSize="9" scale="77" fitToHeight="0" orientation="landscape" r:id="rId1"/>
  <headerFooter>
    <oddFooter>&amp;RStrana &amp;P z &amp;N</oddFooter>
  </headerFooter>
  <rowBreaks count="1" manualBreakCount="1">
    <brk id="9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19"/>
  <sheetViews>
    <sheetView view="pageBreakPreview" zoomScaleNormal="100" zoomScaleSheetLayoutView="100" workbookViewId="0">
      <selection activeCell="B4" sqref="B4:N4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22</v>
      </c>
      <c r="B2" s="2"/>
      <c r="C2" s="2"/>
      <c r="D2" s="3"/>
      <c r="E2" s="4"/>
      <c r="F2" s="4"/>
      <c r="L2" s="133" t="s">
        <v>49</v>
      </c>
      <c r="M2" s="133"/>
    </row>
    <row r="3" spans="1:14" x14ac:dyDescent="0.25">
      <c r="A3" s="5" t="s">
        <v>23</v>
      </c>
      <c r="B3" s="130" t="s">
        <v>24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</row>
    <row r="4" spans="1:14" x14ac:dyDescent="0.25">
      <c r="A4" s="5" t="s">
        <v>25</v>
      </c>
      <c r="B4" s="130" t="s">
        <v>26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</row>
    <row r="5" spans="1:14" x14ac:dyDescent="0.25">
      <c r="A5" s="5" t="s">
        <v>7</v>
      </c>
      <c r="B5" s="130" t="s">
        <v>27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</row>
    <row r="6" spans="1:14" x14ac:dyDescent="0.25">
      <c r="A6" s="5" t="s">
        <v>2</v>
      </c>
      <c r="B6" s="130" t="s">
        <v>28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</row>
    <row r="7" spans="1:14" x14ac:dyDescent="0.25">
      <c r="A7" s="6" t="s">
        <v>29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2"/>
    </row>
    <row r="8" spans="1:14" x14ac:dyDescent="0.25">
      <c r="A8" s="5" t="s">
        <v>11</v>
      </c>
      <c r="B8" s="130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x14ac:dyDescent="0.25">
      <c r="A9" s="5" t="s">
        <v>31</v>
      </c>
      <c r="B9" s="130" t="s">
        <v>32</v>
      </c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</row>
    <row r="10" spans="1:14" x14ac:dyDescent="0.25">
      <c r="A10" s="5" t="s">
        <v>33</v>
      </c>
      <c r="B10" s="130" t="s">
        <v>34</v>
      </c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</row>
    <row r="11" spans="1:14" x14ac:dyDescent="0.25">
      <c r="A11" s="7" t="s">
        <v>35</v>
      </c>
      <c r="B11" s="130" t="s">
        <v>36</v>
      </c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</row>
    <row r="12" spans="1:14" x14ac:dyDescent="0.25">
      <c r="A12" s="8" t="s">
        <v>37</v>
      </c>
      <c r="B12" s="130" t="s">
        <v>38</v>
      </c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</row>
    <row r="13" spans="1:14" ht="24" customHeight="1" x14ac:dyDescent="0.25">
      <c r="A13" s="7" t="s">
        <v>39</v>
      </c>
      <c r="B13" s="130" t="s">
        <v>40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4" ht="16.5" customHeight="1" x14ac:dyDescent="0.25">
      <c r="A14" s="7" t="s">
        <v>5</v>
      </c>
      <c r="B14" s="130" t="s">
        <v>50</v>
      </c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</row>
    <row r="15" spans="1:14" x14ac:dyDescent="0.25">
      <c r="A15" s="7" t="s">
        <v>41</v>
      </c>
      <c r="B15" s="130" t="s">
        <v>42</v>
      </c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4" ht="38.25" x14ac:dyDescent="0.25">
      <c r="A16" s="9" t="s">
        <v>43</v>
      </c>
      <c r="B16" s="130" t="s">
        <v>44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ht="28.5" customHeight="1" x14ac:dyDescent="0.25">
      <c r="A17" s="9" t="s">
        <v>45</v>
      </c>
      <c r="B17" s="130" t="s">
        <v>46</v>
      </c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</row>
    <row r="18" spans="1:14" ht="27" customHeight="1" x14ac:dyDescent="0.25">
      <c r="A18" s="7" t="s">
        <v>47</v>
      </c>
      <c r="B18" s="130" t="s">
        <v>48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</row>
    <row r="19" spans="1:14" ht="75" customHeight="1" x14ac:dyDescent="0.25">
      <c r="A19" s="43" t="s">
        <v>60</v>
      </c>
      <c r="B19" s="129" t="s">
        <v>61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</row>
  </sheetData>
  <mergeCells count="18">
    <mergeCell ref="B7:N7"/>
    <mergeCell ref="L2:M2"/>
    <mergeCell ref="B3:N3"/>
    <mergeCell ref="B4:N4"/>
    <mergeCell ref="B5:N5"/>
    <mergeCell ref="B6:N6"/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VC Limbach </vt:lpstr>
      <vt:lpstr>Vysvetlívky</vt:lpstr>
      <vt:lpstr>'VC Limbach 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Tabernaus, Marek</cp:lastModifiedBy>
  <cp:lastPrinted>2025-05-13T06:24:23Z</cp:lastPrinted>
  <dcterms:created xsi:type="dcterms:W3CDTF">2012-08-13T12:29:09Z</dcterms:created>
  <dcterms:modified xsi:type="dcterms:W3CDTF">2026-10-15T07:27:24Z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