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600" windowWidth="23160" windowHeight="9480"/>
  </bookViews>
  <sheets>
    <sheet name="Výkaz položiek" sheetId="2" r:id="rId1"/>
    <sheet name="Starostlivosť o trávnaté plochy" sheetId="1" r:id="rId2"/>
  </sheets>
  <calcPr calcId="145621"/>
</workbook>
</file>

<file path=xl/calcChain.xml><?xml version="1.0" encoding="utf-8"?>
<calcChain xmlns="http://schemas.openxmlformats.org/spreadsheetml/2006/main">
  <c r="H64" i="2" l="1"/>
  <c r="H107" i="2"/>
  <c r="H119" i="2"/>
  <c r="H118" i="2"/>
  <c r="H117" i="2"/>
  <c r="H116" i="2"/>
  <c r="H115" i="2"/>
  <c r="H114" i="2"/>
  <c r="H113" i="2"/>
  <c r="H112" i="2"/>
  <c r="H111" i="2"/>
  <c r="H110" i="2"/>
  <c r="H106" i="2"/>
  <c r="H104" i="2"/>
  <c r="H103" i="2"/>
  <c r="H101" i="2"/>
  <c r="H100" i="2"/>
  <c r="H99" i="2"/>
  <c r="H98" i="2"/>
  <c r="H97" i="2"/>
  <c r="H96" i="2"/>
  <c r="H95" i="2"/>
  <c r="H94" i="2"/>
  <c r="H93" i="2"/>
  <c r="H92" i="2"/>
  <c r="H91" i="2"/>
  <c r="H90" i="2"/>
  <c r="H89" i="2"/>
  <c r="H88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67" i="2"/>
  <c r="H6" i="2"/>
  <c r="H7" i="2"/>
  <c r="H8" i="2"/>
  <c r="H10" i="2"/>
  <c r="H11" i="2"/>
  <c r="H12" i="2"/>
  <c r="H13" i="2"/>
  <c r="H14" i="2"/>
  <c r="H15" i="2"/>
  <c r="H16" i="2"/>
  <c r="H17" i="2"/>
  <c r="H18" i="2"/>
  <c r="H20" i="2"/>
  <c r="H21" i="2"/>
  <c r="H22" i="2"/>
  <c r="H23" i="2"/>
  <c r="H24" i="2"/>
  <c r="H25" i="2"/>
  <c r="H26" i="2"/>
  <c r="H27" i="2"/>
  <c r="H28" i="2"/>
  <c r="H30" i="2"/>
  <c r="H31" i="2"/>
  <c r="H32" i="2"/>
  <c r="H33" i="2"/>
  <c r="H34" i="2"/>
  <c r="H35" i="2"/>
  <c r="H36" i="2"/>
  <c r="H37" i="2"/>
  <c r="H38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5" i="2"/>
  <c r="F118" i="2"/>
  <c r="F117" i="2"/>
  <c r="F116" i="2"/>
  <c r="F115" i="2"/>
  <c r="F114" i="2"/>
  <c r="F113" i="2"/>
  <c r="F112" i="2"/>
  <c r="F111" i="2"/>
  <c r="F110" i="2"/>
  <c r="F106" i="2"/>
  <c r="F104" i="2"/>
  <c r="F103" i="2"/>
  <c r="F89" i="2"/>
  <c r="F90" i="2"/>
  <c r="F91" i="2"/>
  <c r="F92" i="2"/>
  <c r="F93" i="2"/>
  <c r="F95" i="2"/>
  <c r="F96" i="2"/>
  <c r="F97" i="2"/>
  <c r="F99" i="2"/>
  <c r="F100" i="2"/>
  <c r="F101" i="2"/>
  <c r="F88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67" i="2"/>
  <c r="F10" i="2"/>
  <c r="F11" i="2"/>
  <c r="F12" i="2"/>
  <c r="F13" i="2"/>
  <c r="F14" i="2"/>
  <c r="F15" i="2"/>
  <c r="F16" i="2"/>
  <c r="F17" i="2"/>
  <c r="F18" i="2"/>
  <c r="F20" i="2"/>
  <c r="F21" i="2"/>
  <c r="F22" i="2"/>
  <c r="F23" i="2"/>
  <c r="F24" i="2"/>
  <c r="F25" i="2"/>
  <c r="F26" i="2"/>
  <c r="F27" i="2"/>
  <c r="F28" i="2"/>
  <c r="F30" i="2"/>
  <c r="F31" i="2"/>
  <c r="F32" i="2"/>
  <c r="F33" i="2"/>
  <c r="F34" i="2"/>
  <c r="F35" i="2"/>
  <c r="F36" i="2"/>
  <c r="F37" i="2"/>
  <c r="F38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" i="2"/>
  <c r="F7" i="2"/>
  <c r="F8" i="2"/>
  <c r="F5" i="2"/>
  <c r="E118" i="2"/>
  <c r="E117" i="2"/>
  <c r="E116" i="2"/>
  <c r="E115" i="2"/>
  <c r="E114" i="2"/>
  <c r="E113" i="2"/>
  <c r="E112" i="2"/>
  <c r="E111" i="2"/>
  <c r="E110" i="2"/>
  <c r="I111" i="2" l="1"/>
  <c r="J111" i="2" s="1"/>
  <c r="I112" i="2"/>
  <c r="I113" i="2"/>
  <c r="J113" i="2" s="1"/>
  <c r="I114" i="2"/>
  <c r="J114" i="2" s="1"/>
  <c r="I115" i="2"/>
  <c r="J115" i="2" s="1"/>
  <c r="I116" i="2"/>
  <c r="J116" i="2" s="1"/>
  <c r="I117" i="2"/>
  <c r="J117" i="2" s="1"/>
  <c r="I118" i="2"/>
  <c r="J118" i="2" s="1"/>
  <c r="I110" i="2"/>
  <c r="J110" i="2" s="1"/>
  <c r="I106" i="2"/>
  <c r="J106" i="2" s="1"/>
  <c r="I104" i="2"/>
  <c r="J104" i="2" s="1"/>
  <c r="I103" i="2"/>
  <c r="J103" i="2" s="1"/>
  <c r="I101" i="2"/>
  <c r="J101" i="2" s="1"/>
  <c r="I100" i="2"/>
  <c r="J100" i="2" s="1"/>
  <c r="I97" i="2"/>
  <c r="J97" i="2" s="1"/>
  <c r="I96" i="2"/>
  <c r="J96" i="2" s="1"/>
  <c r="I95" i="2"/>
  <c r="J95" i="2" s="1"/>
  <c r="I93" i="2"/>
  <c r="J93" i="2" s="1"/>
  <c r="I92" i="2"/>
  <c r="J92" i="2" s="1"/>
  <c r="I91" i="2"/>
  <c r="J91" i="2" s="1"/>
  <c r="I90" i="2"/>
  <c r="J90" i="2" s="1"/>
  <c r="I89" i="2"/>
  <c r="J89" i="2" s="1"/>
  <c r="I88" i="2"/>
  <c r="J88" i="2" s="1"/>
  <c r="I85" i="2"/>
  <c r="J85" i="2" s="1"/>
  <c r="I84" i="2"/>
  <c r="J84" i="2" s="1"/>
  <c r="I83" i="2"/>
  <c r="J83" i="2" s="1"/>
  <c r="I82" i="2"/>
  <c r="J82" i="2" s="1"/>
  <c r="I81" i="2"/>
  <c r="J81" i="2" s="1"/>
  <c r="I80" i="2"/>
  <c r="J80" i="2" s="1"/>
  <c r="J79" i="2"/>
  <c r="I79" i="2"/>
  <c r="I78" i="2"/>
  <c r="J78" i="2" s="1"/>
  <c r="I77" i="2"/>
  <c r="J77" i="2" s="1"/>
  <c r="I76" i="2"/>
  <c r="J76" i="2" s="1"/>
  <c r="I75" i="2"/>
  <c r="J75" i="2" s="1"/>
  <c r="I74" i="2"/>
  <c r="J74" i="2" s="1"/>
  <c r="I73" i="2"/>
  <c r="J73" i="2" s="1"/>
  <c r="I72" i="2"/>
  <c r="J72" i="2" s="1"/>
  <c r="I71" i="2"/>
  <c r="J71" i="2" s="1"/>
  <c r="I70" i="2"/>
  <c r="J70" i="2" s="1"/>
  <c r="J69" i="2"/>
  <c r="I69" i="2"/>
  <c r="I68" i="2"/>
  <c r="J68" i="2" s="1"/>
  <c r="I67" i="2"/>
  <c r="J67" i="2" s="1"/>
  <c r="I119" i="2" l="1"/>
  <c r="J119" i="2" s="1"/>
  <c r="J112" i="2"/>
  <c r="I107" i="2"/>
  <c r="J107" i="2" s="1"/>
  <c r="F18" i="1" l="1"/>
  <c r="H18" i="1"/>
  <c r="I18" i="1"/>
  <c r="F17" i="1"/>
  <c r="H17" i="1" s="1"/>
  <c r="I17" i="1" s="1"/>
  <c r="F16" i="1"/>
  <c r="H16" i="1" s="1"/>
  <c r="I16" i="1" s="1"/>
  <c r="F15" i="1"/>
  <c r="H15" i="1" s="1"/>
  <c r="I15" i="1" s="1"/>
  <c r="F14" i="1"/>
  <c r="H14" i="1" s="1"/>
  <c r="I14" i="1" s="1"/>
  <c r="F13" i="1"/>
  <c r="H13" i="1" s="1"/>
  <c r="I13" i="1" s="1"/>
  <c r="F12" i="1"/>
  <c r="H12" i="1" s="1"/>
  <c r="I12" i="1" s="1"/>
  <c r="F9" i="1"/>
  <c r="H9" i="1" s="1"/>
  <c r="I9" i="1" s="1"/>
  <c r="F3" i="1"/>
  <c r="F4" i="1"/>
  <c r="F5" i="1"/>
  <c r="F6" i="1"/>
  <c r="F7" i="1"/>
  <c r="F8" i="1"/>
  <c r="F10" i="1"/>
  <c r="F11" i="1"/>
  <c r="F20" i="1"/>
  <c r="F21" i="1"/>
  <c r="F22" i="1"/>
  <c r="F23" i="1"/>
  <c r="F25" i="1"/>
  <c r="F27" i="1"/>
  <c r="I6" i="2" l="1"/>
  <c r="J6" i="2" s="1"/>
  <c r="I7" i="2"/>
  <c r="J7" i="2" s="1"/>
  <c r="I8" i="2"/>
  <c r="J8" i="2" s="1"/>
  <c r="I10" i="2"/>
  <c r="J10" i="2" s="1"/>
  <c r="I11" i="2"/>
  <c r="J11" i="2" s="1"/>
  <c r="I12" i="2"/>
  <c r="J12" i="2" s="1"/>
  <c r="I13" i="2"/>
  <c r="J13" i="2" s="1"/>
  <c r="I14" i="2"/>
  <c r="J14" i="2" s="1"/>
  <c r="I15" i="2"/>
  <c r="J15" i="2" s="1"/>
  <c r="I16" i="2"/>
  <c r="J16" i="2" s="1"/>
  <c r="I17" i="2"/>
  <c r="J17" i="2" s="1"/>
  <c r="I18" i="2"/>
  <c r="J18" i="2" s="1"/>
  <c r="I20" i="2"/>
  <c r="J20" i="2" s="1"/>
  <c r="I21" i="2"/>
  <c r="J21" i="2" s="1"/>
  <c r="I22" i="2"/>
  <c r="J22" i="2" s="1"/>
  <c r="I23" i="2"/>
  <c r="J23" i="2" s="1"/>
  <c r="I24" i="2"/>
  <c r="J24" i="2" s="1"/>
  <c r="I25" i="2"/>
  <c r="J25" i="2" s="1"/>
  <c r="I26" i="2"/>
  <c r="J26" i="2" s="1"/>
  <c r="I27" i="2"/>
  <c r="J27" i="2" s="1"/>
  <c r="I28" i="2"/>
  <c r="J28" i="2" s="1"/>
  <c r="I30" i="2"/>
  <c r="J30" i="2" s="1"/>
  <c r="I31" i="2"/>
  <c r="J31" i="2" s="1"/>
  <c r="I32" i="2"/>
  <c r="J32" i="2" s="1"/>
  <c r="I33" i="2"/>
  <c r="J33" i="2" s="1"/>
  <c r="I34" i="2"/>
  <c r="J34" i="2" s="1"/>
  <c r="I35" i="2"/>
  <c r="J35" i="2" s="1"/>
  <c r="I36" i="2"/>
  <c r="J36" i="2" s="1"/>
  <c r="I37" i="2"/>
  <c r="J37" i="2" s="1"/>
  <c r="I38" i="2"/>
  <c r="J38" i="2" s="1"/>
  <c r="I40" i="2"/>
  <c r="J40" i="2" s="1"/>
  <c r="I41" i="2"/>
  <c r="J41" i="2" s="1"/>
  <c r="I42" i="2"/>
  <c r="J42" i="2" s="1"/>
  <c r="I43" i="2"/>
  <c r="J43" i="2" s="1"/>
  <c r="I44" i="2"/>
  <c r="J44" i="2" s="1"/>
  <c r="I45" i="2"/>
  <c r="J45" i="2" s="1"/>
  <c r="I46" i="2"/>
  <c r="J46" i="2" s="1"/>
  <c r="I47" i="2"/>
  <c r="J47" i="2" s="1"/>
  <c r="I48" i="2"/>
  <c r="J48" i="2" s="1"/>
  <c r="I49" i="2"/>
  <c r="J49" i="2" s="1"/>
  <c r="I50" i="2"/>
  <c r="J50" i="2" s="1"/>
  <c r="I51" i="2"/>
  <c r="J51" i="2" s="1"/>
  <c r="I52" i="2"/>
  <c r="J52" i="2" s="1"/>
  <c r="I53" i="2"/>
  <c r="J53" i="2" s="1"/>
  <c r="I54" i="2"/>
  <c r="J54" i="2" s="1"/>
  <c r="I55" i="2"/>
  <c r="J55" i="2" s="1"/>
  <c r="I56" i="2"/>
  <c r="J56" i="2" s="1"/>
  <c r="I57" i="2"/>
  <c r="J57" i="2" s="1"/>
  <c r="I58" i="2"/>
  <c r="J58" i="2" s="1"/>
  <c r="I59" i="2"/>
  <c r="J59" i="2" s="1"/>
  <c r="I60" i="2"/>
  <c r="J60" i="2" s="1"/>
  <c r="I61" i="2"/>
  <c r="J61" i="2" s="1"/>
  <c r="I62" i="2"/>
  <c r="J62" i="2" s="1"/>
  <c r="I63" i="2"/>
  <c r="J63" i="2" s="1"/>
  <c r="I5" i="2"/>
  <c r="I64" i="2" l="1"/>
  <c r="J5" i="2"/>
  <c r="H4" i="1"/>
  <c r="H5" i="1"/>
  <c r="I5" i="1" s="1"/>
  <c r="H6" i="1"/>
  <c r="I6" i="1" s="1"/>
  <c r="H7" i="1"/>
  <c r="I7" i="1" s="1"/>
  <c r="H8" i="1"/>
  <c r="I8" i="1" s="1"/>
  <c r="H10" i="1"/>
  <c r="I10" i="1" s="1"/>
  <c r="H11" i="1"/>
  <c r="I11" i="1" s="1"/>
  <c r="H20" i="1"/>
  <c r="H21" i="1"/>
  <c r="I21" i="1" s="1"/>
  <c r="H22" i="1"/>
  <c r="I22" i="1" s="1"/>
  <c r="H23" i="1"/>
  <c r="I23" i="1" s="1"/>
  <c r="H3" i="1"/>
  <c r="I3" i="1" s="1"/>
  <c r="J64" i="2" l="1"/>
  <c r="I120" i="2"/>
  <c r="J120" i="2" s="1"/>
  <c r="H28" i="1"/>
  <c r="I28" i="1" s="1"/>
  <c r="H26" i="1"/>
  <c r="I26" i="1" s="1"/>
  <c r="I20" i="1"/>
  <c r="H24" i="1"/>
  <c r="I24" i="1" s="1"/>
  <c r="I4" i="1"/>
  <c r="H19" i="1"/>
  <c r="I19" i="1" l="1"/>
  <c r="H29" i="1"/>
  <c r="I29" i="1" s="1"/>
</calcChain>
</file>

<file path=xl/sharedStrings.xml><?xml version="1.0" encoding="utf-8"?>
<sst xmlns="http://schemas.openxmlformats.org/spreadsheetml/2006/main" count="292" uniqueCount="123">
  <si>
    <t>Výmera v m2</t>
  </si>
  <si>
    <t>Predpokladaný objem prác za rok</t>
  </si>
  <si>
    <t>kosba 1. ITK</t>
  </si>
  <si>
    <t>kosba 2. ITK</t>
  </si>
  <si>
    <t>kosba 3. ITK</t>
  </si>
  <si>
    <t>hnojenie trávnika</t>
  </si>
  <si>
    <t>kosba lúčneho porastu</t>
  </si>
  <si>
    <t>zber nečistôt</t>
  </si>
  <si>
    <t>hrabanie lístia</t>
  </si>
  <si>
    <t>Miesto výkonu</t>
  </si>
  <si>
    <t>Park M. R. Štefánika</t>
  </si>
  <si>
    <t>Mestské časti</t>
  </si>
  <si>
    <t>kosba 3.ITK</t>
  </si>
  <si>
    <t>kosba trávnatých plôch bez zhrabania a zberu bioodpadu</t>
  </si>
  <si>
    <t>kosba 4. ITK</t>
  </si>
  <si>
    <t>Počet cyklov za rok</t>
  </si>
  <si>
    <t>P.č.</t>
  </si>
  <si>
    <t>Názov položky</t>
  </si>
  <si>
    <t>Merná jednotka</t>
  </si>
  <si>
    <t>Starostlivosť o stromy</t>
  </si>
  <si>
    <t>Rezy stromov do výšky stromu 6 m</t>
  </si>
  <si>
    <t>rez stromov na hlavu</t>
  </si>
  <si>
    <t>ks</t>
  </si>
  <si>
    <t>výchovný rez mladých stromov do 5 rokov veku stromov</t>
  </si>
  <si>
    <t>zdravotný rez stromov</t>
  </si>
  <si>
    <t>úprava priechodného prierezu stromov</t>
  </si>
  <si>
    <t>Rezy stromov do výšky stromu 15 m</t>
  </si>
  <si>
    <t>zdravotný rez  stromov</t>
  </si>
  <si>
    <t>bezpečnostný rez stromov</t>
  </si>
  <si>
    <t>lokálna redukcia koruny</t>
  </si>
  <si>
    <t>obvodová redukcia stromov</t>
  </si>
  <si>
    <t>redukcia koruny kvôli zlepšeniu svetelnotechnických pomerov</t>
  </si>
  <si>
    <t>stabilizácia tlakovej vidlice</t>
  </si>
  <si>
    <t>zosadzovací rez</t>
  </si>
  <si>
    <t>úprava sekundárnej koruny</t>
  </si>
  <si>
    <t>Rezy stromov do výšky stromu 20 m</t>
  </si>
  <si>
    <t>Rezy stromov do výšky stromu nad 20 m</t>
  </si>
  <si>
    <t>Výruby stromov</t>
  </si>
  <si>
    <t>výruby stromov v sťažených podmienkach s vyčistením priestranstva výrubu a odvozom drevnej hmoty s Ø reznej plochy</t>
  </si>
  <si>
    <t>do 200 mm</t>
  </si>
  <si>
    <t>od 201 – 300 mm</t>
  </si>
  <si>
    <t>od 301 – 400 mm</t>
  </si>
  <si>
    <t>od 401 – 500 mm</t>
  </si>
  <si>
    <t>od 501 – 600 mm</t>
  </si>
  <si>
    <t>od 601 – 700 mm</t>
  </si>
  <si>
    <t>od 701 – 800 mm</t>
  </si>
  <si>
    <t>od 801 – 900 mm</t>
  </si>
  <si>
    <t>od 901 – 1000 mm</t>
  </si>
  <si>
    <t>nad 1000 mm</t>
  </si>
  <si>
    <t>výruby stromov v nesťažených podmienkach s vyčistením priestranstva výrubu a odvozom drevnej hmoty s Ø reznej plochy</t>
  </si>
  <si>
    <t>odstránenie koreňových a kmeňových výmladkov</t>
  </si>
  <si>
    <t>odstránenie nežiadúcich náletových drevín do Ø reznej plochy 50 mm</t>
  </si>
  <si>
    <t>oprava alebo odstránenie oporných kolov pri nových výsadbách vrátane spotrebného materiálu a odvozu odpadu</t>
  </si>
  <si>
    <t xml:space="preserve">odstránenie pňa frézovaním do hĺbky 200 mm </t>
  </si>
  <si>
    <r>
      <t>m</t>
    </r>
    <r>
      <rPr>
        <vertAlign val="superscript"/>
        <sz val="10"/>
        <rFont val="Times New Roman"/>
        <family val="1"/>
        <charset val="238"/>
      </rPr>
      <t>2</t>
    </r>
  </si>
  <si>
    <t>Starostlivosť o kríky</t>
  </si>
  <si>
    <t>presvetlovací rez kríkov s Ø koruny</t>
  </si>
  <si>
    <t>do 1,5 m</t>
  </si>
  <si>
    <t>od 1,5 – 3 m</t>
  </si>
  <si>
    <t>od 3 – 5 m</t>
  </si>
  <si>
    <t xml:space="preserve">presvetlovací rez kríkov s Ø koruny - tŕňové </t>
  </si>
  <si>
    <t>omladzovací rez kríkov s Ø koruny</t>
  </si>
  <si>
    <t>omladzovací rez kríkov s Ø koruny - tŕňové</t>
  </si>
  <si>
    <t>okopávka a pletie drevín v skupinách s hrabaním a odvozom zhrabkov</t>
  </si>
  <si>
    <t>okopávka a pletie solitérnych drevín s hrabaním a odvozom zhrabkov</t>
  </si>
  <si>
    <t>kyprenie a pletie mobilných nádob s odvozom odpadu</t>
  </si>
  <si>
    <t>doplnenie mulčovacej kôry v hrúbke mulču 50 - 80 mm, frakcie 25/40 mm</t>
  </si>
  <si>
    <t>rez živých plotov do výšky rezu</t>
  </si>
  <si>
    <t>0,8 m</t>
  </si>
  <si>
    <t>m</t>
  </si>
  <si>
    <t>1,5 m</t>
  </si>
  <si>
    <t>nad 1,5 m</t>
  </si>
  <si>
    <t>Starostlivosť o letničky, trvalky,ruže, mobilné nádoby</t>
  </si>
  <si>
    <t>Ruže</t>
  </si>
  <si>
    <t>jarné odhrnutie nakopčenia koreňa ruže</t>
  </si>
  <si>
    <t>zimné nakopčenie koreňa ruže</t>
  </si>
  <si>
    <t>jarný rez ruží</t>
  </si>
  <si>
    <t>odstránenie okvitnutých kvetov</t>
  </si>
  <si>
    <t>jesenný rez ruží</t>
  </si>
  <si>
    <t>okopávka a pletie s odvozom zhrabkov</t>
  </si>
  <si>
    <t>okopávka a pletie záhonov s odvozom zhrabkov</t>
  </si>
  <si>
    <t>odstránenie zbytkov kvetov</t>
  </si>
  <si>
    <t>zryľovanie záhonov</t>
  </si>
  <si>
    <t>odstránenie odkvitnutých kvetov</t>
  </si>
  <si>
    <t>Závlahy</t>
  </si>
  <si>
    <t>dovoz vody do 6 km</t>
  </si>
  <si>
    <r>
      <t>m</t>
    </r>
    <r>
      <rPr>
        <vertAlign val="superscript"/>
        <sz val="10"/>
        <rFont val="Times New Roman"/>
        <family val="1"/>
        <charset val="238"/>
      </rPr>
      <t>3</t>
    </r>
  </si>
  <si>
    <r>
      <t>zaliatie výsadby do 20 m</t>
    </r>
    <r>
      <rPr>
        <vertAlign val="superscript"/>
        <sz val="10"/>
        <rFont val="Times New Roman"/>
        <family val="1"/>
        <charset val="238"/>
      </rPr>
      <t>2</t>
    </r>
  </si>
  <si>
    <t>Chemické likvidácia buriny</t>
  </si>
  <si>
    <t>chemické odburinenie chodníkov  v parku M.R. Štefánika</t>
  </si>
  <si>
    <t>Starostlivosť o trávnaté plochy</t>
  </si>
  <si>
    <t>Spolu</t>
  </si>
  <si>
    <t>Celkom za starostlivosť o stromy</t>
  </si>
  <si>
    <t>Celkom za starostlivosť o kríky a ostatnú starostlivosť o verejnú zeleň</t>
  </si>
  <si>
    <t>Celkom za starostlivosť o trávniky</t>
  </si>
  <si>
    <t>letničky, cibuľoviny</t>
  </si>
  <si>
    <t>trvalky, okrasné trávy</t>
  </si>
  <si>
    <t>rez trvaliek a okraných tráv</t>
  </si>
  <si>
    <t>Jednotková cena v € bez DPH</t>
  </si>
  <si>
    <t>Cena spolu v € bez DPH za 5 rokov</t>
  </si>
  <si>
    <t>Cena spolu v € s DPH za 5 rokov</t>
  </si>
  <si>
    <t>Meto Levice</t>
  </si>
  <si>
    <t>CMZ + okolie detských zariadení</t>
  </si>
  <si>
    <t>Skládky TKO a inertného odpadu</t>
  </si>
  <si>
    <t>Priemyselné parky</t>
  </si>
  <si>
    <t>sídliská</t>
  </si>
  <si>
    <t>jarky a odvodňovacie kanály</t>
  </si>
  <si>
    <t>Lokalita</t>
  </si>
  <si>
    <t>Celkom za starostlivosť o trávnaté plochy</t>
  </si>
  <si>
    <t>Celkom za poskytovanie služieb na úseku zelene</t>
  </si>
  <si>
    <t xml:space="preserve">Predpokladaný objem prác za rok </t>
  </si>
  <si>
    <t>kosba so zhrabaním, zberom a odvozom bioodpadu 1. ITK</t>
  </si>
  <si>
    <t>kosba so zhrabaním, zberom a odvozom bioodpadu 2. ITK</t>
  </si>
  <si>
    <t>kosba so zhrabaním zberom a odvozom bioodpadu 3. ITK</t>
  </si>
  <si>
    <t>kosba so zhrabaním, zberom a odvozom bioodpadu 4. ITK</t>
  </si>
  <si>
    <t>kosba lúčneho porastu so zhrabaním, zberom a odvozom bioodpadu</t>
  </si>
  <si>
    <t>kosba bez zhrabania, zberu a odvozu bioodpadu</t>
  </si>
  <si>
    <t>hrabanie lístia s naložením a odvozom bioodpadu</t>
  </si>
  <si>
    <t>zber nečistôt s odvozom odpadu</t>
  </si>
  <si>
    <t>Výmery na 1 cyklus</t>
  </si>
  <si>
    <t>Predpokladaný objem prác za 5 rokov</t>
  </si>
  <si>
    <t>Cena spolu v € bez DPH za 1 rok</t>
  </si>
  <si>
    <t>Príloha č. 3a) k súťažným podkladom -  výkaz položiek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</si>
</sst>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0.000"/>
  </numFmts>
  <fonts count="2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vertAlign val="superscript"/>
      <sz val="10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i/>
      <sz val="10"/>
      <color rgb="FFFF0000"/>
      <name val="Times New Roman"/>
      <family val="1"/>
      <charset val="238"/>
    </font>
    <font>
      <b/>
      <i/>
      <sz val="10"/>
      <color theme="1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4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51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31"/>
      </patternFill>
    </fill>
    <fill>
      <patternFill patternType="solid">
        <fgColor theme="0" tint="-0.14999847407452621"/>
        <bgColor indexed="51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/>
  </cellStyleXfs>
  <cellXfs count="264">
    <xf numFmtId="0" fontId="0" fillId="0" borderId="0" xfId="0"/>
    <xf numFmtId="0" fontId="2" fillId="0" borderId="0" xfId="0" applyFont="1"/>
    <xf numFmtId="0" fontId="3" fillId="0" borderId="0" xfId="0" applyFont="1"/>
    <xf numFmtId="0" fontId="3" fillId="2" borderId="17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7" fillId="0" borderId="0" xfId="0" applyFont="1"/>
    <xf numFmtId="0" fontId="5" fillId="0" borderId="23" xfId="2" applyFont="1" applyFill="1" applyBorder="1" applyAlignment="1">
      <alignment horizontal="center" vertical="top" wrapText="1"/>
    </xf>
    <xf numFmtId="0" fontId="5" fillId="0" borderId="15" xfId="2" applyFont="1" applyBorder="1" applyAlignment="1">
      <alignment vertical="top"/>
    </xf>
    <xf numFmtId="0" fontId="8" fillId="0" borderId="10" xfId="0" applyFont="1" applyBorder="1" applyAlignment="1">
      <alignment vertical="top"/>
    </xf>
    <xf numFmtId="0" fontId="2" fillId="0" borderId="10" xfId="0" applyFont="1" applyBorder="1"/>
    <xf numFmtId="0" fontId="9" fillId="0" borderId="24" xfId="2" applyFont="1" applyBorder="1"/>
    <xf numFmtId="0" fontId="9" fillId="0" borderId="16" xfId="2" applyFont="1" applyBorder="1" applyAlignment="1">
      <alignment vertical="top"/>
    </xf>
    <xf numFmtId="0" fontId="9" fillId="0" borderId="4" xfId="2" applyFont="1" applyBorder="1" applyAlignment="1">
      <alignment vertical="top"/>
    </xf>
    <xf numFmtId="0" fontId="7" fillId="0" borderId="24" xfId="0" applyFont="1" applyBorder="1"/>
    <xf numFmtId="0" fontId="7" fillId="0" borderId="1" xfId="0" applyFont="1" applyBorder="1"/>
    <xf numFmtId="0" fontId="7" fillId="0" borderId="4" xfId="0" applyFont="1" applyBorder="1"/>
    <xf numFmtId="2" fontId="7" fillId="0" borderId="4" xfId="0" applyNumberFormat="1" applyFont="1" applyBorder="1"/>
    <xf numFmtId="0" fontId="9" fillId="0" borderId="16" xfId="2" applyFont="1" applyBorder="1" applyAlignment="1">
      <alignment vertical="top" wrapText="1"/>
    </xf>
    <xf numFmtId="0" fontId="2" fillId="0" borderId="4" xfId="0" applyFont="1" applyBorder="1" applyAlignment="1">
      <alignment vertical="top"/>
    </xf>
    <xf numFmtId="0" fontId="5" fillId="0" borderId="16" xfId="2" applyFont="1" applyBorder="1" applyAlignment="1">
      <alignment vertical="top"/>
    </xf>
    <xf numFmtId="0" fontId="8" fillId="0" borderId="4" xfId="0" applyFont="1" applyBorder="1" applyAlignment="1">
      <alignment vertical="top"/>
    </xf>
    <xf numFmtId="0" fontId="5" fillId="0" borderId="16" xfId="2" applyFont="1" applyFill="1" applyBorder="1" applyAlignment="1">
      <alignment vertical="top"/>
    </xf>
    <xf numFmtId="0" fontId="2" fillId="0" borderId="4" xfId="0" applyFont="1" applyBorder="1" applyAlignment="1"/>
    <xf numFmtId="0" fontId="3" fillId="0" borderId="16" xfId="0" applyFont="1" applyBorder="1" applyAlignment="1"/>
    <xf numFmtId="0" fontId="9" fillId="0" borderId="4" xfId="2" applyFont="1" applyBorder="1" applyAlignment="1">
      <alignment horizontal="left"/>
    </xf>
    <xf numFmtId="0" fontId="9" fillId="0" borderId="4" xfId="2" applyFont="1" applyBorder="1"/>
    <xf numFmtId="0" fontId="9" fillId="0" borderId="24" xfId="2" applyFont="1" applyBorder="1" applyAlignment="1">
      <alignment vertical="top"/>
    </xf>
    <xf numFmtId="0" fontId="7" fillId="0" borderId="16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/>
    </xf>
    <xf numFmtId="0" fontId="9" fillId="0" borderId="18" xfId="2" applyFont="1" applyBorder="1"/>
    <xf numFmtId="0" fontId="9" fillId="0" borderId="17" xfId="2" applyFont="1" applyBorder="1" applyAlignment="1">
      <alignment vertical="top" wrapText="1"/>
    </xf>
    <xf numFmtId="0" fontId="9" fillId="0" borderId="7" xfId="2" applyFont="1" applyBorder="1" applyAlignment="1">
      <alignment vertical="top"/>
    </xf>
    <xf numFmtId="0" fontId="7" fillId="0" borderId="18" xfId="0" applyFont="1" applyBorder="1"/>
    <xf numFmtId="0" fontId="7" fillId="0" borderId="17" xfId="0" applyFont="1" applyBorder="1"/>
    <xf numFmtId="0" fontId="7" fillId="0" borderId="6" xfId="0" applyFont="1" applyBorder="1"/>
    <xf numFmtId="0" fontId="7" fillId="0" borderId="7" xfId="0" applyFont="1" applyBorder="1"/>
    <xf numFmtId="2" fontId="7" fillId="0" borderId="7" xfId="0" applyNumberFormat="1" applyFont="1" applyBorder="1"/>
    <xf numFmtId="0" fontId="9" fillId="5" borderId="25" xfId="2" applyFont="1" applyFill="1" applyBorder="1"/>
    <xf numFmtId="0" fontId="7" fillId="2" borderId="25" xfId="0" applyFont="1" applyFill="1" applyBorder="1"/>
    <xf numFmtId="0" fontId="7" fillId="2" borderId="22" xfId="0" applyFont="1" applyFill="1" applyBorder="1"/>
    <xf numFmtId="0" fontId="7" fillId="2" borderId="20" xfId="0" applyFont="1" applyFill="1" applyBorder="1"/>
    <xf numFmtId="0" fontId="7" fillId="2" borderId="21" xfId="0" applyFont="1" applyFill="1" applyBorder="1"/>
    <xf numFmtId="2" fontId="3" fillId="2" borderId="21" xfId="0" applyNumberFormat="1" applyFont="1" applyFill="1" applyBorder="1"/>
    <xf numFmtId="0" fontId="9" fillId="0" borderId="10" xfId="2" applyFont="1" applyBorder="1" applyAlignment="1">
      <alignment horizontal="left" vertical="top" wrapText="1"/>
    </xf>
    <xf numFmtId="0" fontId="7" fillId="0" borderId="23" xfId="0" applyFont="1" applyBorder="1"/>
    <xf numFmtId="0" fontId="7" fillId="0" borderId="9" xfId="0" applyFont="1" applyBorder="1"/>
    <xf numFmtId="0" fontId="7" fillId="0" borderId="10" xfId="0" applyFont="1" applyBorder="1"/>
    <xf numFmtId="2" fontId="7" fillId="0" borderId="10" xfId="0" applyNumberFormat="1" applyFont="1" applyBorder="1"/>
    <xf numFmtId="0" fontId="9" fillId="0" borderId="4" xfId="2" applyFont="1" applyBorder="1" applyAlignment="1">
      <alignment horizontal="left" vertical="top" wrapText="1"/>
    </xf>
    <xf numFmtId="0" fontId="9" fillId="0" borderId="35" xfId="2" applyFont="1" applyBorder="1" applyAlignment="1">
      <alignment vertical="top"/>
    </xf>
    <xf numFmtId="0" fontId="9" fillId="0" borderId="36" xfId="2" applyFont="1" applyBorder="1" applyAlignment="1">
      <alignment vertical="top"/>
    </xf>
    <xf numFmtId="0" fontId="9" fillId="0" borderId="16" xfId="2" applyFont="1" applyBorder="1" applyAlignment="1">
      <alignment wrapText="1"/>
    </xf>
    <xf numFmtId="0" fontId="9" fillId="0" borderId="4" xfId="2" applyFont="1" applyBorder="1" applyAlignment="1"/>
    <xf numFmtId="0" fontId="9" fillId="0" borderId="16" xfId="2" applyFont="1" applyBorder="1" applyAlignment="1">
      <alignment horizontal="left" vertical="top" wrapText="1"/>
    </xf>
    <xf numFmtId="0" fontId="9" fillId="0" borderId="4" xfId="2" applyFont="1" applyBorder="1" applyAlignment="1">
      <alignment horizontal="left" vertical="top"/>
    </xf>
    <xf numFmtId="0" fontId="9" fillId="0" borderId="7" xfId="2" applyFont="1" applyBorder="1"/>
    <xf numFmtId="0" fontId="9" fillId="0" borderId="23" xfId="2" applyFont="1" applyFill="1" applyBorder="1"/>
    <xf numFmtId="0" fontId="6" fillId="0" borderId="15" xfId="2" applyFont="1" applyFill="1" applyBorder="1" applyAlignment="1">
      <alignment horizontal="left"/>
    </xf>
    <xf numFmtId="0" fontId="6" fillId="0" borderId="10" xfId="2" applyFont="1" applyFill="1" applyBorder="1" applyAlignment="1">
      <alignment horizontal="center"/>
    </xf>
    <xf numFmtId="0" fontId="9" fillId="0" borderId="24" xfId="2" applyFont="1" applyBorder="1" applyAlignment="1">
      <alignment vertical="center"/>
    </xf>
    <xf numFmtId="0" fontId="9" fillId="0" borderId="16" xfId="2" applyFont="1" applyBorder="1" applyAlignment="1">
      <alignment horizontal="left" vertical="top"/>
    </xf>
    <xf numFmtId="0" fontId="9" fillId="0" borderId="4" xfId="2" applyFont="1" applyBorder="1" applyAlignment="1">
      <alignment horizontal="center" vertical="top"/>
    </xf>
    <xf numFmtId="0" fontId="5" fillId="0" borderId="16" xfId="2" applyFont="1" applyBorder="1" applyAlignment="1">
      <alignment horizontal="left" vertical="top"/>
    </xf>
    <xf numFmtId="0" fontId="5" fillId="0" borderId="4" xfId="2" applyFont="1" applyBorder="1" applyAlignment="1">
      <alignment horizontal="left" vertical="top"/>
    </xf>
    <xf numFmtId="0" fontId="9" fillId="0" borderId="18" xfId="2" applyFont="1" applyBorder="1" applyAlignment="1">
      <alignment vertical="center"/>
    </xf>
    <xf numFmtId="0" fontId="9" fillId="0" borderId="17" xfId="2" applyFont="1" applyBorder="1" applyAlignment="1">
      <alignment horizontal="left" vertical="top" wrapText="1"/>
    </xf>
    <xf numFmtId="0" fontId="5" fillId="0" borderId="7" xfId="2" applyFont="1" applyBorder="1" applyAlignment="1">
      <alignment horizontal="left" vertical="top" wrapText="1"/>
    </xf>
    <xf numFmtId="0" fontId="9" fillId="0" borderId="23" xfId="2" applyFont="1" applyBorder="1"/>
    <xf numFmtId="0" fontId="9" fillId="0" borderId="15" xfId="2" applyFont="1" applyBorder="1" applyAlignment="1">
      <alignment vertical="top"/>
    </xf>
    <xf numFmtId="0" fontId="9" fillId="0" borderId="10" xfId="2" applyFont="1" applyBorder="1" applyAlignment="1">
      <alignment vertical="top"/>
    </xf>
    <xf numFmtId="0" fontId="9" fillId="0" borderId="17" xfId="2" applyFont="1" applyBorder="1" applyAlignment="1">
      <alignment vertical="top"/>
    </xf>
    <xf numFmtId="0" fontId="9" fillId="0" borderId="22" xfId="2" applyFont="1" applyBorder="1" applyAlignment="1">
      <alignment horizontal="left" vertical="center" wrapText="1"/>
    </xf>
    <xf numFmtId="0" fontId="9" fillId="0" borderId="21" xfId="2" applyFont="1" applyBorder="1" applyAlignment="1">
      <alignment horizontal="left" vertical="center"/>
    </xf>
    <xf numFmtId="0" fontId="2" fillId="0" borderId="0" xfId="0" applyFont="1" applyBorder="1"/>
    <xf numFmtId="0" fontId="9" fillId="5" borderId="36" xfId="2" applyFont="1" applyFill="1" applyBorder="1"/>
    <xf numFmtId="0" fontId="7" fillId="0" borderId="0" xfId="0" applyFont="1" applyBorder="1"/>
    <xf numFmtId="164" fontId="7" fillId="0" borderId="0" xfId="0" applyNumberFormat="1" applyFont="1" applyBorder="1"/>
    <xf numFmtId="0" fontId="7" fillId="0" borderId="0" xfId="0" applyFont="1" applyFill="1" applyBorder="1"/>
    <xf numFmtId="2" fontId="7" fillId="0" borderId="0" xfId="0" applyNumberFormat="1" applyFont="1" applyBorder="1"/>
    <xf numFmtId="0" fontId="7" fillId="0" borderId="0" xfId="0" applyNumberFormat="1" applyFont="1" applyBorder="1"/>
    <xf numFmtId="164" fontId="7" fillId="0" borderId="0" xfId="0" applyNumberFormat="1" applyFont="1" applyFill="1" applyBorder="1"/>
    <xf numFmtId="2" fontId="3" fillId="0" borderId="0" xfId="0" applyNumberFormat="1" applyFont="1" applyFill="1" applyBorder="1"/>
    <xf numFmtId="2" fontId="3" fillId="0" borderId="0" xfId="0" applyNumberFormat="1" applyFont="1" applyFill="1" applyBorder="1" applyAlignment="1">
      <alignment horizontal="center" vertical="center" wrapText="1"/>
    </xf>
    <xf numFmtId="2" fontId="7" fillId="0" borderId="0" xfId="0" applyNumberFormat="1" applyFont="1" applyFill="1" applyBorder="1"/>
    <xf numFmtId="0" fontId="9" fillId="5" borderId="2" xfId="2" applyFont="1" applyFill="1" applyBorder="1"/>
    <xf numFmtId="0" fontId="7" fillId="2" borderId="44" xfId="0" applyFont="1" applyFill="1" applyBorder="1"/>
    <xf numFmtId="2" fontId="7" fillId="0" borderId="16" xfId="0" applyNumberFormat="1" applyFont="1" applyBorder="1"/>
    <xf numFmtId="0" fontId="7" fillId="2" borderId="43" xfId="0" applyFont="1" applyFill="1" applyBorder="1"/>
    <xf numFmtId="2" fontId="7" fillId="0" borderId="17" xfId="0" applyNumberFormat="1" applyFont="1" applyBorder="1"/>
    <xf numFmtId="0" fontId="3" fillId="2" borderId="45" xfId="0" applyFont="1" applyFill="1" applyBorder="1" applyAlignment="1">
      <alignment horizontal="center" vertical="center"/>
    </xf>
    <xf numFmtId="0" fontId="2" fillId="0" borderId="46" xfId="0" applyFont="1" applyBorder="1"/>
    <xf numFmtId="0" fontId="7" fillId="0" borderId="47" xfId="0" applyFont="1" applyBorder="1"/>
    <xf numFmtId="0" fontId="7" fillId="0" borderId="45" xfId="0" applyFont="1" applyBorder="1"/>
    <xf numFmtId="0" fontId="9" fillId="0" borderId="3" xfId="2" applyFont="1" applyBorder="1" applyAlignment="1">
      <alignment horizontal="center"/>
    </xf>
    <xf numFmtId="0" fontId="9" fillId="0" borderId="5" xfId="2" applyFont="1" applyBorder="1" applyAlignment="1">
      <alignment horizontal="center"/>
    </xf>
    <xf numFmtId="0" fontId="4" fillId="5" borderId="11" xfId="2" applyFont="1" applyFill="1" applyBorder="1" applyAlignment="1">
      <alignment horizontal="center"/>
    </xf>
    <xf numFmtId="43" fontId="3" fillId="2" borderId="13" xfId="1" applyFont="1" applyFill="1" applyBorder="1"/>
    <xf numFmtId="2" fontId="7" fillId="0" borderId="15" xfId="0" applyNumberFormat="1" applyFont="1" applyBorder="1"/>
    <xf numFmtId="0" fontId="7" fillId="2" borderId="19" xfId="0" applyFont="1" applyFill="1" applyBorder="1"/>
    <xf numFmtId="0" fontId="9" fillId="0" borderId="2" xfId="2" applyFont="1" applyBorder="1" applyAlignment="1">
      <alignment vertical="top"/>
    </xf>
    <xf numFmtId="0" fontId="7" fillId="2" borderId="11" xfId="0" applyFont="1" applyFill="1" applyBorder="1"/>
    <xf numFmtId="2" fontId="7" fillId="2" borderId="14" xfId="0" applyNumberFormat="1" applyFont="1" applyFill="1" applyBorder="1"/>
    <xf numFmtId="2" fontId="7" fillId="2" borderId="13" xfId="0" applyNumberFormat="1" applyFont="1" applyFill="1" applyBorder="1"/>
    <xf numFmtId="2" fontId="7" fillId="0" borderId="13" xfId="0" applyNumberFormat="1" applyFont="1" applyBorder="1"/>
    <xf numFmtId="0" fontId="7" fillId="0" borderId="46" xfId="0" applyFont="1" applyBorder="1"/>
    <xf numFmtId="0" fontId="7" fillId="2" borderId="48" xfId="0" applyFont="1" applyFill="1" applyBorder="1"/>
    <xf numFmtId="0" fontId="7" fillId="0" borderId="48" xfId="0" applyFont="1" applyBorder="1"/>
    <xf numFmtId="0" fontId="9" fillId="0" borderId="8" xfId="2" applyFont="1" applyFill="1" applyBorder="1" applyAlignment="1">
      <alignment horizontal="center"/>
    </xf>
    <xf numFmtId="0" fontId="9" fillId="0" borderId="3" xfId="2" applyFont="1" applyFill="1" applyBorder="1" applyAlignment="1">
      <alignment horizontal="center"/>
    </xf>
    <xf numFmtId="0" fontId="4" fillId="5" borderId="19" xfId="2" applyFont="1" applyFill="1" applyBorder="1" applyAlignment="1">
      <alignment horizontal="center"/>
    </xf>
    <xf numFmtId="0" fontId="4" fillId="0" borderId="8" xfId="2" applyFont="1" applyFill="1" applyBorder="1" applyAlignment="1">
      <alignment horizontal="center"/>
    </xf>
    <xf numFmtId="0" fontId="9" fillId="0" borderId="8" xfId="2" applyFont="1" applyBorder="1" applyAlignment="1">
      <alignment horizontal="center"/>
    </xf>
    <xf numFmtId="0" fontId="9" fillId="5" borderId="19" xfId="2" applyFont="1" applyFill="1" applyBorder="1" applyAlignment="1">
      <alignment vertical="top" wrapText="1"/>
    </xf>
    <xf numFmtId="0" fontId="9" fillId="0" borderId="19" xfId="2" applyFont="1" applyBorder="1" applyAlignment="1">
      <alignment horizontal="center" vertical="top" wrapText="1"/>
    </xf>
    <xf numFmtId="0" fontId="9" fillId="2" borderId="42" xfId="2" applyFont="1" applyFill="1" applyBorder="1"/>
    <xf numFmtId="0" fontId="6" fillId="2" borderId="44" xfId="2" applyFont="1" applyFill="1" applyBorder="1" applyAlignment="1"/>
    <xf numFmtId="0" fontId="4" fillId="2" borderId="44" xfId="2" applyFont="1" applyFill="1" applyBorder="1"/>
    <xf numFmtId="43" fontId="3" fillId="2" borderId="2" xfId="1" applyFont="1" applyFill="1" applyBorder="1"/>
    <xf numFmtId="0" fontId="13" fillId="2" borderId="18" xfId="0" applyFont="1" applyFill="1" applyBorder="1"/>
    <xf numFmtId="43" fontId="13" fillId="2" borderId="17" xfId="1" applyFont="1" applyFill="1" applyBorder="1"/>
    <xf numFmtId="43" fontId="13" fillId="2" borderId="7" xfId="1" applyFont="1" applyFill="1" applyBorder="1"/>
    <xf numFmtId="0" fontId="7" fillId="0" borderId="0" xfId="0" applyFont="1" applyAlignment="1">
      <alignment wrapText="1"/>
    </xf>
    <xf numFmtId="2" fontId="3" fillId="2" borderId="22" xfId="0" applyNumberFormat="1" applyFont="1" applyFill="1" applyBorder="1"/>
    <xf numFmtId="0" fontId="7" fillId="2" borderId="6" xfId="0" applyFont="1" applyFill="1" applyBorder="1"/>
    <xf numFmtId="0" fontId="7" fillId="2" borderId="7" xfId="0" applyFont="1" applyFill="1" applyBorder="1"/>
    <xf numFmtId="0" fontId="7" fillId="2" borderId="17" xfId="0" applyFont="1" applyFill="1" applyBorder="1"/>
    <xf numFmtId="0" fontId="3" fillId="4" borderId="11" xfId="0" applyFont="1" applyFill="1" applyBorder="1" applyAlignment="1">
      <alignment horizontal="center" wrapText="1"/>
    </xf>
    <xf numFmtId="0" fontId="3" fillId="4" borderId="12" xfId="0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/>
    </xf>
    <xf numFmtId="0" fontId="3" fillId="4" borderId="14" xfId="0" applyFont="1" applyFill="1" applyBorder="1" applyAlignment="1">
      <alignment horizontal="center" wrapText="1"/>
    </xf>
    <xf numFmtId="0" fontId="3" fillId="4" borderId="12" xfId="0" applyFont="1" applyFill="1" applyBorder="1" applyAlignment="1">
      <alignment horizontal="center" wrapText="1"/>
    </xf>
    <xf numFmtId="0" fontId="3" fillId="4" borderId="13" xfId="0" applyFont="1" applyFill="1" applyBorder="1" applyAlignment="1">
      <alignment horizontal="center" wrapText="1"/>
    </xf>
    <xf numFmtId="0" fontId="3" fillId="4" borderId="2" xfId="0" applyFont="1" applyFill="1" applyBorder="1" applyAlignment="1">
      <alignment horizontal="center" wrapText="1"/>
    </xf>
    <xf numFmtId="0" fontId="13" fillId="2" borderId="5" xfId="0" applyFont="1" applyFill="1" applyBorder="1"/>
    <xf numFmtId="0" fontId="9" fillId="0" borderId="24" xfId="2" applyFont="1" applyBorder="1" applyAlignment="1">
      <alignment horizontal="center"/>
    </xf>
    <xf numFmtId="0" fontId="9" fillId="0" borderId="23" xfId="2" applyFont="1" applyBorder="1" applyAlignment="1">
      <alignment vertical="top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1" fontId="7" fillId="0" borderId="0" xfId="0" applyNumberFormat="1" applyFont="1" applyBorder="1"/>
    <xf numFmtId="0" fontId="13" fillId="0" borderId="0" xfId="0" applyFont="1" applyBorder="1" applyAlignment="1"/>
    <xf numFmtId="0" fontId="14" fillId="0" borderId="0" xfId="0" applyFont="1" applyFill="1" applyBorder="1"/>
    <xf numFmtId="164" fontId="15" fillId="0" borderId="0" xfId="0" applyNumberFormat="1" applyFont="1" applyFill="1" applyBorder="1"/>
    <xf numFmtId="43" fontId="16" fillId="0" borderId="0" xfId="1" applyFont="1" applyFill="1" applyBorder="1"/>
    <xf numFmtId="0" fontId="11" fillId="2" borderId="20" xfId="0" applyFont="1" applyFill="1" applyBorder="1"/>
    <xf numFmtId="0" fontId="3" fillId="0" borderId="11" xfId="0" applyFont="1" applyBorder="1" applyAlignment="1">
      <alignment vertical="center" wrapText="1"/>
    </xf>
    <xf numFmtId="0" fontId="11" fillId="0" borderId="12" xfId="0" applyFont="1" applyBorder="1" applyAlignment="1">
      <alignment vertical="center"/>
    </xf>
    <xf numFmtId="0" fontId="7" fillId="0" borderId="12" xfId="0" applyFont="1" applyBorder="1"/>
    <xf numFmtId="0" fontId="7" fillId="0" borderId="13" xfId="0" applyFont="1" applyBorder="1"/>
    <xf numFmtId="0" fontId="7" fillId="0" borderId="2" xfId="0" applyFont="1" applyBorder="1"/>
    <xf numFmtId="2" fontId="7" fillId="0" borderId="14" xfId="0" applyNumberFormat="1" applyFont="1" applyBorder="1"/>
    <xf numFmtId="0" fontId="7" fillId="2" borderId="8" xfId="0" applyFont="1" applyFill="1" applyBorder="1"/>
    <xf numFmtId="0" fontId="7" fillId="2" borderId="9" xfId="0" applyFont="1" applyFill="1" applyBorder="1"/>
    <xf numFmtId="0" fontId="7" fillId="2" borderId="10" xfId="0" applyFont="1" applyFill="1" applyBorder="1"/>
    <xf numFmtId="0" fontId="7" fillId="2" borderId="15" xfId="0" applyFont="1" applyFill="1" applyBorder="1"/>
    <xf numFmtId="0" fontId="3" fillId="2" borderId="23" xfId="0" applyFont="1" applyFill="1" applyBorder="1"/>
    <xf numFmtId="2" fontId="3" fillId="2" borderId="15" xfId="0" applyNumberFormat="1" applyFont="1" applyFill="1" applyBorder="1"/>
    <xf numFmtId="2" fontId="3" fillId="2" borderId="10" xfId="0" applyNumberFormat="1" applyFont="1" applyFill="1" applyBorder="1"/>
    <xf numFmtId="0" fontId="9" fillId="0" borderId="10" xfId="0" applyFont="1" applyBorder="1"/>
    <xf numFmtId="0" fontId="9" fillId="0" borderId="15" xfId="0" applyFont="1" applyBorder="1"/>
    <xf numFmtId="0" fontId="9" fillId="0" borderId="4" xfId="0" applyFont="1" applyBorder="1"/>
    <xf numFmtId="0" fontId="9" fillId="0" borderId="16" xfId="0" applyFont="1" applyBorder="1"/>
    <xf numFmtId="0" fontId="9" fillId="0" borderId="4" xfId="0" applyFont="1" applyBorder="1" applyAlignment="1">
      <alignment wrapText="1"/>
    </xf>
    <xf numFmtId="0" fontId="9" fillId="0" borderId="7" xfId="0" applyFont="1" applyBorder="1" applyAlignment="1">
      <alignment wrapText="1"/>
    </xf>
    <xf numFmtId="0" fontId="9" fillId="0" borderId="17" xfId="0" applyFont="1" applyBorder="1"/>
    <xf numFmtId="0" fontId="9" fillId="0" borderId="7" xfId="0" applyFont="1" applyBorder="1"/>
    <xf numFmtId="0" fontId="9" fillId="2" borderId="21" xfId="0" applyFont="1" applyFill="1" applyBorder="1"/>
    <xf numFmtId="0" fontId="9" fillId="2" borderId="22" xfId="0" applyFont="1" applyFill="1" applyBorder="1"/>
    <xf numFmtId="0" fontId="9" fillId="0" borderId="13" xfId="0" applyFont="1" applyBorder="1" applyAlignment="1">
      <alignment wrapText="1"/>
    </xf>
    <xf numFmtId="0" fontId="9" fillId="0" borderId="14" xfId="0" applyFont="1" applyBorder="1"/>
    <xf numFmtId="0" fontId="9" fillId="0" borderId="13" xfId="0" applyFont="1" applyBorder="1"/>
    <xf numFmtId="0" fontId="9" fillId="0" borderId="16" xfId="2" applyFont="1" applyBorder="1" applyAlignment="1">
      <alignment horizontal="center"/>
    </xf>
    <xf numFmtId="0" fontId="9" fillId="0" borderId="15" xfId="2" applyFont="1" applyBorder="1" applyAlignment="1">
      <alignment horizontal="center"/>
    </xf>
    <xf numFmtId="0" fontId="5" fillId="3" borderId="2" xfId="2" applyFont="1" applyFill="1" applyBorder="1" applyAlignment="1">
      <alignment horizontal="center" vertical="top" wrapText="1"/>
    </xf>
    <xf numFmtId="0" fontId="3" fillId="4" borderId="43" xfId="0" applyFont="1" applyFill="1" applyBorder="1" applyAlignment="1">
      <alignment horizontal="center" vertical="top" wrapText="1"/>
    </xf>
    <xf numFmtId="0" fontId="5" fillId="3" borderId="2" xfId="2" applyFont="1" applyFill="1" applyBorder="1" applyAlignment="1">
      <alignment horizontal="center" vertical="center" wrapText="1"/>
    </xf>
    <xf numFmtId="0" fontId="9" fillId="0" borderId="17" xfId="2" applyFont="1" applyBorder="1" applyAlignment="1">
      <alignment horizontal="center"/>
    </xf>
    <xf numFmtId="0" fontId="12" fillId="2" borderId="44" xfId="2" applyFont="1" applyFill="1" applyBorder="1" applyAlignment="1">
      <alignment vertical="center"/>
    </xf>
    <xf numFmtId="0" fontId="2" fillId="2" borderId="42" xfId="0" applyFont="1" applyFill="1" applyBorder="1"/>
    <xf numFmtId="0" fontId="2" fillId="2" borderId="44" xfId="0" applyFont="1" applyFill="1" applyBorder="1"/>
    <xf numFmtId="0" fontId="2" fillId="0" borderId="49" xfId="0" applyFont="1" applyBorder="1"/>
    <xf numFmtId="0" fontId="2" fillId="2" borderId="2" xfId="0" applyFont="1" applyFill="1" applyBorder="1"/>
    <xf numFmtId="0" fontId="5" fillId="6" borderId="2" xfId="2" applyFont="1" applyFill="1" applyBorder="1" applyAlignment="1">
      <alignment horizontal="center" vertical="center" wrapText="1"/>
    </xf>
    <xf numFmtId="0" fontId="3" fillId="2" borderId="43" xfId="0" applyFont="1" applyFill="1" applyBorder="1" applyAlignment="1">
      <alignment horizontal="center" vertical="top" wrapText="1"/>
    </xf>
    <xf numFmtId="0" fontId="3" fillId="2" borderId="13" xfId="0" applyFont="1" applyFill="1" applyBorder="1" applyAlignment="1">
      <alignment horizontal="center" wrapText="1"/>
    </xf>
    <xf numFmtId="0" fontId="5" fillId="6" borderId="11" xfId="2" applyFont="1" applyFill="1" applyBorder="1" applyAlignment="1">
      <alignment horizontal="center" vertical="top" wrapText="1"/>
    </xf>
    <xf numFmtId="0" fontId="5" fillId="6" borderId="42" xfId="2" applyFont="1" applyFill="1" applyBorder="1" applyAlignment="1">
      <alignment horizontal="center" vertical="center" wrapText="1"/>
    </xf>
    <xf numFmtId="2" fontId="7" fillId="0" borderId="21" xfId="0" applyNumberFormat="1" applyFont="1" applyBorder="1"/>
    <xf numFmtId="2" fontId="7" fillId="0" borderId="50" xfId="0" applyNumberFormat="1" applyFont="1" applyBorder="1"/>
    <xf numFmtId="2" fontId="7" fillId="0" borderId="51" xfId="0" applyNumberFormat="1" applyFont="1" applyBorder="1"/>
    <xf numFmtId="0" fontId="7" fillId="0" borderId="32" xfId="0" applyFont="1" applyBorder="1"/>
    <xf numFmtId="0" fontId="18" fillId="0" borderId="0" xfId="0" applyFont="1"/>
    <xf numFmtId="0" fontId="19" fillId="0" borderId="0" xfId="0" applyFont="1"/>
    <xf numFmtId="43" fontId="2" fillId="0" borderId="0" xfId="0" applyNumberFormat="1" applyFont="1"/>
    <xf numFmtId="0" fontId="7" fillId="0" borderId="15" xfId="0" applyFont="1" applyBorder="1" applyAlignment="1">
      <alignment wrapText="1"/>
    </xf>
    <xf numFmtId="0" fontId="7" fillId="0" borderId="16" xfId="0" applyFont="1" applyBorder="1" applyAlignment="1">
      <alignment wrapText="1"/>
    </xf>
    <xf numFmtId="0" fontId="5" fillId="6" borderId="13" xfId="2" applyFont="1" applyFill="1" applyBorder="1" applyAlignment="1">
      <alignment horizontal="center" vertical="center" wrapText="1"/>
    </xf>
    <xf numFmtId="0" fontId="2" fillId="0" borderId="15" xfId="0" applyFont="1" applyBorder="1"/>
    <xf numFmtId="43" fontId="3" fillId="2" borderId="14" xfId="1" applyFont="1" applyFill="1" applyBorder="1"/>
    <xf numFmtId="43" fontId="3" fillId="2" borderId="43" xfId="1" applyFont="1" applyFill="1" applyBorder="1"/>
    <xf numFmtId="0" fontId="3" fillId="2" borderId="14" xfId="0" applyFont="1" applyFill="1" applyBorder="1" applyAlignment="1">
      <alignment horizontal="center" wrapText="1"/>
    </xf>
    <xf numFmtId="0" fontId="3" fillId="4" borderId="43" xfId="0" applyFont="1" applyFill="1" applyBorder="1" applyAlignment="1">
      <alignment horizontal="center" wrapText="1"/>
    </xf>
    <xf numFmtId="0" fontId="3" fillId="2" borderId="48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top" wrapText="1"/>
    </xf>
    <xf numFmtId="0" fontId="5" fillId="2" borderId="25" xfId="2" applyFont="1" applyFill="1" applyBorder="1" applyAlignment="1">
      <alignment horizontal="center" vertical="top" wrapText="1"/>
    </xf>
    <xf numFmtId="2" fontId="7" fillId="0" borderId="34" xfId="0" applyNumberFormat="1" applyFont="1" applyBorder="1"/>
    <xf numFmtId="2" fontId="7" fillId="0" borderId="38" xfId="0" applyNumberFormat="1" applyFont="1" applyBorder="1"/>
    <xf numFmtId="2" fontId="7" fillId="0" borderId="22" xfId="0" applyNumberFormat="1" applyFont="1" applyBorder="1"/>
    <xf numFmtId="2" fontId="2" fillId="2" borderId="43" xfId="0" applyNumberFormat="1" applyFont="1" applyFill="1" applyBorder="1"/>
    <xf numFmtId="0" fontId="7" fillId="0" borderId="52" xfId="0" applyFont="1" applyBorder="1"/>
    <xf numFmtId="0" fontId="3" fillId="2" borderId="43" xfId="0" applyFont="1" applyFill="1" applyBorder="1" applyAlignment="1">
      <alignment horizontal="center" wrapText="1"/>
    </xf>
    <xf numFmtId="0" fontId="3" fillId="2" borderId="43" xfId="0" applyFont="1" applyFill="1" applyBorder="1" applyAlignment="1">
      <alignment horizontal="center" vertical="center"/>
    </xf>
    <xf numFmtId="0" fontId="2" fillId="0" borderId="33" xfId="0" applyFont="1" applyBorder="1"/>
    <xf numFmtId="0" fontId="7" fillId="2" borderId="2" xfId="0" applyFont="1" applyFill="1" applyBorder="1"/>
    <xf numFmtId="0" fontId="7" fillId="0" borderId="43" xfId="0" applyFont="1" applyBorder="1"/>
    <xf numFmtId="0" fontId="3" fillId="2" borderId="25" xfId="0" applyFont="1" applyFill="1" applyBorder="1" applyAlignment="1">
      <alignment horizontal="center" vertical="center"/>
    </xf>
    <xf numFmtId="0" fontId="2" fillId="0" borderId="23" xfId="0" applyFont="1" applyBorder="1"/>
    <xf numFmtId="0" fontId="3" fillId="2" borderId="2" xfId="0" applyFont="1" applyFill="1" applyBorder="1" applyAlignment="1">
      <alignment horizontal="center" vertical="top" wrapText="1"/>
    </xf>
    <xf numFmtId="0" fontId="3" fillId="4" borderId="13" xfId="0" applyFont="1" applyFill="1" applyBorder="1" applyAlignment="1">
      <alignment horizontal="center" vertical="top" wrapText="1"/>
    </xf>
    <xf numFmtId="0" fontId="5" fillId="2" borderId="19" xfId="2" applyFont="1" applyFill="1" applyBorder="1" applyAlignment="1">
      <alignment horizontal="center" vertical="top" wrapText="1"/>
    </xf>
    <xf numFmtId="0" fontId="5" fillId="3" borderId="11" xfId="2" applyFont="1" applyFill="1" applyBorder="1" applyAlignment="1">
      <alignment horizontal="center" vertical="top" wrapText="1"/>
    </xf>
    <xf numFmtId="0" fontId="5" fillId="3" borderId="53" xfId="2" applyFont="1" applyFill="1" applyBorder="1" applyAlignment="1">
      <alignment horizontal="center" vertical="center" wrapText="1"/>
    </xf>
    <xf numFmtId="0" fontId="5" fillId="2" borderId="2" xfId="2" applyFont="1" applyFill="1" applyBorder="1" applyAlignment="1">
      <alignment horizontal="center" vertical="top" wrapText="1"/>
    </xf>
    <xf numFmtId="0" fontId="9" fillId="0" borderId="16" xfId="2" applyFont="1" applyBorder="1" applyAlignment="1">
      <alignment horizontal="center" vertical="center" wrapText="1"/>
    </xf>
    <xf numFmtId="0" fontId="9" fillId="0" borderId="23" xfId="2" applyFont="1" applyBorder="1" applyAlignment="1">
      <alignment vertical="top"/>
    </xf>
    <xf numFmtId="0" fontId="9" fillId="0" borderId="24" xfId="2" applyFont="1" applyBorder="1" applyAlignment="1">
      <alignment vertical="top"/>
    </xf>
    <xf numFmtId="0" fontId="9" fillId="0" borderId="15" xfId="2" applyFont="1" applyBorder="1" applyAlignment="1">
      <alignment horizontal="center" vertical="center" wrapText="1"/>
    </xf>
    <xf numFmtId="0" fontId="9" fillId="0" borderId="35" xfId="2" applyFont="1" applyBorder="1" applyAlignment="1">
      <alignment horizontal="center" vertical="top"/>
    </xf>
    <xf numFmtId="0" fontId="9" fillId="0" borderId="36" xfId="2" applyFont="1" applyBorder="1" applyAlignment="1">
      <alignment horizontal="center" vertical="top"/>
    </xf>
    <xf numFmtId="0" fontId="9" fillId="0" borderId="23" xfId="2" applyFont="1" applyBorder="1" applyAlignment="1">
      <alignment horizontal="center" vertical="top"/>
    </xf>
    <xf numFmtId="0" fontId="9" fillId="0" borderId="37" xfId="2" applyFont="1" applyBorder="1" applyAlignment="1">
      <alignment horizontal="center" vertical="center" wrapText="1"/>
    </xf>
    <xf numFmtId="0" fontId="9" fillId="0" borderId="38" xfId="2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17" fillId="5" borderId="11" xfId="2" applyFont="1" applyFill="1" applyBorder="1" applyAlignment="1">
      <alignment horizontal="center"/>
    </xf>
    <xf numFmtId="0" fontId="17" fillId="5" borderId="13" xfId="2" applyFont="1" applyFill="1" applyBorder="1" applyAlignment="1">
      <alignment horizontal="center"/>
    </xf>
    <xf numFmtId="0" fontId="5" fillId="3" borderId="42" xfId="2" applyFont="1" applyFill="1" applyBorder="1" applyAlignment="1">
      <alignment horizontal="center" vertical="center" wrapText="1"/>
    </xf>
    <xf numFmtId="0" fontId="5" fillId="3" borderId="43" xfId="2" applyFont="1" applyFill="1" applyBorder="1" applyAlignment="1">
      <alignment horizontal="center" vertical="center" wrapText="1"/>
    </xf>
    <xf numFmtId="0" fontId="6" fillId="5" borderId="19" xfId="2" applyFont="1" applyFill="1" applyBorder="1" applyAlignment="1">
      <alignment horizontal="center"/>
    </xf>
    <xf numFmtId="0" fontId="6" fillId="5" borderId="21" xfId="2" applyFont="1" applyFill="1" applyBorder="1" applyAlignment="1">
      <alignment horizontal="center"/>
    </xf>
    <xf numFmtId="0" fontId="6" fillId="2" borderId="22" xfId="2" applyFont="1" applyFill="1" applyBorder="1" applyAlignment="1">
      <alignment horizontal="center" vertical="top" wrapText="1"/>
    </xf>
    <xf numFmtId="0" fontId="6" fillId="2" borderId="21" xfId="2" applyFont="1" applyFill="1" applyBorder="1" applyAlignment="1">
      <alignment horizontal="center" vertical="top" wrapText="1"/>
    </xf>
    <xf numFmtId="0" fontId="2" fillId="0" borderId="16" xfId="0" applyFont="1" applyBorder="1" applyAlignment="1">
      <alignment horizontal="center" vertical="center" wrapText="1"/>
    </xf>
    <xf numFmtId="0" fontId="13" fillId="0" borderId="31" xfId="0" applyFont="1" applyBorder="1" applyAlignment="1">
      <alignment horizontal="center"/>
    </xf>
    <xf numFmtId="0" fontId="9" fillId="0" borderId="39" xfId="2" applyFont="1" applyBorder="1" applyAlignment="1">
      <alignment vertical="top"/>
    </xf>
    <xf numFmtId="0" fontId="9" fillId="0" borderId="41" xfId="2" applyFont="1" applyBorder="1" applyAlignment="1">
      <alignment vertical="top"/>
    </xf>
    <xf numFmtId="0" fontId="9" fillId="0" borderId="40" xfId="2" applyFont="1" applyBorder="1" applyAlignment="1">
      <alignment horizontal="center" vertical="center" wrapText="1"/>
    </xf>
    <xf numFmtId="0" fontId="9" fillId="0" borderId="27" xfId="2" applyFont="1" applyBorder="1" applyAlignment="1">
      <alignment horizontal="center" vertical="center" wrapText="1"/>
    </xf>
    <xf numFmtId="0" fontId="9" fillId="0" borderId="19" xfId="2" applyFont="1" applyBorder="1" applyAlignment="1">
      <alignment horizontal="center" vertical="center" wrapText="1"/>
    </xf>
    <xf numFmtId="0" fontId="6" fillId="5" borderId="42" xfId="2" applyFont="1" applyFill="1" applyBorder="1" applyAlignment="1">
      <alignment horizontal="center" wrapText="1"/>
    </xf>
    <xf numFmtId="0" fontId="6" fillId="5" borderId="43" xfId="2" applyFont="1" applyFill="1" applyBorder="1" applyAlignment="1">
      <alignment horizontal="center" wrapText="1"/>
    </xf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 wrapText="1"/>
    </xf>
    <xf numFmtId="0" fontId="7" fillId="0" borderId="29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11" fillId="0" borderId="28" xfId="0" applyFont="1" applyBorder="1" applyAlignment="1">
      <alignment horizontal="center" vertical="center" wrapText="1"/>
    </xf>
    <xf numFmtId="0" fontId="11" fillId="0" borderId="29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</cellXfs>
  <cellStyles count="3">
    <cellStyle name="Čiarka" xfId="1" builtinId="3"/>
    <cellStyle name="Normálna" xfId="0" builtinId="0"/>
    <cellStyle name="normálne_Hárok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20"/>
  <sheetViews>
    <sheetView tabSelected="1" workbookViewId="0">
      <selection sqref="A1:J1"/>
    </sheetView>
  </sheetViews>
  <sheetFormatPr defaultRowHeight="12.75" x14ac:dyDescent="0.2"/>
  <cols>
    <col min="1" max="1" width="3.375" style="1" customWidth="1"/>
    <col min="2" max="2" width="20.5" style="1" customWidth="1"/>
    <col min="3" max="3" width="14" style="1" customWidth="1"/>
    <col min="4" max="4" width="7.5" style="1" customWidth="1"/>
    <col min="5" max="5" width="15" style="1" customWidth="1"/>
    <col min="6" max="6" width="16" style="1" customWidth="1"/>
    <col min="7" max="8" width="14.375" style="1" customWidth="1"/>
    <col min="9" max="9" width="14.625" style="1" customWidth="1"/>
    <col min="10" max="10" width="15.125" style="1" customWidth="1"/>
    <col min="11" max="11" width="6.5" style="1" customWidth="1"/>
    <col min="12" max="12" width="10.125" style="1" customWidth="1"/>
    <col min="13" max="13" width="8.875" style="1" customWidth="1"/>
    <col min="14" max="14" width="6.375" style="1" customWidth="1"/>
    <col min="15" max="15" width="16.875" style="1" customWidth="1"/>
    <col min="16" max="16" width="15" style="1" customWidth="1"/>
    <col min="17" max="17" width="13" style="1" customWidth="1"/>
    <col min="18" max="18" width="11.125" style="1" customWidth="1"/>
    <col min="19" max="16384" width="9" style="1"/>
  </cols>
  <sheetData>
    <row r="1" spans="1:19" ht="15.75" customHeight="1" thickBot="1" x14ac:dyDescent="0.3">
      <c r="A1" s="243" t="s">
        <v>122</v>
      </c>
      <c r="B1" s="243"/>
      <c r="C1" s="243"/>
      <c r="D1" s="243"/>
      <c r="E1" s="243"/>
      <c r="F1" s="243"/>
      <c r="G1" s="243"/>
      <c r="H1" s="243"/>
      <c r="I1" s="243"/>
      <c r="J1" s="243"/>
      <c r="K1" s="141"/>
      <c r="L1" s="141"/>
      <c r="M1" s="141"/>
      <c r="N1" s="141"/>
      <c r="O1" s="141"/>
      <c r="P1" s="141"/>
      <c r="Q1" s="141"/>
      <c r="R1" s="2"/>
    </row>
    <row r="2" spans="1:19" ht="26.25" thickBot="1" x14ac:dyDescent="0.25">
      <c r="A2" s="176" t="s">
        <v>16</v>
      </c>
      <c r="B2" s="236" t="s">
        <v>17</v>
      </c>
      <c r="C2" s="237"/>
      <c r="D2" s="174" t="s">
        <v>18</v>
      </c>
      <c r="E2" s="204" t="s">
        <v>1</v>
      </c>
      <c r="F2" s="204" t="s">
        <v>120</v>
      </c>
      <c r="G2" s="202" t="s">
        <v>98</v>
      </c>
      <c r="H2" s="129" t="s">
        <v>121</v>
      </c>
      <c r="I2" s="129" t="s">
        <v>99</v>
      </c>
      <c r="J2" s="131" t="s">
        <v>100</v>
      </c>
      <c r="K2" s="136"/>
      <c r="L2" s="136"/>
      <c r="M2" s="136"/>
      <c r="N2" s="136"/>
      <c r="O2" s="136"/>
      <c r="P2" s="137"/>
      <c r="Q2" s="137"/>
    </row>
    <row r="3" spans="1:19" ht="14.25" thickBot="1" x14ac:dyDescent="0.25">
      <c r="A3" s="205"/>
      <c r="B3" s="240" t="s">
        <v>19</v>
      </c>
      <c r="C3" s="241"/>
      <c r="D3" s="205"/>
      <c r="E3" s="203"/>
      <c r="F3" s="216"/>
      <c r="G3" s="212"/>
      <c r="H3" s="89"/>
      <c r="I3" s="3"/>
      <c r="J3" s="4"/>
      <c r="K3" s="138"/>
      <c r="L3" s="138"/>
      <c r="M3" s="138"/>
      <c r="N3" s="138"/>
      <c r="O3" s="139"/>
      <c r="P3" s="139"/>
      <c r="Q3" s="139"/>
      <c r="R3" s="82"/>
      <c r="S3" s="5"/>
    </row>
    <row r="4" spans="1:19" x14ac:dyDescent="0.2">
      <c r="A4" s="6"/>
      <c r="B4" s="7" t="s">
        <v>20</v>
      </c>
      <c r="C4" s="8"/>
      <c r="D4" s="6"/>
      <c r="E4" s="90"/>
      <c r="F4" s="217"/>
      <c r="G4" s="213"/>
      <c r="H4" s="90"/>
      <c r="I4" s="198"/>
      <c r="J4" s="9"/>
      <c r="K4" s="73"/>
      <c r="L4" s="73"/>
      <c r="M4" s="73"/>
      <c r="N4" s="73"/>
      <c r="O4" s="73"/>
      <c r="P4" s="73"/>
      <c r="Q4" s="73"/>
      <c r="R4" s="73"/>
    </row>
    <row r="5" spans="1:19" x14ac:dyDescent="0.2">
      <c r="A5" s="10">
        <v>1</v>
      </c>
      <c r="B5" s="11" t="s">
        <v>21</v>
      </c>
      <c r="C5" s="12"/>
      <c r="D5" s="134" t="s">
        <v>22</v>
      </c>
      <c r="E5" s="91">
        <v>80</v>
      </c>
      <c r="F5" s="13">
        <f>E5*5</f>
        <v>400</v>
      </c>
      <c r="G5" s="91"/>
      <c r="H5" s="91">
        <f>E5*G5</f>
        <v>0</v>
      </c>
      <c r="I5" s="86">
        <f>E5*G5</f>
        <v>0</v>
      </c>
      <c r="J5" s="16">
        <f>I5*1.2</f>
        <v>0</v>
      </c>
      <c r="K5" s="75"/>
      <c r="L5" s="75"/>
      <c r="M5" s="75"/>
      <c r="N5" s="75"/>
      <c r="O5" s="140"/>
      <c r="P5" s="78"/>
      <c r="Q5" s="75"/>
      <c r="R5" s="78"/>
    </row>
    <row r="6" spans="1:19" ht="15.75" customHeight="1" x14ac:dyDescent="0.2">
      <c r="A6" s="10">
        <v>2</v>
      </c>
      <c r="B6" s="17" t="s">
        <v>23</v>
      </c>
      <c r="C6" s="12"/>
      <c r="D6" s="93" t="s">
        <v>22</v>
      </c>
      <c r="E6" s="13">
        <v>282</v>
      </c>
      <c r="F6" s="13">
        <f t="shared" ref="F6:F63" si="0">E6*5</f>
        <v>1410</v>
      </c>
      <c r="G6" s="91"/>
      <c r="H6" s="91">
        <f t="shared" ref="H6:H63" si="1">E6*G6</f>
        <v>0</v>
      </c>
      <c r="I6" s="86">
        <f t="shared" ref="I6:I63" si="2">E6*G6</f>
        <v>0</v>
      </c>
      <c r="J6" s="16">
        <f t="shared" ref="J6:J64" si="3">I6*1.2</f>
        <v>0</v>
      </c>
      <c r="K6" s="75"/>
      <c r="L6" s="75"/>
      <c r="M6" s="75"/>
      <c r="N6" s="75"/>
      <c r="O6" s="140"/>
      <c r="P6" s="78"/>
      <c r="Q6" s="75"/>
      <c r="R6" s="78"/>
    </row>
    <row r="7" spans="1:19" x14ac:dyDescent="0.2">
      <c r="A7" s="10">
        <v>3</v>
      </c>
      <c r="B7" s="11" t="s">
        <v>24</v>
      </c>
      <c r="C7" s="12"/>
      <c r="D7" s="93" t="s">
        <v>22</v>
      </c>
      <c r="E7" s="13">
        <v>32</v>
      </c>
      <c r="F7" s="13">
        <f t="shared" si="0"/>
        <v>160</v>
      </c>
      <c r="G7" s="91"/>
      <c r="H7" s="91">
        <f t="shared" si="1"/>
        <v>0</v>
      </c>
      <c r="I7" s="86">
        <f t="shared" si="2"/>
        <v>0</v>
      </c>
      <c r="J7" s="16">
        <f t="shared" si="3"/>
        <v>0</v>
      </c>
      <c r="K7" s="75"/>
      <c r="L7" s="75"/>
      <c r="M7" s="75"/>
      <c r="N7" s="75"/>
      <c r="O7" s="140"/>
      <c r="P7" s="78"/>
      <c r="Q7" s="75"/>
      <c r="R7" s="78"/>
    </row>
    <row r="8" spans="1:19" x14ac:dyDescent="0.2">
      <c r="A8" s="10">
        <v>4</v>
      </c>
      <c r="B8" s="11" t="s">
        <v>25</v>
      </c>
      <c r="C8" s="18"/>
      <c r="D8" s="93" t="s">
        <v>22</v>
      </c>
      <c r="E8" s="13">
        <v>559</v>
      </c>
      <c r="F8" s="13">
        <f t="shared" si="0"/>
        <v>2795</v>
      </c>
      <c r="G8" s="91"/>
      <c r="H8" s="91">
        <f t="shared" si="1"/>
        <v>0</v>
      </c>
      <c r="I8" s="86">
        <f t="shared" si="2"/>
        <v>0</v>
      </c>
      <c r="J8" s="16">
        <f t="shared" si="3"/>
        <v>0</v>
      </c>
      <c r="K8" s="75"/>
      <c r="L8" s="75"/>
      <c r="M8" s="75"/>
      <c r="N8" s="75"/>
      <c r="O8" s="140"/>
      <c r="P8" s="78"/>
      <c r="Q8" s="75"/>
      <c r="R8" s="78"/>
    </row>
    <row r="9" spans="1:19" x14ac:dyDescent="0.2">
      <c r="A9" s="10"/>
      <c r="B9" s="19" t="s">
        <v>26</v>
      </c>
      <c r="C9" s="20"/>
      <c r="D9" s="93"/>
      <c r="E9" s="13"/>
      <c r="F9" s="13"/>
      <c r="G9" s="91"/>
      <c r="H9" s="91"/>
      <c r="I9" s="86"/>
      <c r="J9" s="16"/>
      <c r="K9" s="75"/>
      <c r="L9" s="75"/>
      <c r="M9" s="75"/>
      <c r="N9" s="75"/>
      <c r="O9" s="140"/>
      <c r="P9" s="78"/>
      <c r="Q9" s="75"/>
      <c r="R9" s="78"/>
    </row>
    <row r="10" spans="1:19" x14ac:dyDescent="0.2">
      <c r="A10" s="10">
        <v>5</v>
      </c>
      <c r="B10" s="11" t="s">
        <v>27</v>
      </c>
      <c r="C10" s="18"/>
      <c r="D10" s="93" t="s">
        <v>22</v>
      </c>
      <c r="E10" s="13">
        <v>11</v>
      </c>
      <c r="F10" s="13">
        <f t="shared" si="0"/>
        <v>55</v>
      </c>
      <c r="G10" s="91"/>
      <c r="H10" s="91">
        <f t="shared" si="1"/>
        <v>0</v>
      </c>
      <c r="I10" s="86">
        <f t="shared" si="2"/>
        <v>0</v>
      </c>
      <c r="J10" s="16">
        <f t="shared" si="3"/>
        <v>0</v>
      </c>
      <c r="K10" s="75"/>
      <c r="L10" s="75"/>
      <c r="M10" s="75"/>
      <c r="N10" s="75"/>
      <c r="O10" s="140"/>
      <c r="P10" s="78"/>
      <c r="Q10" s="75"/>
      <c r="R10" s="78"/>
    </row>
    <row r="11" spans="1:19" x14ac:dyDescent="0.2">
      <c r="A11" s="10">
        <v>6</v>
      </c>
      <c r="B11" s="11" t="s">
        <v>28</v>
      </c>
      <c r="C11" s="18"/>
      <c r="D11" s="93" t="s">
        <v>22</v>
      </c>
      <c r="E11" s="13">
        <v>17</v>
      </c>
      <c r="F11" s="13">
        <f t="shared" si="0"/>
        <v>85</v>
      </c>
      <c r="G11" s="91"/>
      <c r="H11" s="91">
        <f t="shared" si="1"/>
        <v>0</v>
      </c>
      <c r="I11" s="86">
        <f t="shared" si="2"/>
        <v>0</v>
      </c>
      <c r="J11" s="16">
        <f t="shared" si="3"/>
        <v>0</v>
      </c>
      <c r="K11" s="75"/>
      <c r="L11" s="75"/>
      <c r="M11" s="75"/>
      <c r="N11" s="75"/>
      <c r="O11" s="140"/>
      <c r="P11" s="78"/>
      <c r="Q11" s="75"/>
      <c r="R11" s="78"/>
    </row>
    <row r="12" spans="1:19" x14ac:dyDescent="0.2">
      <c r="A12" s="10">
        <v>7</v>
      </c>
      <c r="B12" s="11" t="s">
        <v>29</v>
      </c>
      <c r="C12" s="18"/>
      <c r="D12" s="93" t="s">
        <v>22</v>
      </c>
      <c r="E12" s="13">
        <v>24</v>
      </c>
      <c r="F12" s="13">
        <f t="shared" si="0"/>
        <v>120</v>
      </c>
      <c r="G12" s="91"/>
      <c r="H12" s="91">
        <f t="shared" si="1"/>
        <v>0</v>
      </c>
      <c r="I12" s="86">
        <f t="shared" si="2"/>
        <v>0</v>
      </c>
      <c r="J12" s="16">
        <f t="shared" si="3"/>
        <v>0</v>
      </c>
      <c r="K12" s="75"/>
      <c r="L12" s="75"/>
      <c r="M12" s="75"/>
      <c r="N12" s="75"/>
      <c r="O12" s="140"/>
      <c r="P12" s="78"/>
      <c r="Q12" s="75"/>
      <c r="R12" s="78"/>
    </row>
    <row r="13" spans="1:19" x14ac:dyDescent="0.2">
      <c r="A13" s="10">
        <v>8</v>
      </c>
      <c r="B13" s="11" t="s">
        <v>25</v>
      </c>
      <c r="C13" s="18"/>
      <c r="D13" s="93" t="s">
        <v>22</v>
      </c>
      <c r="E13" s="13">
        <v>547</v>
      </c>
      <c r="F13" s="13">
        <f t="shared" si="0"/>
        <v>2735</v>
      </c>
      <c r="G13" s="91"/>
      <c r="H13" s="91">
        <f t="shared" si="1"/>
        <v>0</v>
      </c>
      <c r="I13" s="86">
        <f t="shared" si="2"/>
        <v>0</v>
      </c>
      <c r="J13" s="16">
        <f t="shared" si="3"/>
        <v>0</v>
      </c>
      <c r="K13" s="75"/>
      <c r="L13" s="75"/>
      <c r="M13" s="75"/>
      <c r="N13" s="75"/>
      <c r="O13" s="140"/>
      <c r="P13" s="78"/>
      <c r="Q13" s="75"/>
      <c r="R13" s="78"/>
    </row>
    <row r="14" spans="1:19" x14ac:dyDescent="0.2">
      <c r="A14" s="10">
        <v>9</v>
      </c>
      <c r="B14" s="11" t="s">
        <v>30</v>
      </c>
      <c r="C14" s="18"/>
      <c r="D14" s="93" t="s">
        <v>22</v>
      </c>
      <c r="E14" s="13">
        <v>35</v>
      </c>
      <c r="F14" s="13">
        <f t="shared" si="0"/>
        <v>175</v>
      </c>
      <c r="G14" s="91"/>
      <c r="H14" s="91">
        <f t="shared" si="1"/>
        <v>0</v>
      </c>
      <c r="I14" s="86">
        <f t="shared" si="2"/>
        <v>0</v>
      </c>
      <c r="J14" s="16">
        <f t="shared" si="3"/>
        <v>0</v>
      </c>
      <c r="K14" s="75"/>
      <c r="L14" s="75"/>
      <c r="M14" s="75"/>
      <c r="N14" s="75"/>
      <c r="O14" s="140"/>
      <c r="P14" s="78"/>
      <c r="Q14" s="75"/>
      <c r="R14" s="78"/>
    </row>
    <row r="15" spans="1:19" ht="51" x14ac:dyDescent="0.2">
      <c r="A15" s="10">
        <v>10</v>
      </c>
      <c r="B15" s="17" t="s">
        <v>31</v>
      </c>
      <c r="C15" s="18"/>
      <c r="D15" s="93" t="s">
        <v>22</v>
      </c>
      <c r="E15" s="13">
        <v>34</v>
      </c>
      <c r="F15" s="13">
        <f t="shared" si="0"/>
        <v>170</v>
      </c>
      <c r="G15" s="91"/>
      <c r="H15" s="91">
        <f t="shared" si="1"/>
        <v>0</v>
      </c>
      <c r="I15" s="86">
        <f t="shared" si="2"/>
        <v>0</v>
      </c>
      <c r="J15" s="16">
        <f t="shared" si="3"/>
        <v>0</v>
      </c>
      <c r="K15" s="75"/>
      <c r="L15" s="75"/>
      <c r="M15" s="75"/>
      <c r="N15" s="75"/>
      <c r="O15" s="140"/>
      <c r="P15" s="78"/>
      <c r="Q15" s="75"/>
      <c r="R15" s="78"/>
    </row>
    <row r="16" spans="1:19" x14ac:dyDescent="0.2">
      <c r="A16" s="10">
        <v>11</v>
      </c>
      <c r="B16" s="11" t="s">
        <v>32</v>
      </c>
      <c r="C16" s="18"/>
      <c r="D16" s="93" t="s">
        <v>22</v>
      </c>
      <c r="E16" s="13">
        <v>9</v>
      </c>
      <c r="F16" s="13">
        <f t="shared" si="0"/>
        <v>45</v>
      </c>
      <c r="G16" s="91"/>
      <c r="H16" s="91">
        <f t="shared" si="1"/>
        <v>0</v>
      </c>
      <c r="I16" s="86">
        <f t="shared" si="2"/>
        <v>0</v>
      </c>
      <c r="J16" s="16">
        <f t="shared" si="3"/>
        <v>0</v>
      </c>
      <c r="K16" s="75"/>
      <c r="L16" s="75"/>
      <c r="M16" s="75"/>
      <c r="N16" s="75"/>
      <c r="O16" s="140"/>
      <c r="P16" s="78"/>
      <c r="Q16" s="75"/>
      <c r="R16" s="78"/>
    </row>
    <row r="17" spans="1:18" x14ac:dyDescent="0.2">
      <c r="A17" s="10">
        <v>12</v>
      </c>
      <c r="B17" s="11" t="s">
        <v>33</v>
      </c>
      <c r="C17" s="18"/>
      <c r="D17" s="93" t="s">
        <v>22</v>
      </c>
      <c r="E17" s="13">
        <v>3</v>
      </c>
      <c r="F17" s="13">
        <f t="shared" si="0"/>
        <v>15</v>
      </c>
      <c r="G17" s="91"/>
      <c r="H17" s="91">
        <f t="shared" si="1"/>
        <v>0</v>
      </c>
      <c r="I17" s="86">
        <f t="shared" si="2"/>
        <v>0</v>
      </c>
      <c r="J17" s="16">
        <f t="shared" si="3"/>
        <v>0</v>
      </c>
      <c r="K17" s="75"/>
      <c r="L17" s="75"/>
      <c r="M17" s="75"/>
      <c r="N17" s="75"/>
      <c r="O17" s="140"/>
      <c r="P17" s="78"/>
      <c r="Q17" s="75"/>
      <c r="R17" s="78"/>
    </row>
    <row r="18" spans="1:18" x14ac:dyDescent="0.2">
      <c r="A18" s="10">
        <v>13</v>
      </c>
      <c r="B18" s="11" t="s">
        <v>34</v>
      </c>
      <c r="C18" s="18"/>
      <c r="D18" s="93" t="s">
        <v>22</v>
      </c>
      <c r="E18" s="13">
        <v>4</v>
      </c>
      <c r="F18" s="13">
        <f t="shared" si="0"/>
        <v>20</v>
      </c>
      <c r="G18" s="91"/>
      <c r="H18" s="91">
        <f t="shared" si="1"/>
        <v>0</v>
      </c>
      <c r="I18" s="86">
        <f t="shared" si="2"/>
        <v>0</v>
      </c>
      <c r="J18" s="16">
        <f t="shared" si="3"/>
        <v>0</v>
      </c>
      <c r="K18" s="75"/>
      <c r="L18" s="75"/>
      <c r="M18" s="75"/>
      <c r="N18" s="75"/>
      <c r="O18" s="140"/>
      <c r="P18" s="78"/>
      <c r="Q18" s="75"/>
      <c r="R18" s="78"/>
    </row>
    <row r="19" spans="1:18" x14ac:dyDescent="0.2">
      <c r="A19" s="10"/>
      <c r="B19" s="19" t="s">
        <v>35</v>
      </c>
      <c r="C19" s="12"/>
      <c r="D19" s="93"/>
      <c r="E19" s="13"/>
      <c r="F19" s="13"/>
      <c r="G19" s="91"/>
      <c r="H19" s="91"/>
      <c r="I19" s="86"/>
      <c r="J19" s="16"/>
      <c r="K19" s="75"/>
      <c r="L19" s="75"/>
      <c r="M19" s="75"/>
      <c r="N19" s="75"/>
      <c r="O19" s="140"/>
      <c r="P19" s="78"/>
      <c r="Q19" s="75"/>
      <c r="R19" s="78"/>
    </row>
    <row r="20" spans="1:18" x14ac:dyDescent="0.2">
      <c r="A20" s="10">
        <v>14</v>
      </c>
      <c r="B20" s="11" t="s">
        <v>27</v>
      </c>
      <c r="C20" s="18"/>
      <c r="D20" s="93" t="s">
        <v>22</v>
      </c>
      <c r="E20" s="13">
        <v>11</v>
      </c>
      <c r="F20" s="13">
        <f t="shared" si="0"/>
        <v>55</v>
      </c>
      <c r="G20" s="91"/>
      <c r="H20" s="91">
        <f t="shared" si="1"/>
        <v>0</v>
      </c>
      <c r="I20" s="86">
        <f t="shared" si="2"/>
        <v>0</v>
      </c>
      <c r="J20" s="16">
        <f t="shared" si="3"/>
        <v>0</v>
      </c>
      <c r="K20" s="75"/>
      <c r="L20" s="75"/>
      <c r="M20" s="75"/>
      <c r="N20" s="75"/>
      <c r="O20" s="140"/>
      <c r="P20" s="78"/>
      <c r="Q20" s="75"/>
      <c r="R20" s="78"/>
    </row>
    <row r="21" spans="1:18" x14ac:dyDescent="0.2">
      <c r="A21" s="10">
        <v>15</v>
      </c>
      <c r="B21" s="11" t="s">
        <v>28</v>
      </c>
      <c r="C21" s="18"/>
      <c r="D21" s="93" t="s">
        <v>22</v>
      </c>
      <c r="E21" s="13">
        <v>17</v>
      </c>
      <c r="F21" s="13">
        <f t="shared" si="0"/>
        <v>85</v>
      </c>
      <c r="G21" s="91"/>
      <c r="H21" s="91">
        <f t="shared" si="1"/>
        <v>0</v>
      </c>
      <c r="I21" s="86">
        <f t="shared" si="2"/>
        <v>0</v>
      </c>
      <c r="J21" s="16">
        <f t="shared" si="3"/>
        <v>0</v>
      </c>
      <c r="K21" s="75"/>
      <c r="L21" s="75"/>
      <c r="M21" s="75"/>
      <c r="N21" s="75"/>
      <c r="O21" s="140"/>
      <c r="P21" s="78"/>
      <c r="Q21" s="75"/>
      <c r="R21" s="78"/>
    </row>
    <row r="22" spans="1:18" x14ac:dyDescent="0.2">
      <c r="A22" s="10">
        <v>16</v>
      </c>
      <c r="B22" s="11" t="s">
        <v>29</v>
      </c>
      <c r="C22" s="18"/>
      <c r="D22" s="93" t="s">
        <v>22</v>
      </c>
      <c r="E22" s="13">
        <v>26</v>
      </c>
      <c r="F22" s="13">
        <f t="shared" si="0"/>
        <v>130</v>
      </c>
      <c r="G22" s="91"/>
      <c r="H22" s="91">
        <f t="shared" si="1"/>
        <v>0</v>
      </c>
      <c r="I22" s="86">
        <f t="shared" si="2"/>
        <v>0</v>
      </c>
      <c r="J22" s="16">
        <f t="shared" si="3"/>
        <v>0</v>
      </c>
      <c r="K22" s="75"/>
      <c r="L22" s="75"/>
      <c r="M22" s="75"/>
      <c r="N22" s="75"/>
      <c r="O22" s="140"/>
      <c r="P22" s="78"/>
      <c r="Q22" s="75"/>
      <c r="R22" s="78"/>
    </row>
    <row r="23" spans="1:18" x14ac:dyDescent="0.2">
      <c r="A23" s="10">
        <v>17</v>
      </c>
      <c r="B23" s="11" t="s">
        <v>25</v>
      </c>
      <c r="C23" s="18"/>
      <c r="D23" s="93" t="s">
        <v>22</v>
      </c>
      <c r="E23" s="13">
        <v>548</v>
      </c>
      <c r="F23" s="13">
        <f t="shared" si="0"/>
        <v>2740</v>
      </c>
      <c r="G23" s="91"/>
      <c r="H23" s="91">
        <f t="shared" si="1"/>
        <v>0</v>
      </c>
      <c r="I23" s="86">
        <f t="shared" si="2"/>
        <v>0</v>
      </c>
      <c r="J23" s="16">
        <f t="shared" si="3"/>
        <v>0</v>
      </c>
      <c r="K23" s="75"/>
      <c r="L23" s="75"/>
      <c r="M23" s="75"/>
      <c r="N23" s="75"/>
      <c r="O23" s="140"/>
      <c r="P23" s="78"/>
      <c r="Q23" s="75"/>
      <c r="R23" s="78"/>
    </row>
    <row r="24" spans="1:18" x14ac:dyDescent="0.2">
      <c r="A24" s="10">
        <v>18</v>
      </c>
      <c r="B24" s="11" t="s">
        <v>30</v>
      </c>
      <c r="C24" s="18"/>
      <c r="D24" s="93" t="s">
        <v>22</v>
      </c>
      <c r="E24" s="13">
        <v>32</v>
      </c>
      <c r="F24" s="13">
        <f t="shared" si="0"/>
        <v>160</v>
      </c>
      <c r="G24" s="91"/>
      <c r="H24" s="91">
        <f t="shared" si="1"/>
        <v>0</v>
      </c>
      <c r="I24" s="86">
        <f t="shared" si="2"/>
        <v>0</v>
      </c>
      <c r="J24" s="16">
        <f t="shared" si="3"/>
        <v>0</v>
      </c>
      <c r="K24" s="75"/>
      <c r="L24" s="75"/>
      <c r="M24" s="75"/>
      <c r="N24" s="75"/>
      <c r="O24" s="140"/>
      <c r="P24" s="78"/>
      <c r="Q24" s="75"/>
      <c r="R24" s="78"/>
    </row>
    <row r="25" spans="1:18" ht="51" x14ac:dyDescent="0.2">
      <c r="A25" s="10">
        <v>19</v>
      </c>
      <c r="B25" s="17" t="s">
        <v>31</v>
      </c>
      <c r="C25" s="18"/>
      <c r="D25" s="93" t="s">
        <v>22</v>
      </c>
      <c r="E25" s="13">
        <v>37</v>
      </c>
      <c r="F25" s="13">
        <f t="shared" si="0"/>
        <v>185</v>
      </c>
      <c r="G25" s="91"/>
      <c r="H25" s="91">
        <f t="shared" si="1"/>
        <v>0</v>
      </c>
      <c r="I25" s="86">
        <f t="shared" si="2"/>
        <v>0</v>
      </c>
      <c r="J25" s="16">
        <f t="shared" si="3"/>
        <v>0</v>
      </c>
      <c r="K25" s="75"/>
      <c r="L25" s="75"/>
      <c r="M25" s="75"/>
      <c r="N25" s="75"/>
      <c r="O25" s="140"/>
      <c r="P25" s="78"/>
      <c r="Q25" s="75"/>
      <c r="R25" s="78"/>
    </row>
    <row r="26" spans="1:18" x14ac:dyDescent="0.2">
      <c r="A26" s="10">
        <v>20</v>
      </c>
      <c r="B26" s="11" t="s">
        <v>32</v>
      </c>
      <c r="C26" s="18"/>
      <c r="D26" s="93" t="s">
        <v>22</v>
      </c>
      <c r="E26" s="13">
        <v>8</v>
      </c>
      <c r="F26" s="13">
        <f t="shared" si="0"/>
        <v>40</v>
      </c>
      <c r="G26" s="91"/>
      <c r="H26" s="91">
        <f t="shared" si="1"/>
        <v>0</v>
      </c>
      <c r="I26" s="86">
        <f t="shared" si="2"/>
        <v>0</v>
      </c>
      <c r="J26" s="16">
        <f t="shared" si="3"/>
        <v>0</v>
      </c>
      <c r="K26" s="75"/>
      <c r="L26" s="75"/>
      <c r="M26" s="75"/>
      <c r="N26" s="75"/>
      <c r="O26" s="140"/>
      <c r="P26" s="78"/>
      <c r="Q26" s="75"/>
      <c r="R26" s="78"/>
    </row>
    <row r="27" spans="1:18" x14ac:dyDescent="0.2">
      <c r="A27" s="10">
        <v>21</v>
      </c>
      <c r="B27" s="11" t="s">
        <v>33</v>
      </c>
      <c r="C27" s="18"/>
      <c r="D27" s="93" t="s">
        <v>22</v>
      </c>
      <c r="E27" s="13">
        <v>3</v>
      </c>
      <c r="F27" s="13">
        <f t="shared" si="0"/>
        <v>15</v>
      </c>
      <c r="G27" s="91"/>
      <c r="H27" s="91">
        <f t="shared" si="1"/>
        <v>0</v>
      </c>
      <c r="I27" s="86">
        <f t="shared" si="2"/>
        <v>0</v>
      </c>
      <c r="J27" s="16">
        <f t="shared" si="3"/>
        <v>0</v>
      </c>
      <c r="K27" s="75"/>
      <c r="L27" s="75"/>
      <c r="M27" s="75"/>
      <c r="N27" s="75"/>
      <c r="O27" s="140"/>
      <c r="P27" s="78"/>
      <c r="Q27" s="75"/>
      <c r="R27" s="78"/>
    </row>
    <row r="28" spans="1:18" x14ac:dyDescent="0.2">
      <c r="A28" s="10">
        <v>22</v>
      </c>
      <c r="B28" s="11" t="s">
        <v>34</v>
      </c>
      <c r="C28" s="18"/>
      <c r="D28" s="93" t="s">
        <v>22</v>
      </c>
      <c r="E28" s="13">
        <v>4</v>
      </c>
      <c r="F28" s="13">
        <f t="shared" si="0"/>
        <v>20</v>
      </c>
      <c r="G28" s="91"/>
      <c r="H28" s="91">
        <f t="shared" si="1"/>
        <v>0</v>
      </c>
      <c r="I28" s="86">
        <f t="shared" si="2"/>
        <v>0</v>
      </c>
      <c r="J28" s="16">
        <f t="shared" si="3"/>
        <v>0</v>
      </c>
      <c r="K28" s="75"/>
      <c r="L28" s="75"/>
      <c r="M28" s="75"/>
      <c r="N28" s="75"/>
      <c r="O28" s="140"/>
      <c r="P28" s="78"/>
      <c r="Q28" s="75"/>
      <c r="R28" s="78"/>
    </row>
    <row r="29" spans="1:18" x14ac:dyDescent="0.2">
      <c r="A29" s="10"/>
      <c r="B29" s="21" t="s">
        <v>36</v>
      </c>
      <c r="C29" s="22"/>
      <c r="D29" s="93"/>
      <c r="E29" s="13"/>
      <c r="F29" s="13"/>
      <c r="G29" s="91"/>
      <c r="H29" s="91"/>
      <c r="I29" s="86"/>
      <c r="J29" s="16"/>
      <c r="K29" s="75"/>
      <c r="L29" s="75"/>
      <c r="M29" s="75"/>
      <c r="N29" s="75"/>
      <c r="O29" s="140"/>
      <c r="P29" s="78"/>
      <c r="Q29" s="75"/>
      <c r="R29" s="78"/>
    </row>
    <row r="30" spans="1:18" x14ac:dyDescent="0.2">
      <c r="A30" s="10">
        <v>23</v>
      </c>
      <c r="B30" s="11" t="s">
        <v>27</v>
      </c>
      <c r="C30" s="18"/>
      <c r="D30" s="93" t="s">
        <v>22</v>
      </c>
      <c r="E30" s="13">
        <v>11</v>
      </c>
      <c r="F30" s="13">
        <f t="shared" si="0"/>
        <v>55</v>
      </c>
      <c r="G30" s="91"/>
      <c r="H30" s="91">
        <f t="shared" si="1"/>
        <v>0</v>
      </c>
      <c r="I30" s="86">
        <f t="shared" si="2"/>
        <v>0</v>
      </c>
      <c r="J30" s="16">
        <f t="shared" si="3"/>
        <v>0</v>
      </c>
      <c r="K30" s="75"/>
      <c r="L30" s="75"/>
      <c r="M30" s="75"/>
      <c r="N30" s="75"/>
      <c r="O30" s="140"/>
      <c r="P30" s="78"/>
      <c r="Q30" s="75"/>
      <c r="R30" s="78"/>
    </row>
    <row r="31" spans="1:18" x14ac:dyDescent="0.2">
      <c r="A31" s="10">
        <v>24</v>
      </c>
      <c r="B31" s="11" t="s">
        <v>28</v>
      </c>
      <c r="C31" s="18"/>
      <c r="D31" s="93" t="s">
        <v>22</v>
      </c>
      <c r="E31" s="13">
        <v>18</v>
      </c>
      <c r="F31" s="13">
        <f t="shared" si="0"/>
        <v>90</v>
      </c>
      <c r="G31" s="91"/>
      <c r="H31" s="91">
        <f t="shared" si="1"/>
        <v>0</v>
      </c>
      <c r="I31" s="86">
        <f t="shared" si="2"/>
        <v>0</v>
      </c>
      <c r="J31" s="16">
        <f t="shared" si="3"/>
        <v>0</v>
      </c>
      <c r="K31" s="75"/>
      <c r="L31" s="75"/>
      <c r="M31" s="75"/>
      <c r="N31" s="75"/>
      <c r="O31" s="140"/>
      <c r="P31" s="78"/>
      <c r="Q31" s="75"/>
      <c r="R31" s="78"/>
    </row>
    <row r="32" spans="1:18" x14ac:dyDescent="0.2">
      <c r="A32" s="10">
        <v>25</v>
      </c>
      <c r="B32" s="11" t="s">
        <v>29</v>
      </c>
      <c r="C32" s="18"/>
      <c r="D32" s="93" t="s">
        <v>22</v>
      </c>
      <c r="E32" s="13">
        <v>26</v>
      </c>
      <c r="F32" s="13">
        <f t="shared" si="0"/>
        <v>130</v>
      </c>
      <c r="G32" s="91"/>
      <c r="H32" s="91">
        <f t="shared" si="1"/>
        <v>0</v>
      </c>
      <c r="I32" s="86">
        <f t="shared" si="2"/>
        <v>0</v>
      </c>
      <c r="J32" s="16">
        <f t="shared" si="3"/>
        <v>0</v>
      </c>
      <c r="K32" s="75"/>
      <c r="L32" s="75"/>
      <c r="M32" s="75"/>
      <c r="N32" s="75"/>
      <c r="O32" s="140"/>
      <c r="P32" s="78"/>
      <c r="Q32" s="75"/>
      <c r="R32" s="78"/>
    </row>
    <row r="33" spans="1:18" x14ac:dyDescent="0.2">
      <c r="A33" s="10">
        <v>26</v>
      </c>
      <c r="B33" s="11" t="s">
        <v>25</v>
      </c>
      <c r="C33" s="18"/>
      <c r="D33" s="93" t="s">
        <v>22</v>
      </c>
      <c r="E33" s="13">
        <v>547</v>
      </c>
      <c r="F33" s="13">
        <f t="shared" si="0"/>
        <v>2735</v>
      </c>
      <c r="G33" s="91"/>
      <c r="H33" s="91">
        <f t="shared" si="1"/>
        <v>0</v>
      </c>
      <c r="I33" s="86">
        <f t="shared" si="2"/>
        <v>0</v>
      </c>
      <c r="J33" s="16">
        <f t="shared" si="3"/>
        <v>0</v>
      </c>
      <c r="K33" s="75"/>
      <c r="L33" s="75"/>
      <c r="M33" s="75"/>
      <c r="N33" s="75"/>
      <c r="O33" s="140"/>
      <c r="P33" s="78"/>
      <c r="Q33" s="75"/>
      <c r="R33" s="78"/>
    </row>
    <row r="34" spans="1:18" x14ac:dyDescent="0.2">
      <c r="A34" s="10">
        <v>27</v>
      </c>
      <c r="B34" s="11" t="s">
        <v>30</v>
      </c>
      <c r="C34" s="18"/>
      <c r="D34" s="93" t="s">
        <v>22</v>
      </c>
      <c r="E34" s="13">
        <v>33</v>
      </c>
      <c r="F34" s="13">
        <f t="shared" si="0"/>
        <v>165</v>
      </c>
      <c r="G34" s="91"/>
      <c r="H34" s="91">
        <f t="shared" si="1"/>
        <v>0</v>
      </c>
      <c r="I34" s="86">
        <f t="shared" si="2"/>
        <v>0</v>
      </c>
      <c r="J34" s="16">
        <f t="shared" si="3"/>
        <v>0</v>
      </c>
      <c r="K34" s="75"/>
      <c r="L34" s="75"/>
      <c r="M34" s="75"/>
      <c r="N34" s="75"/>
      <c r="O34" s="140"/>
      <c r="P34" s="78"/>
      <c r="Q34" s="75"/>
      <c r="R34" s="78"/>
    </row>
    <row r="35" spans="1:18" ht="51" x14ac:dyDescent="0.2">
      <c r="A35" s="10">
        <v>28</v>
      </c>
      <c r="B35" s="17" t="s">
        <v>31</v>
      </c>
      <c r="C35" s="18"/>
      <c r="D35" s="93" t="s">
        <v>22</v>
      </c>
      <c r="E35" s="13">
        <v>34</v>
      </c>
      <c r="F35" s="13">
        <f t="shared" si="0"/>
        <v>170</v>
      </c>
      <c r="G35" s="91"/>
      <c r="H35" s="91">
        <f t="shared" si="1"/>
        <v>0</v>
      </c>
      <c r="I35" s="86">
        <f t="shared" si="2"/>
        <v>0</v>
      </c>
      <c r="J35" s="16">
        <f t="shared" si="3"/>
        <v>0</v>
      </c>
      <c r="K35" s="75"/>
      <c r="L35" s="75"/>
      <c r="M35" s="75"/>
      <c r="N35" s="75"/>
      <c r="O35" s="140"/>
      <c r="P35" s="78"/>
      <c r="Q35" s="75"/>
      <c r="R35" s="78"/>
    </row>
    <row r="36" spans="1:18" x14ac:dyDescent="0.2">
      <c r="A36" s="10">
        <v>29</v>
      </c>
      <c r="B36" s="11" t="s">
        <v>32</v>
      </c>
      <c r="C36" s="18"/>
      <c r="D36" s="93" t="s">
        <v>22</v>
      </c>
      <c r="E36" s="13">
        <v>5</v>
      </c>
      <c r="F36" s="13">
        <f t="shared" si="0"/>
        <v>25</v>
      </c>
      <c r="G36" s="91"/>
      <c r="H36" s="91">
        <f t="shared" si="1"/>
        <v>0</v>
      </c>
      <c r="I36" s="86">
        <f t="shared" si="2"/>
        <v>0</v>
      </c>
      <c r="J36" s="16">
        <f t="shared" si="3"/>
        <v>0</v>
      </c>
      <c r="K36" s="75"/>
      <c r="L36" s="75"/>
      <c r="M36" s="75"/>
      <c r="N36" s="75"/>
      <c r="O36" s="140"/>
      <c r="P36" s="78"/>
      <c r="Q36" s="75"/>
      <c r="R36" s="78"/>
    </row>
    <row r="37" spans="1:18" x14ac:dyDescent="0.2">
      <c r="A37" s="10">
        <v>30</v>
      </c>
      <c r="B37" s="11" t="s">
        <v>33</v>
      </c>
      <c r="C37" s="18"/>
      <c r="D37" s="93" t="s">
        <v>22</v>
      </c>
      <c r="E37" s="13">
        <v>3</v>
      </c>
      <c r="F37" s="13">
        <f t="shared" si="0"/>
        <v>15</v>
      </c>
      <c r="G37" s="91"/>
      <c r="H37" s="91">
        <f t="shared" si="1"/>
        <v>0</v>
      </c>
      <c r="I37" s="86">
        <f t="shared" si="2"/>
        <v>0</v>
      </c>
      <c r="J37" s="16">
        <f t="shared" si="3"/>
        <v>0</v>
      </c>
      <c r="K37" s="75"/>
      <c r="L37" s="75"/>
      <c r="M37" s="75"/>
      <c r="N37" s="75"/>
      <c r="O37" s="140"/>
      <c r="P37" s="78"/>
      <c r="Q37" s="75"/>
      <c r="R37" s="78"/>
    </row>
    <row r="38" spans="1:18" x14ac:dyDescent="0.2">
      <c r="A38" s="10">
        <v>31</v>
      </c>
      <c r="B38" s="11" t="s">
        <v>34</v>
      </c>
      <c r="C38" s="18"/>
      <c r="D38" s="93" t="s">
        <v>22</v>
      </c>
      <c r="E38" s="13">
        <v>4</v>
      </c>
      <c r="F38" s="13">
        <f t="shared" si="0"/>
        <v>20</v>
      </c>
      <c r="G38" s="91"/>
      <c r="H38" s="91">
        <f t="shared" si="1"/>
        <v>0</v>
      </c>
      <c r="I38" s="86">
        <f t="shared" si="2"/>
        <v>0</v>
      </c>
      <c r="J38" s="16">
        <f t="shared" si="3"/>
        <v>0</v>
      </c>
      <c r="K38" s="75"/>
      <c r="L38" s="75"/>
      <c r="M38" s="75"/>
      <c r="N38" s="75"/>
      <c r="O38" s="140"/>
      <c r="P38" s="78"/>
      <c r="Q38" s="75"/>
      <c r="R38" s="78"/>
    </row>
    <row r="39" spans="1:18" x14ac:dyDescent="0.2">
      <c r="A39" s="10"/>
      <c r="B39" s="23" t="s">
        <v>37</v>
      </c>
      <c r="C39" s="22"/>
      <c r="D39" s="93"/>
      <c r="E39" s="13"/>
      <c r="F39" s="13"/>
      <c r="G39" s="91"/>
      <c r="H39" s="91"/>
      <c r="I39" s="86"/>
      <c r="J39" s="16"/>
      <c r="K39" s="75"/>
      <c r="L39" s="75"/>
      <c r="M39" s="75"/>
      <c r="N39" s="75"/>
      <c r="O39" s="140"/>
      <c r="P39" s="78"/>
      <c r="Q39" s="75"/>
      <c r="R39" s="78"/>
    </row>
    <row r="40" spans="1:18" x14ac:dyDescent="0.2">
      <c r="A40" s="228">
        <v>32</v>
      </c>
      <c r="B40" s="224" t="s">
        <v>38</v>
      </c>
      <c r="C40" s="24" t="s">
        <v>39</v>
      </c>
      <c r="D40" s="93" t="s">
        <v>22</v>
      </c>
      <c r="E40" s="13">
        <v>10</v>
      </c>
      <c r="F40" s="13">
        <f t="shared" si="0"/>
        <v>50</v>
      </c>
      <c r="G40" s="91"/>
      <c r="H40" s="91">
        <f t="shared" si="1"/>
        <v>0</v>
      </c>
      <c r="I40" s="86">
        <f t="shared" si="2"/>
        <v>0</v>
      </c>
      <c r="J40" s="16">
        <f t="shared" si="3"/>
        <v>0</v>
      </c>
      <c r="K40" s="75"/>
      <c r="L40" s="75"/>
      <c r="M40" s="75"/>
      <c r="N40" s="75"/>
      <c r="O40" s="140"/>
      <c r="P40" s="78"/>
      <c r="Q40" s="75"/>
      <c r="R40" s="78"/>
    </row>
    <row r="41" spans="1:18" x14ac:dyDescent="0.2">
      <c r="A41" s="229"/>
      <c r="B41" s="224"/>
      <c r="C41" s="24" t="s">
        <v>40</v>
      </c>
      <c r="D41" s="93" t="s">
        <v>22</v>
      </c>
      <c r="E41" s="13">
        <v>13</v>
      </c>
      <c r="F41" s="13">
        <f t="shared" si="0"/>
        <v>65</v>
      </c>
      <c r="G41" s="91"/>
      <c r="H41" s="91">
        <f t="shared" si="1"/>
        <v>0</v>
      </c>
      <c r="I41" s="86">
        <f t="shared" si="2"/>
        <v>0</v>
      </c>
      <c r="J41" s="16">
        <f t="shared" si="3"/>
        <v>0</v>
      </c>
      <c r="K41" s="75"/>
      <c r="L41" s="75"/>
      <c r="M41" s="75"/>
      <c r="N41" s="75"/>
      <c r="O41" s="140"/>
      <c r="P41" s="78"/>
      <c r="Q41" s="75"/>
      <c r="R41" s="78"/>
    </row>
    <row r="42" spans="1:18" x14ac:dyDescent="0.2">
      <c r="A42" s="229"/>
      <c r="B42" s="224"/>
      <c r="C42" s="24" t="s">
        <v>41</v>
      </c>
      <c r="D42" s="93" t="s">
        <v>22</v>
      </c>
      <c r="E42" s="13">
        <v>19</v>
      </c>
      <c r="F42" s="13">
        <f t="shared" si="0"/>
        <v>95</v>
      </c>
      <c r="G42" s="91"/>
      <c r="H42" s="91">
        <f t="shared" si="1"/>
        <v>0</v>
      </c>
      <c r="I42" s="86">
        <f t="shared" si="2"/>
        <v>0</v>
      </c>
      <c r="J42" s="16">
        <f t="shared" si="3"/>
        <v>0</v>
      </c>
      <c r="K42" s="75"/>
      <c r="L42" s="75"/>
      <c r="M42" s="75"/>
      <c r="N42" s="75"/>
      <c r="O42" s="140"/>
      <c r="P42" s="78"/>
      <c r="Q42" s="75"/>
      <c r="R42" s="78"/>
    </row>
    <row r="43" spans="1:18" x14ac:dyDescent="0.2">
      <c r="A43" s="229"/>
      <c r="B43" s="224"/>
      <c r="C43" s="24" t="s">
        <v>42</v>
      </c>
      <c r="D43" s="93" t="s">
        <v>22</v>
      </c>
      <c r="E43" s="13">
        <v>13</v>
      </c>
      <c r="F43" s="13">
        <f t="shared" si="0"/>
        <v>65</v>
      </c>
      <c r="G43" s="91"/>
      <c r="H43" s="91">
        <f t="shared" si="1"/>
        <v>0</v>
      </c>
      <c r="I43" s="86">
        <f t="shared" si="2"/>
        <v>0</v>
      </c>
      <c r="J43" s="16">
        <f t="shared" si="3"/>
        <v>0</v>
      </c>
      <c r="K43" s="75"/>
      <c r="L43" s="75"/>
      <c r="M43" s="75"/>
      <c r="N43" s="75"/>
      <c r="O43" s="140"/>
      <c r="P43" s="78"/>
      <c r="Q43" s="75"/>
      <c r="R43" s="78"/>
    </row>
    <row r="44" spans="1:18" x14ac:dyDescent="0.2">
      <c r="A44" s="229"/>
      <c r="B44" s="224"/>
      <c r="C44" s="24" t="s">
        <v>43</v>
      </c>
      <c r="D44" s="93" t="s">
        <v>22</v>
      </c>
      <c r="E44" s="13">
        <v>13</v>
      </c>
      <c r="F44" s="13">
        <f t="shared" si="0"/>
        <v>65</v>
      </c>
      <c r="G44" s="91"/>
      <c r="H44" s="91">
        <f t="shared" si="1"/>
        <v>0</v>
      </c>
      <c r="I44" s="86">
        <f t="shared" si="2"/>
        <v>0</v>
      </c>
      <c r="J44" s="16">
        <f t="shared" si="3"/>
        <v>0</v>
      </c>
      <c r="K44" s="75"/>
      <c r="L44" s="75"/>
      <c r="M44" s="75"/>
      <c r="N44" s="75"/>
      <c r="O44" s="140"/>
      <c r="P44" s="78"/>
      <c r="Q44" s="75"/>
      <c r="R44" s="78"/>
    </row>
    <row r="45" spans="1:18" x14ac:dyDescent="0.2">
      <c r="A45" s="229"/>
      <c r="B45" s="224"/>
      <c r="C45" s="24" t="s">
        <v>44</v>
      </c>
      <c r="D45" s="93" t="s">
        <v>22</v>
      </c>
      <c r="E45" s="13">
        <v>10</v>
      </c>
      <c r="F45" s="13">
        <f t="shared" si="0"/>
        <v>50</v>
      </c>
      <c r="G45" s="91"/>
      <c r="H45" s="91">
        <f t="shared" si="1"/>
        <v>0</v>
      </c>
      <c r="I45" s="86">
        <f t="shared" si="2"/>
        <v>0</v>
      </c>
      <c r="J45" s="16">
        <f t="shared" si="3"/>
        <v>0</v>
      </c>
      <c r="K45" s="75"/>
      <c r="L45" s="75"/>
      <c r="M45" s="75"/>
      <c r="N45" s="75"/>
      <c r="O45" s="140"/>
      <c r="P45" s="78"/>
      <c r="Q45" s="75"/>
      <c r="R45" s="78"/>
    </row>
    <row r="46" spans="1:18" x14ac:dyDescent="0.2">
      <c r="A46" s="229"/>
      <c r="B46" s="224"/>
      <c r="C46" s="24" t="s">
        <v>45</v>
      </c>
      <c r="D46" s="93" t="s">
        <v>22</v>
      </c>
      <c r="E46" s="13">
        <v>5</v>
      </c>
      <c r="F46" s="13">
        <f t="shared" si="0"/>
        <v>25</v>
      </c>
      <c r="G46" s="91"/>
      <c r="H46" s="91">
        <f t="shared" si="1"/>
        <v>0</v>
      </c>
      <c r="I46" s="86">
        <f t="shared" si="2"/>
        <v>0</v>
      </c>
      <c r="J46" s="16">
        <f t="shared" si="3"/>
        <v>0</v>
      </c>
      <c r="K46" s="75"/>
      <c r="L46" s="75"/>
      <c r="M46" s="75"/>
      <c r="N46" s="75"/>
      <c r="O46" s="140"/>
      <c r="P46" s="78"/>
      <c r="Q46" s="75"/>
      <c r="R46" s="78"/>
    </row>
    <row r="47" spans="1:18" x14ac:dyDescent="0.2">
      <c r="A47" s="229"/>
      <c r="B47" s="224"/>
      <c r="C47" s="24" t="s">
        <v>46</v>
      </c>
      <c r="D47" s="93" t="s">
        <v>22</v>
      </c>
      <c r="E47" s="13">
        <v>2</v>
      </c>
      <c r="F47" s="13">
        <f t="shared" si="0"/>
        <v>10</v>
      </c>
      <c r="G47" s="91"/>
      <c r="H47" s="91">
        <f t="shared" si="1"/>
        <v>0</v>
      </c>
      <c r="I47" s="86">
        <f t="shared" si="2"/>
        <v>0</v>
      </c>
      <c r="J47" s="16">
        <f t="shared" si="3"/>
        <v>0</v>
      </c>
      <c r="K47" s="75"/>
      <c r="L47" s="75"/>
      <c r="M47" s="75"/>
      <c r="N47" s="75"/>
      <c r="O47" s="140"/>
      <c r="P47" s="78"/>
      <c r="Q47" s="75"/>
      <c r="R47" s="78"/>
    </row>
    <row r="48" spans="1:18" x14ac:dyDescent="0.2">
      <c r="A48" s="229"/>
      <c r="B48" s="224"/>
      <c r="C48" s="25" t="s">
        <v>47</v>
      </c>
      <c r="D48" s="93" t="s">
        <v>22</v>
      </c>
      <c r="E48" s="13">
        <v>3</v>
      </c>
      <c r="F48" s="13">
        <f t="shared" si="0"/>
        <v>15</v>
      </c>
      <c r="G48" s="91"/>
      <c r="H48" s="91">
        <f t="shared" si="1"/>
        <v>0</v>
      </c>
      <c r="I48" s="86">
        <f t="shared" si="2"/>
        <v>0</v>
      </c>
      <c r="J48" s="16">
        <f t="shared" si="3"/>
        <v>0</v>
      </c>
      <c r="K48" s="75"/>
      <c r="L48" s="75"/>
      <c r="M48" s="75"/>
      <c r="N48" s="75"/>
      <c r="O48" s="140"/>
      <c r="P48" s="78"/>
      <c r="Q48" s="75"/>
      <c r="R48" s="78"/>
    </row>
    <row r="49" spans="1:18" ht="12.75" customHeight="1" x14ac:dyDescent="0.2">
      <c r="A49" s="230"/>
      <c r="B49" s="242"/>
      <c r="C49" s="25" t="s">
        <v>48</v>
      </c>
      <c r="D49" s="93" t="s">
        <v>22</v>
      </c>
      <c r="E49" s="13">
        <v>1</v>
      </c>
      <c r="F49" s="13">
        <f t="shared" si="0"/>
        <v>5</v>
      </c>
      <c r="G49" s="91"/>
      <c r="H49" s="91">
        <f t="shared" si="1"/>
        <v>0</v>
      </c>
      <c r="I49" s="86">
        <f t="shared" si="2"/>
        <v>0</v>
      </c>
      <c r="J49" s="16">
        <f t="shared" si="3"/>
        <v>0</v>
      </c>
      <c r="K49" s="75"/>
      <c r="L49" s="75"/>
      <c r="M49" s="75"/>
      <c r="N49" s="75"/>
      <c r="O49" s="140"/>
      <c r="P49" s="78"/>
      <c r="Q49" s="75"/>
      <c r="R49" s="78"/>
    </row>
    <row r="50" spans="1:18" x14ac:dyDescent="0.2">
      <c r="A50" s="228">
        <v>33</v>
      </c>
      <c r="B50" s="231" t="s">
        <v>49</v>
      </c>
      <c r="C50" s="24" t="s">
        <v>39</v>
      </c>
      <c r="D50" s="93" t="s">
        <v>22</v>
      </c>
      <c r="E50" s="13">
        <v>33</v>
      </c>
      <c r="F50" s="13">
        <f t="shared" si="0"/>
        <v>165</v>
      </c>
      <c r="G50" s="91"/>
      <c r="H50" s="91">
        <f t="shared" si="1"/>
        <v>0</v>
      </c>
      <c r="I50" s="86">
        <f t="shared" si="2"/>
        <v>0</v>
      </c>
      <c r="J50" s="16">
        <f t="shared" si="3"/>
        <v>0</v>
      </c>
      <c r="K50" s="75"/>
      <c r="L50" s="75"/>
      <c r="M50" s="75"/>
      <c r="N50" s="75"/>
      <c r="O50" s="140"/>
      <c r="P50" s="78"/>
      <c r="Q50" s="75"/>
      <c r="R50" s="78"/>
    </row>
    <row r="51" spans="1:18" ht="12.75" customHeight="1" x14ac:dyDescent="0.2">
      <c r="A51" s="229"/>
      <c r="B51" s="232"/>
      <c r="C51" s="24" t="s">
        <v>40</v>
      </c>
      <c r="D51" s="93" t="s">
        <v>22</v>
      </c>
      <c r="E51" s="13">
        <v>21</v>
      </c>
      <c r="F51" s="13">
        <f t="shared" si="0"/>
        <v>105</v>
      </c>
      <c r="G51" s="91"/>
      <c r="H51" s="91">
        <f t="shared" si="1"/>
        <v>0</v>
      </c>
      <c r="I51" s="86">
        <f t="shared" si="2"/>
        <v>0</v>
      </c>
      <c r="J51" s="16">
        <f t="shared" si="3"/>
        <v>0</v>
      </c>
      <c r="K51" s="75"/>
      <c r="L51" s="75"/>
      <c r="M51" s="75"/>
      <c r="N51" s="75"/>
      <c r="O51" s="140"/>
      <c r="P51" s="78"/>
      <c r="Q51" s="75"/>
      <c r="R51" s="78"/>
    </row>
    <row r="52" spans="1:18" ht="12.75" customHeight="1" x14ac:dyDescent="0.2">
      <c r="A52" s="229"/>
      <c r="B52" s="232"/>
      <c r="C52" s="24" t="s">
        <v>41</v>
      </c>
      <c r="D52" s="93" t="s">
        <v>22</v>
      </c>
      <c r="E52" s="13">
        <v>17</v>
      </c>
      <c r="F52" s="13">
        <f t="shared" si="0"/>
        <v>85</v>
      </c>
      <c r="G52" s="91"/>
      <c r="H52" s="91">
        <f t="shared" si="1"/>
        <v>0</v>
      </c>
      <c r="I52" s="86">
        <f t="shared" si="2"/>
        <v>0</v>
      </c>
      <c r="J52" s="16">
        <f t="shared" si="3"/>
        <v>0</v>
      </c>
      <c r="K52" s="75"/>
      <c r="L52" s="75"/>
      <c r="M52" s="75"/>
      <c r="N52" s="75"/>
      <c r="O52" s="140"/>
      <c r="P52" s="78"/>
      <c r="Q52" s="75"/>
      <c r="R52" s="78"/>
    </row>
    <row r="53" spans="1:18" ht="12.75" customHeight="1" x14ac:dyDescent="0.2">
      <c r="A53" s="229"/>
      <c r="B53" s="232"/>
      <c r="C53" s="24" t="s">
        <v>42</v>
      </c>
      <c r="D53" s="93" t="s">
        <v>22</v>
      </c>
      <c r="E53" s="13">
        <v>8</v>
      </c>
      <c r="F53" s="13">
        <f t="shared" si="0"/>
        <v>40</v>
      </c>
      <c r="G53" s="91"/>
      <c r="H53" s="91">
        <f t="shared" si="1"/>
        <v>0</v>
      </c>
      <c r="I53" s="86">
        <f t="shared" si="2"/>
        <v>0</v>
      </c>
      <c r="J53" s="16">
        <f t="shared" si="3"/>
        <v>0</v>
      </c>
      <c r="K53" s="75"/>
      <c r="L53" s="75"/>
      <c r="M53" s="75"/>
      <c r="N53" s="75"/>
      <c r="O53" s="140"/>
      <c r="P53" s="78"/>
      <c r="Q53" s="75"/>
      <c r="R53" s="78"/>
    </row>
    <row r="54" spans="1:18" ht="12.75" customHeight="1" x14ac:dyDescent="0.2">
      <c r="A54" s="229"/>
      <c r="B54" s="232"/>
      <c r="C54" s="24" t="s">
        <v>43</v>
      </c>
      <c r="D54" s="93" t="s">
        <v>22</v>
      </c>
      <c r="E54" s="13">
        <v>6</v>
      </c>
      <c r="F54" s="13">
        <f t="shared" si="0"/>
        <v>30</v>
      </c>
      <c r="G54" s="91"/>
      <c r="H54" s="91">
        <f t="shared" si="1"/>
        <v>0</v>
      </c>
      <c r="I54" s="86">
        <f t="shared" si="2"/>
        <v>0</v>
      </c>
      <c r="J54" s="16">
        <f t="shared" si="3"/>
        <v>0</v>
      </c>
      <c r="K54" s="75"/>
      <c r="L54" s="75"/>
      <c r="M54" s="75"/>
      <c r="N54" s="75"/>
      <c r="O54" s="140"/>
      <c r="P54" s="78"/>
      <c r="Q54" s="75"/>
      <c r="R54" s="78"/>
    </row>
    <row r="55" spans="1:18" ht="12.75" customHeight="1" x14ac:dyDescent="0.2">
      <c r="A55" s="229"/>
      <c r="B55" s="232"/>
      <c r="C55" s="24" t="s">
        <v>44</v>
      </c>
      <c r="D55" s="93" t="s">
        <v>22</v>
      </c>
      <c r="E55" s="13">
        <v>4</v>
      </c>
      <c r="F55" s="13">
        <f t="shared" si="0"/>
        <v>20</v>
      </c>
      <c r="G55" s="91"/>
      <c r="H55" s="91">
        <f t="shared" si="1"/>
        <v>0</v>
      </c>
      <c r="I55" s="86">
        <f t="shared" si="2"/>
        <v>0</v>
      </c>
      <c r="J55" s="16">
        <f t="shared" si="3"/>
        <v>0</v>
      </c>
      <c r="K55" s="75"/>
      <c r="L55" s="75"/>
      <c r="M55" s="75"/>
      <c r="N55" s="75"/>
      <c r="O55" s="140"/>
      <c r="P55" s="78"/>
      <c r="Q55" s="75"/>
      <c r="R55" s="78"/>
    </row>
    <row r="56" spans="1:18" ht="12.75" customHeight="1" x14ac:dyDescent="0.2">
      <c r="A56" s="229"/>
      <c r="B56" s="232"/>
      <c r="C56" s="24" t="s">
        <v>45</v>
      </c>
      <c r="D56" s="93" t="s">
        <v>22</v>
      </c>
      <c r="E56" s="13">
        <v>3</v>
      </c>
      <c r="F56" s="13">
        <f t="shared" si="0"/>
        <v>15</v>
      </c>
      <c r="G56" s="91"/>
      <c r="H56" s="91">
        <f t="shared" si="1"/>
        <v>0</v>
      </c>
      <c r="I56" s="86">
        <f t="shared" si="2"/>
        <v>0</v>
      </c>
      <c r="J56" s="16">
        <f t="shared" si="3"/>
        <v>0</v>
      </c>
      <c r="K56" s="75"/>
      <c r="L56" s="75"/>
      <c r="M56" s="75"/>
      <c r="N56" s="75"/>
      <c r="O56" s="140"/>
      <c r="P56" s="78"/>
      <c r="Q56" s="75"/>
      <c r="R56" s="78"/>
    </row>
    <row r="57" spans="1:18" ht="12.75" customHeight="1" x14ac:dyDescent="0.2">
      <c r="A57" s="229"/>
      <c r="B57" s="232"/>
      <c r="C57" s="24" t="s">
        <v>46</v>
      </c>
      <c r="D57" s="93" t="s">
        <v>22</v>
      </c>
      <c r="E57" s="13">
        <v>1</v>
      </c>
      <c r="F57" s="13">
        <f t="shared" si="0"/>
        <v>5</v>
      </c>
      <c r="G57" s="91"/>
      <c r="H57" s="91">
        <f t="shared" si="1"/>
        <v>0</v>
      </c>
      <c r="I57" s="86">
        <f t="shared" si="2"/>
        <v>0</v>
      </c>
      <c r="J57" s="16">
        <f t="shared" si="3"/>
        <v>0</v>
      </c>
      <c r="K57" s="75"/>
      <c r="L57" s="75"/>
      <c r="M57" s="75"/>
      <c r="N57" s="75"/>
      <c r="O57" s="140"/>
      <c r="P57" s="78"/>
      <c r="Q57" s="75"/>
      <c r="R57" s="78"/>
    </row>
    <row r="58" spans="1:18" ht="12.75" customHeight="1" x14ac:dyDescent="0.2">
      <c r="A58" s="229"/>
      <c r="B58" s="232"/>
      <c r="C58" s="25" t="s">
        <v>47</v>
      </c>
      <c r="D58" s="93" t="s">
        <v>22</v>
      </c>
      <c r="E58" s="13">
        <v>1</v>
      </c>
      <c r="F58" s="13">
        <f t="shared" si="0"/>
        <v>5</v>
      </c>
      <c r="G58" s="91"/>
      <c r="H58" s="91">
        <f t="shared" si="1"/>
        <v>0</v>
      </c>
      <c r="I58" s="86">
        <f t="shared" si="2"/>
        <v>0</v>
      </c>
      <c r="J58" s="16">
        <f t="shared" si="3"/>
        <v>0</v>
      </c>
      <c r="K58" s="75"/>
      <c r="L58" s="75"/>
      <c r="M58" s="75"/>
      <c r="N58" s="75"/>
      <c r="O58" s="140"/>
      <c r="P58" s="78"/>
      <c r="Q58" s="75"/>
      <c r="R58" s="78"/>
    </row>
    <row r="59" spans="1:18" x14ac:dyDescent="0.2">
      <c r="A59" s="230"/>
      <c r="B59" s="233"/>
      <c r="C59" s="25" t="s">
        <v>48</v>
      </c>
      <c r="D59" s="93" t="s">
        <v>22</v>
      </c>
      <c r="E59" s="13">
        <v>1</v>
      </c>
      <c r="F59" s="13">
        <f t="shared" si="0"/>
        <v>5</v>
      </c>
      <c r="G59" s="91"/>
      <c r="H59" s="91">
        <f t="shared" si="1"/>
        <v>0</v>
      </c>
      <c r="I59" s="86">
        <f t="shared" si="2"/>
        <v>0</v>
      </c>
      <c r="J59" s="16">
        <f t="shared" si="3"/>
        <v>0</v>
      </c>
      <c r="K59" s="75"/>
      <c r="L59" s="75"/>
      <c r="M59" s="75"/>
      <c r="N59" s="75"/>
      <c r="O59" s="140"/>
      <c r="P59" s="78"/>
      <c r="Q59" s="75"/>
      <c r="R59" s="78"/>
    </row>
    <row r="60" spans="1:18" ht="25.5" x14ac:dyDescent="0.2">
      <c r="A60" s="26">
        <v>34</v>
      </c>
      <c r="B60" s="17" t="s">
        <v>50</v>
      </c>
      <c r="C60" s="12"/>
      <c r="D60" s="93" t="s">
        <v>22</v>
      </c>
      <c r="E60" s="13">
        <v>159</v>
      </c>
      <c r="F60" s="13">
        <f t="shared" si="0"/>
        <v>795</v>
      </c>
      <c r="G60" s="91"/>
      <c r="H60" s="91">
        <f t="shared" si="1"/>
        <v>0</v>
      </c>
      <c r="I60" s="86">
        <f t="shared" si="2"/>
        <v>0</v>
      </c>
      <c r="J60" s="16">
        <f t="shared" si="3"/>
        <v>0</v>
      </c>
      <c r="K60" s="75"/>
      <c r="L60" s="75"/>
      <c r="M60" s="75"/>
      <c r="N60" s="75"/>
      <c r="O60" s="140"/>
      <c r="P60" s="78"/>
      <c r="Q60" s="75"/>
      <c r="R60" s="78"/>
    </row>
    <row r="61" spans="1:18" ht="38.25" x14ac:dyDescent="0.2">
      <c r="A61" s="26">
        <v>35</v>
      </c>
      <c r="B61" s="17" t="s">
        <v>51</v>
      </c>
      <c r="C61" s="12"/>
      <c r="D61" s="93" t="s">
        <v>22</v>
      </c>
      <c r="E61" s="13">
        <v>14038</v>
      </c>
      <c r="F61" s="13">
        <f t="shared" si="0"/>
        <v>70190</v>
      </c>
      <c r="G61" s="91"/>
      <c r="H61" s="91">
        <f t="shared" si="1"/>
        <v>0</v>
      </c>
      <c r="I61" s="86">
        <f t="shared" si="2"/>
        <v>0</v>
      </c>
      <c r="J61" s="16">
        <f t="shared" si="3"/>
        <v>0</v>
      </c>
      <c r="K61" s="75"/>
      <c r="L61" s="75"/>
      <c r="M61" s="75"/>
      <c r="N61" s="75"/>
      <c r="O61" s="140"/>
      <c r="P61" s="78"/>
      <c r="Q61" s="75"/>
      <c r="R61" s="78"/>
    </row>
    <row r="62" spans="1:18" ht="63.75" x14ac:dyDescent="0.2">
      <c r="A62" s="26">
        <v>36</v>
      </c>
      <c r="B62" s="27" t="s">
        <v>52</v>
      </c>
      <c r="C62" s="28"/>
      <c r="D62" s="93" t="s">
        <v>22</v>
      </c>
      <c r="E62" s="13">
        <v>113</v>
      </c>
      <c r="F62" s="13">
        <f t="shared" si="0"/>
        <v>565</v>
      </c>
      <c r="G62" s="91"/>
      <c r="H62" s="91">
        <f t="shared" si="1"/>
        <v>0</v>
      </c>
      <c r="I62" s="86">
        <f t="shared" si="2"/>
        <v>0</v>
      </c>
      <c r="J62" s="16">
        <f t="shared" si="3"/>
        <v>0</v>
      </c>
      <c r="K62" s="75"/>
      <c r="L62" s="75"/>
      <c r="M62" s="75"/>
      <c r="N62" s="75"/>
      <c r="O62" s="140"/>
      <c r="P62" s="78"/>
      <c r="Q62" s="75"/>
      <c r="R62" s="78"/>
    </row>
    <row r="63" spans="1:18" ht="26.25" thickBot="1" x14ac:dyDescent="0.25">
      <c r="A63" s="29">
        <v>37</v>
      </c>
      <c r="B63" s="30" t="s">
        <v>53</v>
      </c>
      <c r="C63" s="31"/>
      <c r="D63" s="94" t="s">
        <v>54</v>
      </c>
      <c r="E63" s="32">
        <v>19</v>
      </c>
      <c r="F63" s="13">
        <f t="shared" si="0"/>
        <v>95</v>
      </c>
      <c r="G63" s="92"/>
      <c r="H63" s="91">
        <f t="shared" si="1"/>
        <v>0</v>
      </c>
      <c r="I63" s="86">
        <f t="shared" si="2"/>
        <v>0</v>
      </c>
      <c r="J63" s="16">
        <f t="shared" si="3"/>
        <v>0</v>
      </c>
      <c r="K63" s="75"/>
      <c r="L63" s="75"/>
      <c r="M63" s="75"/>
      <c r="N63" s="75"/>
      <c r="O63" s="140"/>
      <c r="P63" s="78"/>
      <c r="Q63" s="75"/>
      <c r="R63" s="78"/>
    </row>
    <row r="64" spans="1:18" ht="16.5" thickBot="1" x14ac:dyDescent="0.3">
      <c r="A64" s="84"/>
      <c r="B64" s="234" t="s">
        <v>92</v>
      </c>
      <c r="C64" s="235"/>
      <c r="D64" s="95"/>
      <c r="E64" s="87"/>
      <c r="F64" s="87"/>
      <c r="G64" s="87"/>
      <c r="H64" s="117">
        <f>SUM(H5:H63)</f>
        <v>0</v>
      </c>
      <c r="I64" s="199">
        <f>SUM(I5:I63)</f>
        <v>0</v>
      </c>
      <c r="J64" s="96">
        <f t="shared" si="3"/>
        <v>0</v>
      </c>
      <c r="K64" s="142"/>
      <c r="L64" s="142"/>
      <c r="M64" s="142"/>
      <c r="N64" s="142"/>
      <c r="O64" s="143"/>
      <c r="P64" s="144"/>
      <c r="Q64" s="144"/>
      <c r="R64" s="81"/>
    </row>
    <row r="65" spans="1:18" ht="26.25" thickBot="1" x14ac:dyDescent="0.25">
      <c r="A65" s="222" t="s">
        <v>16</v>
      </c>
      <c r="B65" s="236" t="s">
        <v>17</v>
      </c>
      <c r="C65" s="237"/>
      <c r="D65" s="221" t="s">
        <v>18</v>
      </c>
      <c r="E65" s="219" t="s">
        <v>110</v>
      </c>
      <c r="F65" s="204" t="s">
        <v>120</v>
      </c>
      <c r="G65" s="202" t="s">
        <v>98</v>
      </c>
      <c r="H65" s="132" t="s">
        <v>121</v>
      </c>
      <c r="I65" s="129" t="s">
        <v>99</v>
      </c>
      <c r="J65" s="131" t="s">
        <v>100</v>
      </c>
      <c r="K65" s="75"/>
      <c r="L65" s="75"/>
      <c r="M65" s="75"/>
      <c r="N65" s="75"/>
      <c r="O65" s="76"/>
      <c r="P65" s="77"/>
      <c r="Q65" s="78"/>
      <c r="R65" s="78"/>
    </row>
    <row r="66" spans="1:18" ht="14.25" thickBot="1" x14ac:dyDescent="0.3">
      <c r="A66" s="223"/>
      <c r="B66" s="238" t="s">
        <v>55</v>
      </c>
      <c r="C66" s="239"/>
      <c r="D66" s="220"/>
      <c r="E66" s="203"/>
      <c r="F66" s="89"/>
      <c r="G66" s="89"/>
      <c r="H66" s="89"/>
      <c r="I66" s="3"/>
      <c r="J66" s="4"/>
      <c r="K66" s="75"/>
      <c r="L66" s="75"/>
      <c r="M66" s="75"/>
      <c r="N66" s="75"/>
      <c r="O66" s="76"/>
      <c r="P66" s="77"/>
      <c r="Q66" s="78"/>
      <c r="R66" s="78"/>
    </row>
    <row r="67" spans="1:18" x14ac:dyDescent="0.2">
      <c r="A67" s="225">
        <v>38</v>
      </c>
      <c r="B67" s="227" t="s">
        <v>56</v>
      </c>
      <c r="C67" s="43" t="s">
        <v>57</v>
      </c>
      <c r="D67" s="107" t="s">
        <v>22</v>
      </c>
      <c r="E67" s="104">
        <v>11562</v>
      </c>
      <c r="F67" s="13">
        <f t="shared" ref="F67:F85" si="4">E67*5</f>
        <v>57810</v>
      </c>
      <c r="G67" s="104"/>
      <c r="H67" s="91">
        <f t="shared" ref="H67:H85" si="5">E67*G67</f>
        <v>0</v>
      </c>
      <c r="I67" s="97">
        <f>E67*G67</f>
        <v>0</v>
      </c>
      <c r="J67" s="47">
        <f>I67*1.2</f>
        <v>0</v>
      </c>
      <c r="K67" s="75"/>
      <c r="L67" s="75"/>
      <c r="M67" s="75"/>
      <c r="N67" s="75"/>
      <c r="O67" s="76"/>
      <c r="P67" s="77"/>
      <c r="Q67" s="75"/>
      <c r="R67" s="78"/>
    </row>
    <row r="68" spans="1:18" x14ac:dyDescent="0.2">
      <c r="A68" s="226"/>
      <c r="B68" s="224"/>
      <c r="C68" s="48" t="s">
        <v>58</v>
      </c>
      <c r="D68" s="108" t="s">
        <v>22</v>
      </c>
      <c r="E68" s="91">
        <v>3416</v>
      </c>
      <c r="F68" s="13">
        <f t="shared" si="4"/>
        <v>17080</v>
      </c>
      <c r="G68" s="91"/>
      <c r="H68" s="91">
        <f t="shared" si="5"/>
        <v>0</v>
      </c>
      <c r="I68" s="97">
        <f t="shared" ref="I68:I106" si="6">E68*G68</f>
        <v>0</v>
      </c>
      <c r="J68" s="47">
        <f t="shared" ref="J68:J106" si="7">I68*1.2</f>
        <v>0</v>
      </c>
      <c r="K68" s="75"/>
      <c r="L68" s="75"/>
      <c r="M68" s="75"/>
      <c r="N68" s="75"/>
      <c r="O68" s="76"/>
      <c r="P68" s="77"/>
      <c r="Q68" s="78"/>
      <c r="R68" s="78"/>
    </row>
    <row r="69" spans="1:18" x14ac:dyDescent="0.2">
      <c r="A69" s="226"/>
      <c r="B69" s="224"/>
      <c r="C69" s="25" t="s">
        <v>59</v>
      </c>
      <c r="D69" s="108" t="s">
        <v>22</v>
      </c>
      <c r="E69" s="91">
        <v>277</v>
      </c>
      <c r="F69" s="13">
        <f t="shared" si="4"/>
        <v>1385</v>
      </c>
      <c r="G69" s="91"/>
      <c r="H69" s="91">
        <f t="shared" si="5"/>
        <v>0</v>
      </c>
      <c r="I69" s="97">
        <f t="shared" si="6"/>
        <v>0</v>
      </c>
      <c r="J69" s="47">
        <f t="shared" si="7"/>
        <v>0</v>
      </c>
      <c r="K69" s="75"/>
      <c r="L69" s="75"/>
      <c r="M69" s="75"/>
      <c r="N69" s="75"/>
      <c r="O69" s="76"/>
      <c r="P69" s="77"/>
      <c r="Q69" s="75"/>
      <c r="R69" s="78"/>
    </row>
    <row r="70" spans="1:18" x14ac:dyDescent="0.2">
      <c r="A70" s="226">
        <v>39</v>
      </c>
      <c r="B70" s="224" t="s">
        <v>60</v>
      </c>
      <c r="C70" s="48" t="s">
        <v>57</v>
      </c>
      <c r="D70" s="108" t="s">
        <v>22</v>
      </c>
      <c r="E70" s="91">
        <v>1847</v>
      </c>
      <c r="F70" s="13">
        <f t="shared" si="4"/>
        <v>9235</v>
      </c>
      <c r="G70" s="91"/>
      <c r="H70" s="91">
        <f t="shared" si="5"/>
        <v>0</v>
      </c>
      <c r="I70" s="97">
        <f t="shared" si="6"/>
        <v>0</v>
      </c>
      <c r="J70" s="47">
        <f t="shared" si="7"/>
        <v>0</v>
      </c>
      <c r="K70" s="75"/>
      <c r="L70" s="75"/>
      <c r="M70" s="75"/>
      <c r="N70" s="75"/>
      <c r="O70" s="76"/>
      <c r="P70" s="77"/>
      <c r="Q70" s="78"/>
      <c r="R70" s="78"/>
    </row>
    <row r="71" spans="1:18" x14ac:dyDescent="0.2">
      <c r="A71" s="226"/>
      <c r="B71" s="224"/>
      <c r="C71" s="48" t="s">
        <v>58</v>
      </c>
      <c r="D71" s="108" t="s">
        <v>22</v>
      </c>
      <c r="E71" s="91">
        <v>316</v>
      </c>
      <c r="F71" s="13">
        <f t="shared" si="4"/>
        <v>1580</v>
      </c>
      <c r="G71" s="91"/>
      <c r="H71" s="91">
        <f t="shared" si="5"/>
        <v>0</v>
      </c>
      <c r="I71" s="97">
        <f t="shared" si="6"/>
        <v>0</v>
      </c>
      <c r="J71" s="47">
        <f t="shared" si="7"/>
        <v>0</v>
      </c>
      <c r="K71" s="75"/>
      <c r="L71" s="75"/>
      <c r="M71" s="75"/>
      <c r="N71" s="75"/>
      <c r="O71" s="76"/>
      <c r="P71" s="77"/>
      <c r="Q71" s="78"/>
      <c r="R71" s="78"/>
    </row>
    <row r="72" spans="1:18" x14ac:dyDescent="0.2">
      <c r="A72" s="226"/>
      <c r="B72" s="224"/>
      <c r="C72" s="25" t="s">
        <v>59</v>
      </c>
      <c r="D72" s="108" t="s">
        <v>22</v>
      </c>
      <c r="E72" s="91">
        <v>23</v>
      </c>
      <c r="F72" s="13">
        <f t="shared" si="4"/>
        <v>115</v>
      </c>
      <c r="G72" s="91"/>
      <c r="H72" s="91">
        <f t="shared" si="5"/>
        <v>0</v>
      </c>
      <c r="I72" s="97">
        <f t="shared" si="6"/>
        <v>0</v>
      </c>
      <c r="J72" s="47">
        <f t="shared" si="7"/>
        <v>0</v>
      </c>
      <c r="K72" s="75"/>
      <c r="L72" s="75"/>
      <c r="M72" s="75"/>
      <c r="N72" s="75"/>
      <c r="O72" s="76"/>
      <c r="P72" s="77"/>
      <c r="Q72" s="75"/>
      <c r="R72" s="78"/>
    </row>
    <row r="73" spans="1:18" x14ac:dyDescent="0.2">
      <c r="A73" s="226">
        <v>40</v>
      </c>
      <c r="B73" s="224" t="s">
        <v>61</v>
      </c>
      <c r="C73" s="48" t="s">
        <v>57</v>
      </c>
      <c r="D73" s="108" t="s">
        <v>22</v>
      </c>
      <c r="E73" s="91">
        <v>222</v>
      </c>
      <c r="F73" s="13">
        <f t="shared" si="4"/>
        <v>1110</v>
      </c>
      <c r="G73" s="91"/>
      <c r="H73" s="91">
        <f t="shared" si="5"/>
        <v>0</v>
      </c>
      <c r="I73" s="97">
        <f t="shared" si="6"/>
        <v>0</v>
      </c>
      <c r="J73" s="47">
        <f t="shared" si="7"/>
        <v>0</v>
      </c>
      <c r="K73" s="75"/>
      <c r="L73" s="75"/>
      <c r="M73" s="75"/>
      <c r="N73" s="75"/>
      <c r="O73" s="76"/>
      <c r="P73" s="77"/>
      <c r="Q73" s="78"/>
      <c r="R73" s="78"/>
    </row>
    <row r="74" spans="1:18" x14ac:dyDescent="0.2">
      <c r="A74" s="226"/>
      <c r="B74" s="224"/>
      <c r="C74" s="48" t="s">
        <v>58</v>
      </c>
      <c r="D74" s="108" t="s">
        <v>22</v>
      </c>
      <c r="E74" s="91">
        <v>567</v>
      </c>
      <c r="F74" s="13">
        <f t="shared" si="4"/>
        <v>2835</v>
      </c>
      <c r="G74" s="91"/>
      <c r="H74" s="91">
        <f t="shared" si="5"/>
        <v>0</v>
      </c>
      <c r="I74" s="97">
        <f t="shared" si="6"/>
        <v>0</v>
      </c>
      <c r="J74" s="47">
        <f t="shared" si="7"/>
        <v>0</v>
      </c>
      <c r="K74" s="75"/>
      <c r="L74" s="75"/>
      <c r="M74" s="75"/>
      <c r="N74" s="75"/>
      <c r="O74" s="76"/>
      <c r="P74" s="77"/>
      <c r="Q74" s="78"/>
      <c r="R74" s="78"/>
    </row>
    <row r="75" spans="1:18" x14ac:dyDescent="0.2">
      <c r="A75" s="226"/>
      <c r="B75" s="224"/>
      <c r="C75" s="25" t="s">
        <v>59</v>
      </c>
      <c r="D75" s="108" t="s">
        <v>22</v>
      </c>
      <c r="E75" s="91">
        <v>21</v>
      </c>
      <c r="F75" s="13">
        <f t="shared" si="4"/>
        <v>105</v>
      </c>
      <c r="G75" s="91"/>
      <c r="H75" s="91">
        <f t="shared" si="5"/>
        <v>0</v>
      </c>
      <c r="I75" s="97">
        <f t="shared" si="6"/>
        <v>0</v>
      </c>
      <c r="J75" s="47">
        <f t="shared" si="7"/>
        <v>0</v>
      </c>
      <c r="K75" s="75"/>
      <c r="L75" s="75"/>
      <c r="M75" s="75"/>
      <c r="N75" s="75"/>
      <c r="O75" s="76"/>
      <c r="P75" s="77"/>
      <c r="Q75" s="78"/>
      <c r="R75" s="78"/>
    </row>
    <row r="76" spans="1:18" x14ac:dyDescent="0.2">
      <c r="A76" s="49">
        <v>41</v>
      </c>
      <c r="B76" s="224" t="s">
        <v>62</v>
      </c>
      <c r="C76" s="48" t="s">
        <v>57</v>
      </c>
      <c r="D76" s="108" t="s">
        <v>22</v>
      </c>
      <c r="E76" s="91">
        <v>17</v>
      </c>
      <c r="F76" s="13">
        <f t="shared" si="4"/>
        <v>85</v>
      </c>
      <c r="G76" s="91"/>
      <c r="H76" s="91">
        <f t="shared" si="5"/>
        <v>0</v>
      </c>
      <c r="I76" s="97">
        <f t="shared" si="6"/>
        <v>0</v>
      </c>
      <c r="J76" s="47">
        <f t="shared" si="7"/>
        <v>0</v>
      </c>
      <c r="K76" s="75"/>
      <c r="L76" s="75"/>
      <c r="M76" s="75"/>
      <c r="N76" s="75"/>
      <c r="O76" s="76"/>
      <c r="P76" s="77"/>
      <c r="Q76" s="78"/>
      <c r="R76" s="78"/>
    </row>
    <row r="77" spans="1:18" x14ac:dyDescent="0.2">
      <c r="A77" s="50"/>
      <c r="B77" s="224"/>
      <c r="C77" s="48" t="s">
        <v>58</v>
      </c>
      <c r="D77" s="108" t="s">
        <v>22</v>
      </c>
      <c r="E77" s="91">
        <v>44</v>
      </c>
      <c r="F77" s="13">
        <f t="shared" si="4"/>
        <v>220</v>
      </c>
      <c r="G77" s="91"/>
      <c r="H77" s="91">
        <f t="shared" si="5"/>
        <v>0</v>
      </c>
      <c r="I77" s="97">
        <f t="shared" si="6"/>
        <v>0</v>
      </c>
      <c r="J77" s="47">
        <f t="shared" si="7"/>
        <v>0</v>
      </c>
      <c r="K77" s="75"/>
      <c r="L77" s="75"/>
      <c r="M77" s="75"/>
      <c r="N77" s="75"/>
      <c r="O77" s="76"/>
      <c r="P77" s="77"/>
      <c r="Q77" s="78"/>
      <c r="R77" s="78"/>
    </row>
    <row r="78" spans="1:18" x14ac:dyDescent="0.2">
      <c r="A78" s="135"/>
      <c r="B78" s="224"/>
      <c r="C78" s="25" t="s">
        <v>59</v>
      </c>
      <c r="D78" s="108" t="s">
        <v>22</v>
      </c>
      <c r="E78" s="91">
        <v>12</v>
      </c>
      <c r="F78" s="13">
        <f t="shared" si="4"/>
        <v>60</v>
      </c>
      <c r="G78" s="91"/>
      <c r="H78" s="91">
        <f t="shared" si="5"/>
        <v>0</v>
      </c>
      <c r="I78" s="97">
        <f t="shared" si="6"/>
        <v>0</v>
      </c>
      <c r="J78" s="47">
        <f t="shared" si="7"/>
        <v>0</v>
      </c>
      <c r="K78" s="75"/>
      <c r="L78" s="75"/>
      <c r="M78" s="75"/>
      <c r="N78" s="75"/>
      <c r="O78" s="76"/>
      <c r="P78" s="77"/>
      <c r="Q78" s="78"/>
      <c r="R78" s="78"/>
    </row>
    <row r="79" spans="1:18" ht="38.25" x14ac:dyDescent="0.2">
      <c r="A79" s="10">
        <v>42</v>
      </c>
      <c r="B79" s="51" t="s">
        <v>63</v>
      </c>
      <c r="C79" s="52"/>
      <c r="D79" s="93" t="s">
        <v>54</v>
      </c>
      <c r="E79" s="91">
        <v>4424</v>
      </c>
      <c r="F79" s="13">
        <f t="shared" si="4"/>
        <v>22120</v>
      </c>
      <c r="G79" s="91"/>
      <c r="H79" s="91">
        <f t="shared" si="5"/>
        <v>0</v>
      </c>
      <c r="I79" s="97">
        <f t="shared" si="6"/>
        <v>0</v>
      </c>
      <c r="J79" s="47">
        <f t="shared" si="7"/>
        <v>0</v>
      </c>
      <c r="K79" s="75"/>
      <c r="L79" s="75"/>
      <c r="M79" s="75"/>
      <c r="N79" s="75"/>
      <c r="O79" s="76"/>
      <c r="P79" s="77"/>
      <c r="Q79" s="78"/>
      <c r="R79" s="78"/>
    </row>
    <row r="80" spans="1:18" ht="51" x14ac:dyDescent="0.2">
      <c r="A80" s="10">
        <v>43</v>
      </c>
      <c r="B80" s="51" t="s">
        <v>64</v>
      </c>
      <c r="C80" s="52"/>
      <c r="D80" s="93" t="s">
        <v>54</v>
      </c>
      <c r="E80" s="91">
        <v>27</v>
      </c>
      <c r="F80" s="13">
        <f t="shared" si="4"/>
        <v>135</v>
      </c>
      <c r="G80" s="91"/>
      <c r="H80" s="91">
        <f t="shared" si="5"/>
        <v>0</v>
      </c>
      <c r="I80" s="97">
        <f t="shared" si="6"/>
        <v>0</v>
      </c>
      <c r="J80" s="47">
        <f t="shared" si="7"/>
        <v>0</v>
      </c>
      <c r="K80" s="75"/>
      <c r="L80" s="75"/>
      <c r="M80" s="75"/>
      <c r="N80" s="75"/>
      <c r="O80" s="76"/>
      <c r="P80" s="75"/>
      <c r="Q80" s="78"/>
      <c r="R80" s="78"/>
    </row>
    <row r="81" spans="1:18" ht="25.5" x14ac:dyDescent="0.2">
      <c r="A81" s="10">
        <v>44</v>
      </c>
      <c r="B81" s="51" t="s">
        <v>65</v>
      </c>
      <c r="C81" s="52"/>
      <c r="D81" s="93" t="s">
        <v>54</v>
      </c>
      <c r="E81" s="91">
        <v>44</v>
      </c>
      <c r="F81" s="13">
        <f t="shared" si="4"/>
        <v>220</v>
      </c>
      <c r="G81" s="91"/>
      <c r="H81" s="91">
        <f t="shared" si="5"/>
        <v>0</v>
      </c>
      <c r="I81" s="97">
        <f t="shared" si="6"/>
        <v>0</v>
      </c>
      <c r="J81" s="47">
        <f t="shared" si="7"/>
        <v>0</v>
      </c>
      <c r="K81" s="75"/>
      <c r="L81" s="75"/>
      <c r="M81" s="75"/>
      <c r="N81" s="75"/>
      <c r="O81" s="76"/>
      <c r="P81" s="75"/>
      <c r="Q81" s="78"/>
      <c r="R81" s="78"/>
    </row>
    <row r="82" spans="1:18" ht="38.25" x14ac:dyDescent="0.2">
      <c r="A82" s="10">
        <v>45</v>
      </c>
      <c r="B82" s="53" t="s">
        <v>66</v>
      </c>
      <c r="C82" s="54"/>
      <c r="D82" s="93" t="s">
        <v>54</v>
      </c>
      <c r="E82" s="91">
        <v>500</v>
      </c>
      <c r="F82" s="13">
        <f t="shared" si="4"/>
        <v>2500</v>
      </c>
      <c r="G82" s="91"/>
      <c r="H82" s="91">
        <f t="shared" si="5"/>
        <v>0</v>
      </c>
      <c r="I82" s="97">
        <f t="shared" si="6"/>
        <v>0</v>
      </c>
      <c r="J82" s="47">
        <f t="shared" si="7"/>
        <v>0</v>
      </c>
      <c r="K82" s="75"/>
      <c r="L82" s="75"/>
      <c r="M82" s="75"/>
      <c r="N82" s="75"/>
      <c r="O82" s="76"/>
      <c r="P82" s="75"/>
      <c r="Q82" s="78"/>
      <c r="R82" s="78"/>
    </row>
    <row r="83" spans="1:18" x14ac:dyDescent="0.2">
      <c r="A83" s="244">
        <v>46</v>
      </c>
      <c r="B83" s="246" t="s">
        <v>67</v>
      </c>
      <c r="C83" s="52" t="s">
        <v>68</v>
      </c>
      <c r="D83" s="93" t="s">
        <v>69</v>
      </c>
      <c r="E83" s="91">
        <v>131</v>
      </c>
      <c r="F83" s="13">
        <f t="shared" si="4"/>
        <v>655</v>
      </c>
      <c r="G83" s="91"/>
      <c r="H83" s="91">
        <f t="shared" si="5"/>
        <v>0</v>
      </c>
      <c r="I83" s="97">
        <f t="shared" si="6"/>
        <v>0</v>
      </c>
      <c r="J83" s="47">
        <f t="shared" si="7"/>
        <v>0</v>
      </c>
      <c r="K83" s="77"/>
      <c r="L83" s="77"/>
      <c r="M83" s="77"/>
      <c r="N83" s="77"/>
      <c r="O83" s="80"/>
      <c r="P83" s="77"/>
      <c r="Q83" s="77"/>
      <c r="R83" s="81"/>
    </row>
    <row r="84" spans="1:18" x14ac:dyDescent="0.2">
      <c r="A84" s="244"/>
      <c r="B84" s="247"/>
      <c r="C84" s="52" t="s">
        <v>70</v>
      </c>
      <c r="D84" s="93" t="s">
        <v>69</v>
      </c>
      <c r="E84" s="91">
        <v>5511</v>
      </c>
      <c r="F84" s="13">
        <f t="shared" si="4"/>
        <v>27555</v>
      </c>
      <c r="G84" s="91"/>
      <c r="H84" s="91">
        <f t="shared" si="5"/>
        <v>0</v>
      </c>
      <c r="I84" s="97">
        <f t="shared" si="6"/>
        <v>0</v>
      </c>
      <c r="J84" s="47">
        <f t="shared" si="7"/>
        <v>0</v>
      </c>
      <c r="K84" s="75"/>
      <c r="L84" s="75"/>
      <c r="M84" s="75"/>
      <c r="N84" s="75"/>
      <c r="O84" s="76"/>
      <c r="P84" s="75"/>
      <c r="Q84" s="75"/>
      <c r="R84" s="78"/>
    </row>
    <row r="85" spans="1:18" ht="13.5" thickBot="1" x14ac:dyDescent="0.25">
      <c r="A85" s="245"/>
      <c r="B85" s="248"/>
      <c r="C85" s="55" t="s">
        <v>71</v>
      </c>
      <c r="D85" s="94" t="s">
        <v>69</v>
      </c>
      <c r="E85" s="92">
        <v>676</v>
      </c>
      <c r="F85" s="32">
        <f t="shared" si="4"/>
        <v>3380</v>
      </c>
      <c r="G85" s="92"/>
      <c r="H85" s="91">
        <f t="shared" si="5"/>
        <v>0</v>
      </c>
      <c r="I85" s="88">
        <f t="shared" si="6"/>
        <v>0</v>
      </c>
      <c r="J85" s="36">
        <f t="shared" si="7"/>
        <v>0</v>
      </c>
      <c r="K85" s="75"/>
      <c r="L85" s="75"/>
      <c r="M85" s="75"/>
      <c r="N85" s="75"/>
      <c r="O85" s="76"/>
      <c r="P85" s="75"/>
      <c r="Q85" s="78"/>
      <c r="R85" s="78"/>
    </row>
    <row r="86" spans="1:18" ht="14.25" thickBot="1" x14ac:dyDescent="0.3">
      <c r="A86" s="37"/>
      <c r="B86" s="249" t="s">
        <v>72</v>
      </c>
      <c r="C86" s="250"/>
      <c r="D86" s="109"/>
      <c r="E86" s="105"/>
      <c r="F86" s="105"/>
      <c r="G86" s="87"/>
      <c r="H86" s="87"/>
      <c r="I86" s="101"/>
      <c r="J86" s="102"/>
      <c r="K86" s="75"/>
      <c r="L86" s="75"/>
      <c r="M86" s="75"/>
      <c r="N86" s="75"/>
      <c r="O86" s="76"/>
      <c r="P86" s="75"/>
      <c r="Q86" s="78"/>
      <c r="R86" s="78"/>
    </row>
    <row r="87" spans="1:18" ht="13.5" x14ac:dyDescent="0.25">
      <c r="A87" s="56"/>
      <c r="B87" s="57" t="s">
        <v>73</v>
      </c>
      <c r="C87" s="58"/>
      <c r="D87" s="110"/>
      <c r="E87" s="104"/>
      <c r="F87" s="104"/>
      <c r="G87" s="104"/>
      <c r="H87" s="104"/>
      <c r="I87" s="97"/>
      <c r="J87" s="47"/>
      <c r="K87" s="75"/>
      <c r="L87" s="75"/>
      <c r="M87" s="75"/>
      <c r="N87" s="75"/>
      <c r="O87" s="76"/>
      <c r="P87" s="75"/>
      <c r="Q87" s="78"/>
      <c r="R87" s="78"/>
    </row>
    <row r="88" spans="1:18" ht="25.5" x14ac:dyDescent="0.2">
      <c r="A88" s="10">
        <v>47</v>
      </c>
      <c r="B88" s="17" t="s">
        <v>74</v>
      </c>
      <c r="C88" s="12"/>
      <c r="D88" s="93" t="s">
        <v>22</v>
      </c>
      <c r="E88" s="91">
        <v>564</v>
      </c>
      <c r="F88" s="13">
        <f t="shared" ref="F88:F106" si="8">E88*5</f>
        <v>2820</v>
      </c>
      <c r="G88" s="91"/>
      <c r="H88" s="91">
        <f t="shared" ref="H88:H101" si="9">E88*G88</f>
        <v>0</v>
      </c>
      <c r="I88" s="97">
        <f t="shared" si="6"/>
        <v>0</v>
      </c>
      <c r="J88" s="47">
        <f t="shared" si="7"/>
        <v>0</v>
      </c>
      <c r="K88" s="75"/>
      <c r="L88" s="75"/>
      <c r="M88" s="75"/>
      <c r="N88" s="75"/>
      <c r="O88" s="76"/>
      <c r="P88" s="75"/>
      <c r="Q88" s="78"/>
      <c r="R88" s="78"/>
    </row>
    <row r="89" spans="1:18" x14ac:dyDescent="0.2">
      <c r="A89" s="10">
        <v>48</v>
      </c>
      <c r="B89" s="11" t="s">
        <v>75</v>
      </c>
      <c r="C89" s="12"/>
      <c r="D89" s="93" t="s">
        <v>22</v>
      </c>
      <c r="E89" s="91">
        <v>564</v>
      </c>
      <c r="F89" s="13">
        <f t="shared" si="8"/>
        <v>2820</v>
      </c>
      <c r="G89" s="91"/>
      <c r="H89" s="91">
        <f t="shared" si="9"/>
        <v>0</v>
      </c>
      <c r="I89" s="97">
        <f t="shared" si="6"/>
        <v>0</v>
      </c>
      <c r="J89" s="47">
        <f t="shared" si="7"/>
        <v>0</v>
      </c>
      <c r="K89" s="75"/>
      <c r="L89" s="75"/>
      <c r="M89" s="75"/>
      <c r="N89" s="75"/>
      <c r="O89" s="76"/>
      <c r="P89" s="75"/>
      <c r="Q89" s="78"/>
      <c r="R89" s="78"/>
    </row>
    <row r="90" spans="1:18" x14ac:dyDescent="0.2">
      <c r="A90" s="10">
        <v>49</v>
      </c>
      <c r="B90" s="11" t="s">
        <v>76</v>
      </c>
      <c r="C90" s="12"/>
      <c r="D90" s="93" t="s">
        <v>22</v>
      </c>
      <c r="E90" s="91">
        <v>564</v>
      </c>
      <c r="F90" s="13">
        <f t="shared" si="8"/>
        <v>2820</v>
      </c>
      <c r="G90" s="91"/>
      <c r="H90" s="91">
        <f t="shared" si="9"/>
        <v>0</v>
      </c>
      <c r="I90" s="97">
        <f t="shared" si="6"/>
        <v>0</v>
      </c>
      <c r="J90" s="47">
        <f t="shared" si="7"/>
        <v>0</v>
      </c>
      <c r="K90" s="75"/>
      <c r="L90" s="75"/>
      <c r="M90" s="75"/>
      <c r="N90" s="75"/>
      <c r="O90" s="76"/>
      <c r="P90" s="77"/>
      <c r="Q90" s="78"/>
      <c r="R90" s="78"/>
    </row>
    <row r="91" spans="1:18" x14ac:dyDescent="0.2">
      <c r="A91" s="10">
        <v>50</v>
      </c>
      <c r="B91" s="11" t="s">
        <v>77</v>
      </c>
      <c r="C91" s="12"/>
      <c r="D91" s="93" t="s">
        <v>22</v>
      </c>
      <c r="E91" s="91">
        <v>282</v>
      </c>
      <c r="F91" s="13">
        <f t="shared" si="8"/>
        <v>1410</v>
      </c>
      <c r="G91" s="91"/>
      <c r="H91" s="91">
        <f t="shared" si="9"/>
        <v>0</v>
      </c>
      <c r="I91" s="97">
        <f t="shared" si="6"/>
        <v>0</v>
      </c>
      <c r="J91" s="47">
        <f t="shared" si="7"/>
        <v>0</v>
      </c>
      <c r="K91" s="75"/>
      <c r="L91" s="75"/>
      <c r="M91" s="75"/>
      <c r="N91" s="75"/>
      <c r="O91" s="76"/>
      <c r="P91" s="75"/>
      <c r="Q91" s="75"/>
      <c r="R91" s="78"/>
    </row>
    <row r="92" spans="1:18" x14ac:dyDescent="0.2">
      <c r="A92" s="10">
        <v>51</v>
      </c>
      <c r="B92" s="11" t="s">
        <v>78</v>
      </c>
      <c r="C92" s="12"/>
      <c r="D92" s="93" t="s">
        <v>22</v>
      </c>
      <c r="E92" s="91">
        <v>564</v>
      </c>
      <c r="F92" s="13">
        <f t="shared" si="8"/>
        <v>2820</v>
      </c>
      <c r="G92" s="91"/>
      <c r="H92" s="91">
        <f t="shared" si="9"/>
        <v>0</v>
      </c>
      <c r="I92" s="97">
        <f t="shared" si="6"/>
        <v>0</v>
      </c>
      <c r="J92" s="47">
        <f t="shared" si="7"/>
        <v>0</v>
      </c>
      <c r="K92" s="75"/>
      <c r="L92" s="75"/>
      <c r="M92" s="75"/>
      <c r="N92" s="75"/>
      <c r="O92" s="76"/>
      <c r="P92" s="75"/>
      <c r="Q92" s="78"/>
      <c r="R92" s="78"/>
    </row>
    <row r="93" spans="1:18" ht="15.75" x14ac:dyDescent="0.2">
      <c r="A93" s="10">
        <v>52</v>
      </c>
      <c r="B93" s="11" t="s">
        <v>79</v>
      </c>
      <c r="C93" s="12"/>
      <c r="D93" s="93" t="s">
        <v>54</v>
      </c>
      <c r="E93" s="91">
        <v>1344</v>
      </c>
      <c r="F93" s="13">
        <f t="shared" si="8"/>
        <v>6720</v>
      </c>
      <c r="G93" s="91"/>
      <c r="H93" s="91">
        <f t="shared" si="9"/>
        <v>0</v>
      </c>
      <c r="I93" s="97">
        <f t="shared" si="6"/>
        <v>0</v>
      </c>
      <c r="J93" s="47">
        <f t="shared" si="7"/>
        <v>0</v>
      </c>
      <c r="K93" s="75"/>
      <c r="L93" s="75"/>
      <c r="M93" s="75"/>
      <c r="N93" s="75"/>
      <c r="O93" s="76"/>
      <c r="P93" s="75"/>
      <c r="Q93" s="78"/>
      <c r="R93" s="78"/>
    </row>
    <row r="94" spans="1:18" x14ac:dyDescent="0.2">
      <c r="A94" s="10"/>
      <c r="B94" s="19" t="s">
        <v>95</v>
      </c>
      <c r="C94" s="12"/>
      <c r="D94" s="93"/>
      <c r="E94" s="91"/>
      <c r="F94" s="13"/>
      <c r="G94" s="91"/>
      <c r="H94" s="91">
        <f t="shared" si="9"/>
        <v>0</v>
      </c>
      <c r="I94" s="97"/>
      <c r="J94" s="47"/>
      <c r="K94" s="75"/>
      <c r="L94" s="75"/>
      <c r="M94" s="75"/>
      <c r="N94" s="75"/>
      <c r="O94" s="76"/>
      <c r="P94" s="75"/>
      <c r="Q94" s="78"/>
      <c r="R94" s="78"/>
    </row>
    <row r="95" spans="1:18" ht="25.5" x14ac:dyDescent="0.2">
      <c r="A95" s="59">
        <v>53</v>
      </c>
      <c r="B95" s="53" t="s">
        <v>80</v>
      </c>
      <c r="C95" s="54"/>
      <c r="D95" s="93" t="s">
        <v>54</v>
      </c>
      <c r="E95" s="91">
        <v>448</v>
      </c>
      <c r="F95" s="13">
        <f t="shared" si="8"/>
        <v>2240</v>
      </c>
      <c r="G95" s="91"/>
      <c r="H95" s="91">
        <f t="shared" si="9"/>
        <v>0</v>
      </c>
      <c r="I95" s="97">
        <f t="shared" si="6"/>
        <v>0</v>
      </c>
      <c r="J95" s="47">
        <f t="shared" si="7"/>
        <v>0</v>
      </c>
      <c r="K95" s="75"/>
      <c r="L95" s="75"/>
      <c r="M95" s="75"/>
      <c r="N95" s="75"/>
      <c r="O95" s="76"/>
      <c r="P95" s="75"/>
      <c r="Q95" s="75"/>
      <c r="R95" s="78"/>
    </row>
    <row r="96" spans="1:18" x14ac:dyDescent="0.2">
      <c r="A96" s="59">
        <v>54</v>
      </c>
      <c r="B96" s="60" t="s">
        <v>81</v>
      </c>
      <c r="C96" s="61"/>
      <c r="D96" s="93" t="s">
        <v>22</v>
      </c>
      <c r="E96" s="91">
        <v>2576</v>
      </c>
      <c r="F96" s="13">
        <f t="shared" si="8"/>
        <v>12880</v>
      </c>
      <c r="G96" s="91"/>
      <c r="H96" s="91">
        <f t="shared" si="9"/>
        <v>0</v>
      </c>
      <c r="I96" s="97">
        <f t="shared" si="6"/>
        <v>0</v>
      </c>
      <c r="J96" s="47">
        <f t="shared" si="7"/>
        <v>0</v>
      </c>
      <c r="K96" s="75"/>
      <c r="L96" s="75"/>
      <c r="M96" s="75"/>
      <c r="N96" s="75"/>
      <c r="O96" s="76"/>
      <c r="P96" s="75"/>
      <c r="Q96" s="78"/>
      <c r="R96" s="78"/>
    </row>
    <row r="97" spans="1:18" ht="15.75" x14ac:dyDescent="0.2">
      <c r="A97" s="59">
        <v>55</v>
      </c>
      <c r="B97" s="60" t="s">
        <v>82</v>
      </c>
      <c r="C97" s="61"/>
      <c r="D97" s="93" t="s">
        <v>54</v>
      </c>
      <c r="E97" s="91">
        <v>112</v>
      </c>
      <c r="F97" s="13">
        <f t="shared" si="8"/>
        <v>560</v>
      </c>
      <c r="G97" s="91"/>
      <c r="H97" s="91">
        <f t="shared" si="9"/>
        <v>0</v>
      </c>
      <c r="I97" s="97">
        <f t="shared" si="6"/>
        <v>0</v>
      </c>
      <c r="J97" s="47">
        <f t="shared" si="7"/>
        <v>0</v>
      </c>
      <c r="K97" s="75"/>
      <c r="L97" s="75"/>
      <c r="M97" s="75"/>
      <c r="N97" s="75"/>
      <c r="O97" s="76"/>
      <c r="P97" s="75"/>
      <c r="Q97" s="78"/>
      <c r="R97" s="78"/>
    </row>
    <row r="98" spans="1:18" x14ac:dyDescent="0.2">
      <c r="A98" s="59"/>
      <c r="B98" s="62" t="s">
        <v>96</v>
      </c>
      <c r="C98" s="63"/>
      <c r="D98" s="93"/>
      <c r="E98" s="91"/>
      <c r="F98" s="13"/>
      <c r="G98" s="91"/>
      <c r="H98" s="91">
        <f t="shared" si="9"/>
        <v>0</v>
      </c>
      <c r="I98" s="97"/>
      <c r="J98" s="47"/>
      <c r="K98" s="77"/>
      <c r="L98" s="77"/>
      <c r="M98" s="77"/>
      <c r="N98" s="77"/>
      <c r="O98" s="80"/>
      <c r="P98" s="77"/>
      <c r="Q98" s="77"/>
      <c r="R98" s="81"/>
    </row>
    <row r="99" spans="1:18" ht="25.5" x14ac:dyDescent="0.2">
      <c r="A99" s="59">
        <v>56</v>
      </c>
      <c r="B99" s="53" t="s">
        <v>80</v>
      </c>
      <c r="C99" s="63"/>
      <c r="D99" s="93" t="s">
        <v>54</v>
      </c>
      <c r="E99" s="91">
        <v>623</v>
      </c>
      <c r="F99" s="13">
        <f t="shared" si="8"/>
        <v>3115</v>
      </c>
      <c r="G99" s="91"/>
      <c r="H99" s="91">
        <f t="shared" si="9"/>
        <v>0</v>
      </c>
      <c r="I99" s="97"/>
      <c r="J99" s="47"/>
      <c r="K99" s="77"/>
      <c r="L99" s="77"/>
      <c r="M99" s="77"/>
      <c r="N99" s="77"/>
      <c r="O99" s="80"/>
      <c r="P99" s="77"/>
      <c r="Q99" s="83"/>
      <c r="R99" s="83"/>
    </row>
    <row r="100" spans="1:18" x14ac:dyDescent="0.2">
      <c r="A100" s="59">
        <v>57</v>
      </c>
      <c r="B100" s="60" t="s">
        <v>97</v>
      </c>
      <c r="C100" s="63"/>
      <c r="D100" s="93" t="s">
        <v>22</v>
      </c>
      <c r="E100" s="91">
        <v>6656</v>
      </c>
      <c r="F100" s="13">
        <f t="shared" si="8"/>
        <v>33280</v>
      </c>
      <c r="G100" s="91"/>
      <c r="H100" s="91">
        <f t="shared" si="9"/>
        <v>0</v>
      </c>
      <c r="I100" s="97">
        <f t="shared" si="6"/>
        <v>0</v>
      </c>
      <c r="J100" s="47">
        <f t="shared" si="7"/>
        <v>0</v>
      </c>
      <c r="K100" s="77"/>
      <c r="L100" s="77"/>
      <c r="M100" s="77"/>
      <c r="N100" s="77"/>
      <c r="O100" s="80"/>
      <c r="P100" s="77"/>
      <c r="Q100" s="83"/>
      <c r="R100" s="83"/>
    </row>
    <row r="101" spans="1:18" ht="26.25" thickBot="1" x14ac:dyDescent="0.25">
      <c r="A101" s="64">
        <v>58</v>
      </c>
      <c r="B101" s="65" t="s">
        <v>83</v>
      </c>
      <c r="C101" s="66"/>
      <c r="D101" s="94" t="s">
        <v>22</v>
      </c>
      <c r="E101" s="92">
        <v>2944</v>
      </c>
      <c r="F101" s="32">
        <f t="shared" si="8"/>
        <v>14720</v>
      </c>
      <c r="G101" s="92"/>
      <c r="H101" s="32">
        <f t="shared" si="9"/>
        <v>0</v>
      </c>
      <c r="I101" s="88">
        <f t="shared" si="6"/>
        <v>0</v>
      </c>
      <c r="J101" s="36">
        <f t="shared" si="7"/>
        <v>0</v>
      </c>
      <c r="K101" s="77"/>
      <c r="L101" s="77"/>
      <c r="M101" s="77"/>
      <c r="N101" s="77"/>
      <c r="O101" s="80"/>
      <c r="P101" s="77"/>
      <c r="Q101" s="77"/>
      <c r="R101" s="83"/>
    </row>
    <row r="102" spans="1:18" ht="14.25" thickBot="1" x14ac:dyDescent="0.3">
      <c r="A102" s="37"/>
      <c r="B102" s="238" t="s">
        <v>84</v>
      </c>
      <c r="C102" s="239"/>
      <c r="D102" s="109"/>
      <c r="E102" s="105"/>
      <c r="F102" s="105"/>
      <c r="G102" s="105"/>
      <c r="H102" s="105"/>
      <c r="I102" s="101"/>
      <c r="J102" s="102"/>
      <c r="K102" s="77"/>
      <c r="L102" s="77"/>
      <c r="M102" s="77"/>
      <c r="N102" s="77"/>
      <c r="O102" s="80"/>
      <c r="P102" s="77"/>
      <c r="Q102" s="83"/>
      <c r="R102" s="83"/>
    </row>
    <row r="103" spans="1:18" ht="15.75" x14ac:dyDescent="0.2">
      <c r="A103" s="67">
        <v>59</v>
      </c>
      <c r="B103" s="68" t="s">
        <v>85</v>
      </c>
      <c r="C103" s="69"/>
      <c r="D103" s="111" t="s">
        <v>86</v>
      </c>
      <c r="E103" s="104">
        <v>421</v>
      </c>
      <c r="F103" s="13">
        <f t="shared" si="8"/>
        <v>2105</v>
      </c>
      <c r="G103" s="104"/>
      <c r="H103" s="91">
        <f t="shared" ref="H103:H104" si="10">E103*G103</f>
        <v>0</v>
      </c>
      <c r="I103" s="97">
        <f t="shared" si="6"/>
        <v>0</v>
      </c>
      <c r="J103" s="47">
        <f t="shared" si="7"/>
        <v>0</v>
      </c>
      <c r="K103" s="77"/>
      <c r="L103" s="77"/>
      <c r="M103" s="77"/>
      <c r="N103" s="77"/>
      <c r="O103" s="80"/>
      <c r="P103" s="77"/>
      <c r="Q103" s="77"/>
      <c r="R103" s="81"/>
    </row>
    <row r="104" spans="1:18" ht="16.5" thickBot="1" x14ac:dyDescent="0.25">
      <c r="A104" s="29">
        <v>60</v>
      </c>
      <c r="B104" s="70" t="s">
        <v>87</v>
      </c>
      <c r="C104" s="31"/>
      <c r="D104" s="94" t="s">
        <v>86</v>
      </c>
      <c r="E104" s="92">
        <v>421</v>
      </c>
      <c r="F104" s="32">
        <f t="shared" si="8"/>
        <v>2105</v>
      </c>
      <c r="G104" s="92"/>
      <c r="H104" s="210">
        <f t="shared" si="10"/>
        <v>0</v>
      </c>
      <c r="I104" s="88">
        <f t="shared" si="6"/>
        <v>0</v>
      </c>
      <c r="J104" s="36">
        <f t="shared" si="7"/>
        <v>0</v>
      </c>
      <c r="K104" s="75"/>
      <c r="L104" s="75"/>
      <c r="M104" s="75"/>
      <c r="N104" s="75"/>
      <c r="O104" s="79"/>
      <c r="P104" s="79"/>
      <c r="Q104" s="79"/>
      <c r="R104" s="79"/>
    </row>
    <row r="105" spans="1:18" ht="14.25" thickBot="1" x14ac:dyDescent="0.3">
      <c r="A105" s="74"/>
      <c r="B105" s="238" t="s">
        <v>88</v>
      </c>
      <c r="C105" s="239"/>
      <c r="D105" s="112"/>
      <c r="E105" s="105"/>
      <c r="F105" s="105"/>
      <c r="G105" s="105"/>
      <c r="H105" s="214"/>
      <c r="I105" s="101"/>
      <c r="J105" s="102"/>
      <c r="K105" s="75"/>
      <c r="L105" s="75"/>
      <c r="M105" s="75"/>
      <c r="N105" s="75"/>
      <c r="O105" s="79"/>
      <c r="P105" s="79"/>
      <c r="Q105" s="79"/>
      <c r="R105" s="79"/>
    </row>
    <row r="106" spans="1:18" ht="39" thickBot="1" x14ac:dyDescent="0.25">
      <c r="A106" s="99">
        <v>61</v>
      </c>
      <c r="B106" s="71" t="s">
        <v>89</v>
      </c>
      <c r="C106" s="72"/>
      <c r="D106" s="113" t="s">
        <v>54</v>
      </c>
      <c r="E106" s="106">
        <v>6594</v>
      </c>
      <c r="F106" s="13">
        <f t="shared" si="8"/>
        <v>32970</v>
      </c>
      <c r="G106" s="215"/>
      <c r="H106" s="91">
        <f t="shared" ref="H106" si="11">E106*G106</f>
        <v>0</v>
      </c>
      <c r="I106" s="151">
        <f t="shared" si="6"/>
        <v>0</v>
      </c>
      <c r="J106" s="103">
        <f t="shared" si="7"/>
        <v>0</v>
      </c>
      <c r="K106" s="75"/>
      <c r="L106" s="75"/>
      <c r="M106" s="75"/>
      <c r="N106" s="75"/>
      <c r="O106" s="79"/>
      <c r="P106" s="77"/>
      <c r="Q106" s="79"/>
      <c r="R106" s="79"/>
    </row>
    <row r="107" spans="1:18" ht="16.5" thickBot="1" x14ac:dyDescent="0.3">
      <c r="A107" s="114"/>
      <c r="B107" s="178" t="s">
        <v>93</v>
      </c>
      <c r="C107" s="115"/>
      <c r="D107" s="116"/>
      <c r="E107" s="85"/>
      <c r="F107" s="87"/>
      <c r="G107" s="87"/>
      <c r="H107" s="200">
        <f>SUM(H67:H106)</f>
        <v>0</v>
      </c>
      <c r="I107" s="200">
        <f>SUM(I67:I106)</f>
        <v>0</v>
      </c>
      <c r="J107" s="117">
        <f>I107*1.2</f>
        <v>0</v>
      </c>
      <c r="K107" s="75"/>
      <c r="L107" s="75"/>
      <c r="M107" s="75"/>
      <c r="N107" s="75"/>
      <c r="O107" s="79"/>
      <c r="P107" s="77"/>
      <c r="Q107" s="79"/>
      <c r="R107" s="79"/>
    </row>
    <row r="108" spans="1:18" ht="27" customHeight="1" thickBot="1" x14ac:dyDescent="0.25">
      <c r="A108" s="176" t="s">
        <v>16</v>
      </c>
      <c r="B108" s="236" t="s">
        <v>17</v>
      </c>
      <c r="C108" s="237"/>
      <c r="D108" s="174" t="s">
        <v>18</v>
      </c>
      <c r="E108" s="175" t="s">
        <v>1</v>
      </c>
      <c r="F108" s="204" t="s">
        <v>120</v>
      </c>
      <c r="G108" s="202" t="s">
        <v>98</v>
      </c>
      <c r="H108" s="132" t="s">
        <v>121</v>
      </c>
      <c r="I108" s="129" t="s">
        <v>99</v>
      </c>
      <c r="J108" s="131" t="s">
        <v>100</v>
      </c>
      <c r="K108" s="75"/>
      <c r="L108" s="75"/>
      <c r="M108" s="75"/>
      <c r="N108" s="75"/>
      <c r="O108" s="79"/>
      <c r="P108" s="77"/>
      <c r="Q108" s="79"/>
      <c r="R108" s="79"/>
    </row>
    <row r="109" spans="1:18" ht="26.25" thickBot="1" x14ac:dyDescent="0.25">
      <c r="A109" s="183"/>
      <c r="B109" s="187" t="s">
        <v>90</v>
      </c>
      <c r="C109" s="197" t="s">
        <v>119</v>
      </c>
      <c r="D109" s="186"/>
      <c r="E109" s="184"/>
      <c r="F109" s="218"/>
      <c r="G109" s="211"/>
      <c r="H109" s="211"/>
      <c r="I109" s="201"/>
      <c r="J109" s="185"/>
      <c r="K109" s="75"/>
      <c r="L109" s="75"/>
      <c r="M109" s="75"/>
      <c r="N109" s="75"/>
      <c r="O109" s="79"/>
      <c r="P109" s="77"/>
      <c r="Q109" s="79"/>
      <c r="R109" s="79"/>
    </row>
    <row r="110" spans="1:18" ht="25.5" x14ac:dyDescent="0.2">
      <c r="A110" s="191">
        <v>62</v>
      </c>
      <c r="B110" s="195" t="s">
        <v>111</v>
      </c>
      <c r="C110" s="46">
        <v>32042</v>
      </c>
      <c r="D110" s="173" t="s">
        <v>54</v>
      </c>
      <c r="E110" s="46">
        <f>C110*10</f>
        <v>320420</v>
      </c>
      <c r="F110" s="13">
        <f t="shared" ref="F110:F118" si="12">E110*5</f>
        <v>1602100</v>
      </c>
      <c r="G110" s="104"/>
      <c r="H110" s="91">
        <f t="shared" ref="H110:H118" si="13">E110*G110</f>
        <v>0</v>
      </c>
      <c r="I110" s="206">
        <f t="shared" ref="I110:I118" si="14">E110*G110</f>
        <v>0</v>
      </c>
      <c r="J110" s="189">
        <f t="shared" ref="J110:J120" si="15">I110*1.2</f>
        <v>0</v>
      </c>
      <c r="K110" s="75"/>
      <c r="L110" s="75"/>
      <c r="M110" s="75"/>
      <c r="N110" s="75"/>
      <c r="O110" s="79"/>
      <c r="P110" s="77"/>
      <c r="Q110" s="79"/>
      <c r="R110" s="79"/>
    </row>
    <row r="111" spans="1:18" ht="25.5" x14ac:dyDescent="0.2">
      <c r="A111" s="13">
        <v>63</v>
      </c>
      <c r="B111" s="196" t="s">
        <v>112</v>
      </c>
      <c r="C111" s="15">
        <v>68501</v>
      </c>
      <c r="D111" s="172" t="s">
        <v>54</v>
      </c>
      <c r="E111" s="15">
        <f>C111*7</f>
        <v>479507</v>
      </c>
      <c r="F111" s="13">
        <f t="shared" si="12"/>
        <v>2397535</v>
      </c>
      <c r="G111" s="91"/>
      <c r="H111" s="91">
        <f t="shared" si="13"/>
        <v>0</v>
      </c>
      <c r="I111" s="86">
        <f t="shared" si="14"/>
        <v>0</v>
      </c>
      <c r="J111" s="16">
        <f t="shared" si="15"/>
        <v>0</v>
      </c>
      <c r="K111" s="75"/>
      <c r="L111" s="75"/>
      <c r="M111" s="75"/>
      <c r="N111" s="75"/>
      <c r="O111" s="79"/>
      <c r="P111" s="77"/>
      <c r="Q111" s="79"/>
      <c r="R111" s="79"/>
    </row>
    <row r="112" spans="1:18" ht="25.5" x14ac:dyDescent="0.2">
      <c r="A112" s="13">
        <v>64</v>
      </c>
      <c r="B112" s="196" t="s">
        <v>113</v>
      </c>
      <c r="C112" s="15">
        <v>815253</v>
      </c>
      <c r="D112" s="172" t="s">
        <v>54</v>
      </c>
      <c r="E112" s="15">
        <f>C112*4</f>
        <v>3261012</v>
      </c>
      <c r="F112" s="13">
        <f t="shared" si="12"/>
        <v>16305060</v>
      </c>
      <c r="G112" s="91"/>
      <c r="H112" s="91">
        <f t="shared" si="13"/>
        <v>0</v>
      </c>
      <c r="I112" s="86">
        <f t="shared" si="14"/>
        <v>0</v>
      </c>
      <c r="J112" s="16">
        <f t="shared" si="15"/>
        <v>0</v>
      </c>
      <c r="K112" s="75"/>
      <c r="L112" s="75"/>
      <c r="M112" s="75"/>
      <c r="N112" s="75"/>
      <c r="O112" s="79"/>
      <c r="P112" s="77"/>
      <c r="Q112" s="79"/>
      <c r="R112" s="79"/>
    </row>
    <row r="113" spans="1:18" ht="25.5" x14ac:dyDescent="0.2">
      <c r="A113" s="13">
        <v>65</v>
      </c>
      <c r="B113" s="196" t="s">
        <v>114</v>
      </c>
      <c r="C113" s="15">
        <v>4000</v>
      </c>
      <c r="D113" s="172" t="s">
        <v>54</v>
      </c>
      <c r="E113" s="15">
        <f>C113*2</f>
        <v>8000</v>
      </c>
      <c r="F113" s="13">
        <f t="shared" si="12"/>
        <v>40000</v>
      </c>
      <c r="G113" s="91"/>
      <c r="H113" s="91">
        <f t="shared" si="13"/>
        <v>0</v>
      </c>
      <c r="I113" s="86">
        <f t="shared" si="14"/>
        <v>0</v>
      </c>
      <c r="J113" s="16">
        <f t="shared" si="15"/>
        <v>0</v>
      </c>
      <c r="K113" s="75"/>
      <c r="L113" s="75"/>
      <c r="M113" s="75"/>
      <c r="N113" s="75"/>
      <c r="O113" s="79"/>
      <c r="P113" s="77"/>
      <c r="Q113" s="79"/>
      <c r="R113" s="79"/>
    </row>
    <row r="114" spans="1:18" ht="38.25" x14ac:dyDescent="0.2">
      <c r="A114" s="13">
        <v>66</v>
      </c>
      <c r="B114" s="196" t="s">
        <v>115</v>
      </c>
      <c r="C114" s="15">
        <v>11325</v>
      </c>
      <c r="D114" s="172" t="s">
        <v>54</v>
      </c>
      <c r="E114" s="15">
        <f>C114*2</f>
        <v>22650</v>
      </c>
      <c r="F114" s="13">
        <f t="shared" si="12"/>
        <v>113250</v>
      </c>
      <c r="G114" s="91"/>
      <c r="H114" s="91">
        <f t="shared" si="13"/>
        <v>0</v>
      </c>
      <c r="I114" s="207">
        <f t="shared" si="14"/>
        <v>0</v>
      </c>
      <c r="J114" s="16">
        <f t="shared" si="15"/>
        <v>0</v>
      </c>
    </row>
    <row r="115" spans="1:18" ht="25.5" x14ac:dyDescent="0.2">
      <c r="A115" s="13">
        <v>67</v>
      </c>
      <c r="B115" s="196" t="s">
        <v>116</v>
      </c>
      <c r="C115" s="15">
        <v>497768</v>
      </c>
      <c r="D115" s="172" t="s">
        <v>54</v>
      </c>
      <c r="E115" s="15">
        <f>C115</f>
        <v>497768</v>
      </c>
      <c r="F115" s="13">
        <f t="shared" si="12"/>
        <v>2488840</v>
      </c>
      <c r="G115" s="91"/>
      <c r="H115" s="91">
        <f t="shared" si="13"/>
        <v>0</v>
      </c>
      <c r="I115" s="86">
        <f t="shared" si="14"/>
        <v>0</v>
      </c>
      <c r="J115" s="16">
        <f t="shared" si="15"/>
        <v>0</v>
      </c>
    </row>
    <row r="116" spans="1:18" ht="25.5" x14ac:dyDescent="0.2">
      <c r="A116" s="13">
        <v>68</v>
      </c>
      <c r="B116" s="196" t="s">
        <v>117</v>
      </c>
      <c r="C116" s="15">
        <v>904258</v>
      </c>
      <c r="D116" s="172" t="s">
        <v>54</v>
      </c>
      <c r="E116" s="15">
        <f>C116</f>
        <v>904258</v>
      </c>
      <c r="F116" s="13">
        <f t="shared" si="12"/>
        <v>4521290</v>
      </c>
      <c r="G116" s="91"/>
      <c r="H116" s="91">
        <f t="shared" si="13"/>
        <v>0</v>
      </c>
      <c r="I116" s="86">
        <f t="shared" si="14"/>
        <v>0</v>
      </c>
      <c r="J116" s="16">
        <f t="shared" si="15"/>
        <v>0</v>
      </c>
    </row>
    <row r="117" spans="1:18" ht="25.5" x14ac:dyDescent="0.2">
      <c r="A117" s="13">
        <v>69</v>
      </c>
      <c r="B117" s="196" t="s">
        <v>118</v>
      </c>
      <c r="C117" s="15">
        <v>892933</v>
      </c>
      <c r="D117" s="172" t="s">
        <v>54</v>
      </c>
      <c r="E117" s="15">
        <f>C117*4</f>
        <v>3571732</v>
      </c>
      <c r="F117" s="13">
        <f t="shared" si="12"/>
        <v>17858660</v>
      </c>
      <c r="G117" s="91"/>
      <c r="H117" s="91">
        <f t="shared" si="13"/>
        <v>0</v>
      </c>
      <c r="I117" s="86">
        <f t="shared" si="14"/>
        <v>0</v>
      </c>
      <c r="J117" s="190">
        <f t="shared" si="15"/>
        <v>0</v>
      </c>
      <c r="K117" s="181"/>
    </row>
    <row r="118" spans="1:18" ht="16.5" thickBot="1" x14ac:dyDescent="0.25">
      <c r="A118" s="32">
        <v>70</v>
      </c>
      <c r="B118" s="33" t="s">
        <v>5</v>
      </c>
      <c r="C118" s="35">
        <v>33544</v>
      </c>
      <c r="D118" s="177" t="s">
        <v>54</v>
      </c>
      <c r="E118" s="35">
        <f>C118</f>
        <v>33544</v>
      </c>
      <c r="F118" s="13">
        <f t="shared" si="12"/>
        <v>167720</v>
      </c>
      <c r="G118" s="92"/>
      <c r="H118" s="91">
        <f t="shared" si="13"/>
        <v>0</v>
      </c>
      <c r="I118" s="208">
        <f t="shared" si="14"/>
        <v>0</v>
      </c>
      <c r="J118" s="188">
        <f t="shared" si="15"/>
        <v>0</v>
      </c>
    </row>
    <row r="119" spans="1:18" ht="16.5" thickBot="1" x14ac:dyDescent="0.25">
      <c r="A119" s="179"/>
      <c r="B119" s="178" t="s">
        <v>108</v>
      </c>
      <c r="C119" s="180"/>
      <c r="D119" s="180"/>
      <c r="E119" s="180"/>
      <c r="F119" s="180"/>
      <c r="G119" s="182"/>
      <c r="H119" s="209">
        <f>SUM(H110:H118)</f>
        <v>0</v>
      </c>
      <c r="I119" s="209">
        <f>SUM(I110:I118)</f>
        <v>0</v>
      </c>
      <c r="J119" s="182">
        <f t="shared" si="15"/>
        <v>0</v>
      </c>
      <c r="K119" s="181"/>
    </row>
    <row r="120" spans="1:18" ht="18.75" x14ac:dyDescent="0.3">
      <c r="B120" s="193" t="s">
        <v>109</v>
      </c>
      <c r="C120" s="192"/>
      <c r="I120" s="194">
        <f>I64+I107+I119</f>
        <v>0</v>
      </c>
      <c r="J120" s="1">
        <f t="shared" si="15"/>
        <v>0</v>
      </c>
    </row>
  </sheetData>
  <mergeCells count="23">
    <mergeCell ref="B108:C108"/>
    <mergeCell ref="A83:A85"/>
    <mergeCell ref="B83:B85"/>
    <mergeCell ref="B86:C86"/>
    <mergeCell ref="B102:C102"/>
    <mergeCell ref="B105:C105"/>
    <mergeCell ref="B2:C2"/>
    <mergeCell ref="B3:C3"/>
    <mergeCell ref="A40:A49"/>
    <mergeCell ref="B40:B49"/>
    <mergeCell ref="A1:J1"/>
    <mergeCell ref="A50:A59"/>
    <mergeCell ref="B50:B59"/>
    <mergeCell ref="B64:C64"/>
    <mergeCell ref="B65:C65"/>
    <mergeCell ref="B66:C66"/>
    <mergeCell ref="B76:B78"/>
    <mergeCell ref="A67:A69"/>
    <mergeCell ref="B67:B69"/>
    <mergeCell ref="A70:A72"/>
    <mergeCell ref="B70:B72"/>
    <mergeCell ref="A73:A75"/>
    <mergeCell ref="B73:B75"/>
  </mergeCells>
  <pageMargins left="0.7" right="0.7" top="0.75" bottom="0.75" header="0.3" footer="0.3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topLeftCell="A7" workbookViewId="0">
      <selection activeCell="E25" sqref="E25"/>
    </sheetView>
  </sheetViews>
  <sheetFormatPr defaultRowHeight="12.75" x14ac:dyDescent="0.2"/>
  <cols>
    <col min="1" max="1" width="10.125" style="5" customWidth="1"/>
    <col min="2" max="2" width="18.875" style="5" customWidth="1"/>
    <col min="3" max="3" width="23.125" style="5" customWidth="1"/>
    <col min="4" max="4" width="9" style="5" customWidth="1"/>
    <col min="5" max="5" width="10.875" style="5" customWidth="1"/>
    <col min="6" max="6" width="15.25" style="5" customWidth="1"/>
    <col min="7" max="7" width="15.125" style="5" customWidth="1"/>
    <col min="8" max="8" width="15.375" style="5" customWidth="1"/>
    <col min="9" max="9" width="13.375" style="5" customWidth="1"/>
    <col min="10" max="16384" width="9" style="5"/>
  </cols>
  <sheetData>
    <row r="1" spans="1:11" ht="16.5" thickBot="1" x14ac:dyDescent="0.3">
      <c r="A1" s="243" t="s">
        <v>90</v>
      </c>
      <c r="B1" s="243"/>
      <c r="C1" s="243"/>
      <c r="D1" s="243"/>
      <c r="E1" s="243"/>
      <c r="F1" s="243"/>
      <c r="G1" s="243"/>
      <c r="H1" s="243"/>
      <c r="I1" s="243"/>
    </row>
    <row r="2" spans="1:11" ht="26.25" thickBot="1" x14ac:dyDescent="0.25">
      <c r="A2" s="126" t="s">
        <v>107</v>
      </c>
      <c r="B2" s="127" t="s">
        <v>9</v>
      </c>
      <c r="C2" s="128" t="s">
        <v>17</v>
      </c>
      <c r="D2" s="129" t="s">
        <v>0</v>
      </c>
      <c r="E2" s="130" t="s">
        <v>15</v>
      </c>
      <c r="F2" s="131" t="s">
        <v>1</v>
      </c>
      <c r="G2" s="132" t="s">
        <v>98</v>
      </c>
      <c r="H2" s="129" t="s">
        <v>99</v>
      </c>
      <c r="I2" s="131" t="s">
        <v>100</v>
      </c>
    </row>
    <row r="3" spans="1:11" x14ac:dyDescent="0.2">
      <c r="A3" s="251" t="s">
        <v>101</v>
      </c>
      <c r="B3" s="261" t="s">
        <v>10</v>
      </c>
      <c r="C3" s="159" t="s">
        <v>2</v>
      </c>
      <c r="D3" s="160">
        <v>32042</v>
      </c>
      <c r="E3" s="45">
        <v>10</v>
      </c>
      <c r="F3" s="46">
        <f>D3*E3</f>
        <v>320420</v>
      </c>
      <c r="G3" s="44"/>
      <c r="H3" s="97">
        <f t="shared" ref="H3:H18" si="0">F3*G3</f>
        <v>0</v>
      </c>
      <c r="I3" s="47">
        <f>H3*1.2</f>
        <v>0</v>
      </c>
    </row>
    <row r="4" spans="1:11" x14ac:dyDescent="0.2">
      <c r="A4" s="252"/>
      <c r="B4" s="262"/>
      <c r="C4" s="161" t="s">
        <v>6</v>
      </c>
      <c r="D4" s="162">
        <v>1502</v>
      </c>
      <c r="E4" s="14">
        <v>2</v>
      </c>
      <c r="F4" s="15">
        <f t="shared" ref="F4:F23" si="1">D4*E4</f>
        <v>3004</v>
      </c>
      <c r="G4" s="13"/>
      <c r="H4" s="86">
        <f t="shared" si="0"/>
        <v>0</v>
      </c>
      <c r="I4" s="16">
        <f t="shared" ref="I4:I29" si="2">H4*1.2</f>
        <v>0</v>
      </c>
    </row>
    <row r="5" spans="1:11" x14ac:dyDescent="0.2">
      <c r="A5" s="252"/>
      <c r="B5" s="262"/>
      <c r="C5" s="161" t="s">
        <v>8</v>
      </c>
      <c r="D5" s="162">
        <v>33544</v>
      </c>
      <c r="E5" s="14">
        <v>1</v>
      </c>
      <c r="F5" s="15">
        <f t="shared" si="1"/>
        <v>33544</v>
      </c>
      <c r="G5" s="13"/>
      <c r="H5" s="86">
        <f t="shared" si="0"/>
        <v>0</v>
      </c>
      <c r="I5" s="16">
        <f t="shared" si="2"/>
        <v>0</v>
      </c>
    </row>
    <row r="6" spans="1:11" x14ac:dyDescent="0.2">
      <c r="A6" s="252"/>
      <c r="B6" s="262"/>
      <c r="C6" s="161" t="s">
        <v>7</v>
      </c>
      <c r="D6" s="162">
        <v>32042</v>
      </c>
      <c r="E6" s="14">
        <v>10</v>
      </c>
      <c r="F6" s="15">
        <f t="shared" si="1"/>
        <v>320420</v>
      </c>
      <c r="G6" s="13"/>
      <c r="H6" s="86">
        <f t="shared" si="0"/>
        <v>0</v>
      </c>
      <c r="I6" s="16">
        <f t="shared" si="2"/>
        <v>0</v>
      </c>
    </row>
    <row r="7" spans="1:11" x14ac:dyDescent="0.2">
      <c r="A7" s="252"/>
      <c r="B7" s="263"/>
      <c r="C7" s="161" t="s">
        <v>5</v>
      </c>
      <c r="D7" s="162">
        <v>33544</v>
      </c>
      <c r="E7" s="14">
        <v>1</v>
      </c>
      <c r="F7" s="15">
        <f t="shared" si="1"/>
        <v>33544</v>
      </c>
      <c r="G7" s="13"/>
      <c r="H7" s="86">
        <f t="shared" si="0"/>
        <v>0</v>
      </c>
      <c r="I7" s="16">
        <f t="shared" si="2"/>
        <v>0</v>
      </c>
    </row>
    <row r="8" spans="1:11" ht="12.75" customHeight="1" x14ac:dyDescent="0.2">
      <c r="A8" s="252"/>
      <c r="B8" s="254" t="s">
        <v>102</v>
      </c>
      <c r="C8" s="161" t="s">
        <v>3</v>
      </c>
      <c r="D8" s="162">
        <v>68501</v>
      </c>
      <c r="E8" s="14">
        <v>7</v>
      </c>
      <c r="F8" s="15">
        <f t="shared" si="1"/>
        <v>479507</v>
      </c>
      <c r="G8" s="13"/>
      <c r="H8" s="86">
        <f t="shared" si="0"/>
        <v>0</v>
      </c>
      <c r="I8" s="16">
        <f t="shared" si="2"/>
        <v>0</v>
      </c>
      <c r="K8" s="121"/>
    </row>
    <row r="9" spans="1:11" ht="12.75" customHeight="1" x14ac:dyDescent="0.2">
      <c r="A9" s="252"/>
      <c r="B9" s="255"/>
      <c r="C9" s="161" t="s">
        <v>6</v>
      </c>
      <c r="D9" s="162">
        <v>762</v>
      </c>
      <c r="E9" s="14">
        <v>2</v>
      </c>
      <c r="F9" s="15">
        <f t="shared" si="1"/>
        <v>1524</v>
      </c>
      <c r="G9" s="13"/>
      <c r="H9" s="86">
        <f t="shared" si="0"/>
        <v>0</v>
      </c>
      <c r="I9" s="16">
        <f t="shared" si="2"/>
        <v>0</v>
      </c>
      <c r="K9" s="121"/>
    </row>
    <row r="10" spans="1:11" x14ac:dyDescent="0.2">
      <c r="A10" s="252"/>
      <c r="B10" s="255"/>
      <c r="C10" s="161" t="s">
        <v>8</v>
      </c>
      <c r="D10" s="162">
        <v>69263</v>
      </c>
      <c r="E10" s="14">
        <v>1</v>
      </c>
      <c r="F10" s="15">
        <f t="shared" si="1"/>
        <v>69263</v>
      </c>
      <c r="G10" s="13"/>
      <c r="H10" s="86">
        <f t="shared" si="0"/>
        <v>0</v>
      </c>
      <c r="I10" s="16">
        <f t="shared" si="2"/>
        <v>0</v>
      </c>
    </row>
    <row r="11" spans="1:11" x14ac:dyDescent="0.2">
      <c r="A11" s="252"/>
      <c r="B11" s="255"/>
      <c r="C11" s="161" t="s">
        <v>7</v>
      </c>
      <c r="D11" s="162">
        <v>68501</v>
      </c>
      <c r="E11" s="14">
        <v>7</v>
      </c>
      <c r="F11" s="15">
        <f t="shared" si="1"/>
        <v>479507</v>
      </c>
      <c r="G11" s="13"/>
      <c r="H11" s="86">
        <f t="shared" si="0"/>
        <v>0</v>
      </c>
      <c r="I11" s="16">
        <f t="shared" si="2"/>
        <v>0</v>
      </c>
    </row>
    <row r="12" spans="1:11" x14ac:dyDescent="0.2">
      <c r="A12" s="252"/>
      <c r="B12" s="254" t="s">
        <v>105</v>
      </c>
      <c r="C12" s="159" t="s">
        <v>12</v>
      </c>
      <c r="D12" s="162">
        <v>676724</v>
      </c>
      <c r="E12" s="14">
        <v>4</v>
      </c>
      <c r="F12" s="15">
        <f t="shared" si="1"/>
        <v>2706896</v>
      </c>
      <c r="G12" s="13"/>
      <c r="H12" s="86">
        <f t="shared" si="0"/>
        <v>0</v>
      </c>
      <c r="I12" s="16">
        <f t="shared" si="2"/>
        <v>0</v>
      </c>
    </row>
    <row r="13" spans="1:11" x14ac:dyDescent="0.2">
      <c r="A13" s="252"/>
      <c r="B13" s="255"/>
      <c r="C13" s="163" t="s">
        <v>6</v>
      </c>
      <c r="D13" s="162">
        <v>9061</v>
      </c>
      <c r="E13" s="14">
        <v>2</v>
      </c>
      <c r="F13" s="15">
        <f t="shared" si="1"/>
        <v>18122</v>
      </c>
      <c r="G13" s="13"/>
      <c r="H13" s="86">
        <f t="shared" si="0"/>
        <v>0</v>
      </c>
      <c r="I13" s="16">
        <f t="shared" si="2"/>
        <v>0</v>
      </c>
    </row>
    <row r="14" spans="1:11" ht="25.5" x14ac:dyDescent="0.2">
      <c r="A14" s="252"/>
      <c r="B14" s="255"/>
      <c r="C14" s="163" t="s">
        <v>13</v>
      </c>
      <c r="D14" s="162">
        <v>342893</v>
      </c>
      <c r="E14" s="14">
        <v>1</v>
      </c>
      <c r="F14" s="15">
        <f t="shared" si="1"/>
        <v>342893</v>
      </c>
      <c r="G14" s="13"/>
      <c r="H14" s="86">
        <f t="shared" si="0"/>
        <v>0</v>
      </c>
      <c r="I14" s="16">
        <f t="shared" si="2"/>
        <v>0</v>
      </c>
    </row>
    <row r="15" spans="1:11" x14ac:dyDescent="0.2">
      <c r="A15" s="252"/>
      <c r="B15" s="255"/>
      <c r="C15" s="163" t="s">
        <v>8</v>
      </c>
      <c r="D15" s="162">
        <v>685785</v>
      </c>
      <c r="E15" s="14">
        <v>1</v>
      </c>
      <c r="F15" s="15">
        <f t="shared" si="1"/>
        <v>685785</v>
      </c>
      <c r="G15" s="13"/>
      <c r="H15" s="86">
        <f t="shared" si="0"/>
        <v>0</v>
      </c>
      <c r="I15" s="16">
        <f t="shared" si="2"/>
        <v>0</v>
      </c>
    </row>
    <row r="16" spans="1:11" x14ac:dyDescent="0.2">
      <c r="A16" s="252"/>
      <c r="B16" s="256"/>
      <c r="C16" s="163" t="s">
        <v>7</v>
      </c>
      <c r="D16" s="162">
        <v>676724</v>
      </c>
      <c r="E16" s="14">
        <v>4</v>
      </c>
      <c r="F16" s="15">
        <f t="shared" si="1"/>
        <v>2706896</v>
      </c>
      <c r="G16" s="13"/>
      <c r="H16" s="86">
        <f t="shared" si="0"/>
        <v>0</v>
      </c>
      <c r="I16" s="16">
        <f t="shared" si="2"/>
        <v>0</v>
      </c>
    </row>
    <row r="17" spans="1:9" x14ac:dyDescent="0.2">
      <c r="A17" s="252"/>
      <c r="B17" s="255" t="s">
        <v>106</v>
      </c>
      <c r="C17" s="163" t="s">
        <v>4</v>
      </c>
      <c r="D17" s="162">
        <v>6632</v>
      </c>
      <c r="E17" s="14">
        <v>4</v>
      </c>
      <c r="F17" s="15">
        <f t="shared" si="1"/>
        <v>26528</v>
      </c>
      <c r="G17" s="13"/>
      <c r="H17" s="86">
        <f t="shared" si="0"/>
        <v>0</v>
      </c>
      <c r="I17" s="16">
        <f t="shared" si="2"/>
        <v>0</v>
      </c>
    </row>
    <row r="18" spans="1:9" ht="13.5" thickBot="1" x14ac:dyDescent="0.25">
      <c r="A18" s="253"/>
      <c r="B18" s="257"/>
      <c r="C18" s="164" t="s">
        <v>14</v>
      </c>
      <c r="D18" s="165">
        <v>4000</v>
      </c>
      <c r="E18" s="34">
        <v>2</v>
      </c>
      <c r="F18" s="35">
        <f t="shared" si="1"/>
        <v>8000</v>
      </c>
      <c r="G18" s="32"/>
      <c r="H18" s="88">
        <f t="shared" si="0"/>
        <v>0</v>
      </c>
      <c r="I18" s="36">
        <f t="shared" si="2"/>
        <v>0</v>
      </c>
    </row>
    <row r="19" spans="1:9" ht="13.5" thickBot="1" x14ac:dyDescent="0.25">
      <c r="A19" s="100"/>
      <c r="B19" s="40"/>
      <c r="C19" s="41"/>
      <c r="D19" s="39"/>
      <c r="E19" s="40"/>
      <c r="F19" s="41"/>
      <c r="G19" s="38"/>
      <c r="H19" s="122">
        <f>SUM(H3:H18)</f>
        <v>0</v>
      </c>
      <c r="I19" s="42">
        <f t="shared" si="2"/>
        <v>0</v>
      </c>
    </row>
    <row r="20" spans="1:9" x14ac:dyDescent="0.2">
      <c r="A20" s="251" t="s">
        <v>11</v>
      </c>
      <c r="B20" s="258"/>
      <c r="C20" s="159" t="s">
        <v>12</v>
      </c>
      <c r="D20" s="160">
        <v>115666</v>
      </c>
      <c r="E20" s="45">
        <v>4</v>
      </c>
      <c r="F20" s="46">
        <f t="shared" si="1"/>
        <v>462664</v>
      </c>
      <c r="G20" s="44"/>
      <c r="H20" s="97">
        <f>F20*G20</f>
        <v>0</v>
      </c>
      <c r="I20" s="47">
        <f t="shared" si="2"/>
        <v>0</v>
      </c>
    </row>
    <row r="21" spans="1:9" ht="25.5" x14ac:dyDescent="0.2">
      <c r="A21" s="252"/>
      <c r="B21" s="259"/>
      <c r="C21" s="163" t="s">
        <v>13</v>
      </c>
      <c r="D21" s="162">
        <v>9449</v>
      </c>
      <c r="E21" s="14">
        <v>3</v>
      </c>
      <c r="F21" s="15">
        <f t="shared" si="1"/>
        <v>28347</v>
      </c>
      <c r="G21" s="13"/>
      <c r="H21" s="86">
        <f>F21*G21</f>
        <v>0</v>
      </c>
      <c r="I21" s="16">
        <f t="shared" si="2"/>
        <v>0</v>
      </c>
    </row>
    <row r="22" spans="1:9" x14ac:dyDescent="0.2">
      <c r="A22" s="252"/>
      <c r="B22" s="259"/>
      <c r="C22" s="161" t="s">
        <v>8</v>
      </c>
      <c r="D22" s="162">
        <v>115666</v>
      </c>
      <c r="E22" s="14">
        <v>1</v>
      </c>
      <c r="F22" s="15">
        <f t="shared" si="1"/>
        <v>115666</v>
      </c>
      <c r="G22" s="13"/>
      <c r="H22" s="86">
        <f>F22*G22</f>
        <v>0</v>
      </c>
      <c r="I22" s="16">
        <f t="shared" si="2"/>
        <v>0</v>
      </c>
    </row>
    <row r="23" spans="1:9" ht="13.5" thickBot="1" x14ac:dyDescent="0.25">
      <c r="A23" s="253"/>
      <c r="B23" s="260"/>
      <c r="C23" s="166" t="s">
        <v>7</v>
      </c>
      <c r="D23" s="165">
        <v>115666</v>
      </c>
      <c r="E23" s="34">
        <v>4</v>
      </c>
      <c r="F23" s="35">
        <f t="shared" si="1"/>
        <v>462664</v>
      </c>
      <c r="G23" s="32"/>
      <c r="H23" s="88">
        <f>F23*G23</f>
        <v>0</v>
      </c>
      <c r="I23" s="36">
        <f t="shared" si="2"/>
        <v>0</v>
      </c>
    </row>
    <row r="24" spans="1:9" ht="13.5" thickBot="1" x14ac:dyDescent="0.25">
      <c r="A24" s="100"/>
      <c r="B24" s="145"/>
      <c r="C24" s="167"/>
      <c r="D24" s="168"/>
      <c r="E24" s="40"/>
      <c r="F24" s="41"/>
      <c r="G24" s="38"/>
      <c r="H24" s="122">
        <f>SUM(H20:H23)</f>
        <v>0</v>
      </c>
      <c r="I24" s="42">
        <f t="shared" si="2"/>
        <v>0</v>
      </c>
    </row>
    <row r="25" spans="1:9" ht="25.5" customHeight="1" thickBot="1" x14ac:dyDescent="0.25">
      <c r="A25" s="146" t="s">
        <v>103</v>
      </c>
      <c r="B25" s="147"/>
      <c r="C25" s="169" t="s">
        <v>13</v>
      </c>
      <c r="D25" s="170">
        <v>63264</v>
      </c>
      <c r="E25" s="148">
        <v>2</v>
      </c>
      <c r="F25" s="149">
        <f t="shared" ref="F25" si="3">D25*E25</f>
        <v>126528</v>
      </c>
      <c r="G25" s="150"/>
      <c r="H25" s="151"/>
      <c r="I25" s="103"/>
    </row>
    <row r="26" spans="1:9" ht="13.5" thickBot="1" x14ac:dyDescent="0.25">
      <c r="A26" s="98"/>
      <c r="B26" s="145"/>
      <c r="C26" s="167"/>
      <c r="D26" s="168"/>
      <c r="E26" s="40"/>
      <c r="F26" s="41"/>
      <c r="G26" s="38"/>
      <c r="H26" s="122">
        <f>SUM(H25:H25)</f>
        <v>0</v>
      </c>
      <c r="I26" s="42">
        <f t="shared" si="2"/>
        <v>0</v>
      </c>
    </row>
    <row r="27" spans="1:9" ht="26.25" thickBot="1" x14ac:dyDescent="0.25">
      <c r="A27" s="146" t="s">
        <v>104</v>
      </c>
      <c r="B27" s="147"/>
      <c r="C27" s="171" t="s">
        <v>4</v>
      </c>
      <c r="D27" s="170">
        <v>16231</v>
      </c>
      <c r="E27" s="148">
        <v>4</v>
      </c>
      <c r="F27" s="149">
        <f>D27*E27</f>
        <v>64924</v>
      </c>
      <c r="G27" s="150"/>
      <c r="H27" s="151"/>
      <c r="I27" s="103"/>
    </row>
    <row r="28" spans="1:9" x14ac:dyDescent="0.2">
      <c r="A28" s="152"/>
      <c r="B28" s="153"/>
      <c r="C28" s="154"/>
      <c r="D28" s="155"/>
      <c r="E28" s="153"/>
      <c r="F28" s="154"/>
      <c r="G28" s="156" t="s">
        <v>91</v>
      </c>
      <c r="H28" s="157">
        <f>SUM(H27:H27)</f>
        <v>0</v>
      </c>
      <c r="I28" s="158">
        <f t="shared" si="2"/>
        <v>0</v>
      </c>
    </row>
    <row r="29" spans="1:9" ht="16.5" thickBot="1" x14ac:dyDescent="0.3">
      <c r="A29" s="133" t="s">
        <v>94</v>
      </c>
      <c r="B29" s="123"/>
      <c r="C29" s="124"/>
      <c r="D29" s="125"/>
      <c r="E29" s="123"/>
      <c r="F29" s="124"/>
      <c r="G29" s="118"/>
      <c r="H29" s="119">
        <f>H28+H26+H24+H19</f>
        <v>0</v>
      </c>
      <c r="I29" s="120">
        <f t="shared" si="2"/>
        <v>0</v>
      </c>
    </row>
  </sheetData>
  <mergeCells count="8">
    <mergeCell ref="A1:I1"/>
    <mergeCell ref="A3:A18"/>
    <mergeCell ref="B12:B16"/>
    <mergeCell ref="B17:B18"/>
    <mergeCell ref="A20:A23"/>
    <mergeCell ref="B20:B23"/>
    <mergeCell ref="B8:B11"/>
    <mergeCell ref="B3:B7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2</vt:i4>
      </vt:variant>
    </vt:vector>
  </HeadingPairs>
  <TitlesOfParts>
    <vt:vector size="2" baseType="lpstr">
      <vt:lpstr>Výkaz položiek</vt:lpstr>
      <vt:lpstr>Starostlivosť o trávnaté plochy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Valovič Robert, Mgr.</dc:creator>
  <cp:lastModifiedBy>Fábiánová Zuzana, Ing.</cp:lastModifiedBy>
  <cp:lastPrinted>2020-04-02T07:36:15Z</cp:lastPrinted>
  <dcterms:created xsi:type="dcterms:W3CDTF">2020-03-30T07:26:40Z</dcterms:created>
  <dcterms:modified xsi:type="dcterms:W3CDTF">2020-06-16T08:22:52Z</dcterms:modified>
</cp:coreProperties>
</file>