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ta.sokolikova\Documents\2020\N8MESTIE ROZKVET\vzsvetlovanie SP\"/>
    </mc:Choice>
  </mc:AlternateContent>
  <bookViews>
    <workbookView xWindow="0" yWindow="0" windowWidth="20460" windowHeight="7680" firstSheet="1" activeTab="1"/>
  </bookViews>
  <sheets>
    <sheet name="Rekapitulácia stavby" sheetId="1" r:id="rId1"/>
    <sheet name="1 - SO 101 - Námestie" sheetId="2" r:id="rId2"/>
    <sheet name="2 - SO 101.1 - Rekonštruk..." sheetId="3" r:id="rId3"/>
    <sheet name="3 - SO 101.2 - Kryté pódium" sheetId="4" r:id="rId4"/>
    <sheet name="4 - SO 101.3 - Krytá besi..." sheetId="5" r:id="rId5"/>
    <sheet name="5 - SO 101.4 - Statický z..." sheetId="6" r:id="rId6"/>
    <sheet name="8 - SO 102 - Verejné osve..." sheetId="9" r:id="rId7"/>
    <sheet name="9 - SO 103 - Vonkajšie ro..." sheetId="10" r:id="rId8"/>
    <sheet name="10 - Zemné prace sú spolo..." sheetId="11" r:id="rId9"/>
    <sheet name="11 - SO 104 - Vodovod " sheetId="12" r:id="rId10"/>
    <sheet name="12 - SO 105 - Kanalizácia" sheetId="13" r:id="rId11"/>
    <sheet name="13 - SO 106 - Sadové úpravy" sheetId="14" r:id="rId12"/>
  </sheets>
  <definedNames>
    <definedName name="_xlnm._FilterDatabase" localSheetId="1" hidden="1">'1 - SO 101 - Námestie'!$C$127:$K$274</definedName>
    <definedName name="_xlnm._FilterDatabase" localSheetId="8" hidden="1">'10 - Zemné prace sú spolo...'!$C$117:$K$131</definedName>
    <definedName name="_xlnm._FilterDatabase" localSheetId="9" hidden="1">'11 - SO 104 - Vodovod '!$C$122:$K$180</definedName>
    <definedName name="_xlnm._FilterDatabase" localSheetId="10" hidden="1">'12 - SO 105 - Kanalizácia'!$C$119:$K$162</definedName>
    <definedName name="_xlnm._FilterDatabase" localSheetId="11" hidden="1">'13 - SO 106 - Sadové úpravy'!$C$122:$K$222</definedName>
    <definedName name="_xlnm._FilterDatabase" localSheetId="2" hidden="1">'2 - SO 101.1 - Rekonštruk...'!$C$128:$K$297</definedName>
    <definedName name="_xlnm._FilterDatabase" localSheetId="3" hidden="1">'3 - SO 101.2 - Kryté pódium'!$C$125:$K$184</definedName>
    <definedName name="_xlnm._FilterDatabase" localSheetId="4" hidden="1">'4 - SO 101.3 - Krytá besi...'!$C$124:$K$161</definedName>
    <definedName name="_xlnm._FilterDatabase" localSheetId="5" hidden="1">'5 - SO 101.4 - Statický z...'!$C$117:$K$121</definedName>
    <definedName name="_xlnm._FilterDatabase" localSheetId="6" hidden="1">'8 - SO 102 - Verejné osve...'!$C$117:$K$160</definedName>
    <definedName name="_xlnm._FilterDatabase" localSheetId="7" hidden="1">'9 - SO 103 - Vonkajšie ro...'!$C$117:$K$152</definedName>
    <definedName name="_xlnm.Print_Titles" localSheetId="1">'1 - SO 101 - Námestie'!$127:$127</definedName>
    <definedName name="_xlnm.Print_Titles" localSheetId="8">'10 - Zemné prace sú spolo...'!$117:$117</definedName>
    <definedName name="_xlnm.Print_Titles" localSheetId="9">'11 - SO 104 - Vodovod '!$122:$122</definedName>
    <definedName name="_xlnm.Print_Titles" localSheetId="10">'12 - SO 105 - Kanalizácia'!$119:$119</definedName>
    <definedName name="_xlnm.Print_Titles" localSheetId="11">'13 - SO 106 - Sadové úpravy'!$122:$122</definedName>
    <definedName name="_xlnm.Print_Titles" localSheetId="2">'2 - SO 101.1 - Rekonštruk...'!$128:$128</definedName>
    <definedName name="_xlnm.Print_Titles" localSheetId="3">'3 - SO 101.2 - Kryté pódium'!$125:$125</definedName>
    <definedName name="_xlnm.Print_Titles" localSheetId="4">'4 - SO 101.3 - Krytá besi...'!$124:$124</definedName>
    <definedName name="_xlnm.Print_Titles" localSheetId="5">'5 - SO 101.4 - Statický z...'!$117:$117</definedName>
    <definedName name="_xlnm.Print_Titles" localSheetId="6">'8 - SO 102 - Verejné osve...'!$117:$117</definedName>
    <definedName name="_xlnm.Print_Titles" localSheetId="7">'9 - SO 103 - Vonkajšie ro...'!$117:$117</definedName>
    <definedName name="_xlnm.Print_Titles" localSheetId="0">'Rekapitulácia stavby'!$92:$92</definedName>
    <definedName name="_xlnm.Print_Area" localSheetId="1">'1 - SO 101 - Námestie'!$C$4:$J$76,'1 - SO 101 - Námestie'!$C$82:$J$109,'1 - SO 101 - Námestie'!$C$115:$J$274</definedName>
    <definedName name="_xlnm.Print_Area" localSheetId="8">'10 - Zemné prace sú spolo...'!$C$4:$J$76,'10 - Zemné prace sú spolo...'!$C$82:$J$99,'10 - Zemné prace sú spolo...'!$C$105:$J$131</definedName>
    <definedName name="_xlnm.Print_Area" localSheetId="9">'11 - SO 104 - Vodovod '!$C$4:$J$76,'11 - SO 104 - Vodovod '!$C$82:$J$104,'11 - SO 104 - Vodovod '!$C$110:$J$180</definedName>
    <definedName name="_xlnm.Print_Area" localSheetId="10">'12 - SO 105 - Kanalizácia'!$C$4:$J$76,'12 - SO 105 - Kanalizácia'!$C$82:$J$101,'12 - SO 105 - Kanalizácia'!$C$107:$J$162</definedName>
    <definedName name="_xlnm.Print_Area" localSheetId="11">'13 - SO 106 - Sadové úpravy'!$C$4:$J$76,'13 - SO 106 - Sadové úpravy'!$C$82:$J$104,'13 - SO 106 - Sadové úpravy'!$C$110:$J$222</definedName>
    <definedName name="_xlnm.Print_Area" localSheetId="2">'2 - SO 101.1 - Rekonštruk...'!$C$4:$J$76,'2 - SO 101.1 - Rekonštruk...'!$C$82:$J$110,'2 - SO 101.1 - Rekonštruk...'!$C$116:$J$297</definedName>
    <definedName name="_xlnm.Print_Area" localSheetId="3">'3 - SO 101.2 - Kryté pódium'!$C$4:$J$76,'3 - SO 101.2 - Kryté pódium'!$C$82:$J$107,'3 - SO 101.2 - Kryté pódium'!$C$113:$J$184</definedName>
    <definedName name="_xlnm.Print_Area" localSheetId="4">'4 - SO 101.3 - Krytá besi...'!$C$4:$J$76,'4 - SO 101.3 - Krytá besi...'!$C$82:$J$106,'4 - SO 101.3 - Krytá besi...'!$C$112:$J$161</definedName>
    <definedName name="_xlnm.Print_Area" localSheetId="5">'5 - SO 101.4 - Statický z...'!$C$4:$J$76,'5 - SO 101.4 - Statický z...'!$C$82:$J$99,'5 - SO 101.4 - Statický z...'!$C$105:$J$121</definedName>
    <definedName name="_xlnm.Print_Area" localSheetId="6">'8 - SO 102 - Verejné osve...'!$C$4:$J$76,'8 - SO 102 - Verejné osve...'!$C$82:$J$99,'8 - SO 102 - Verejné osve...'!$C$105:$J$160</definedName>
    <definedName name="_xlnm.Print_Area" localSheetId="7">'9 - SO 103 - Vonkajšie ro...'!$C$4:$J$76,'9 - SO 103 - Vonkajšie ro...'!$C$82:$J$99,'9 - SO 103 - Vonkajšie ro...'!$C$105:$J$152</definedName>
    <definedName name="_xlnm.Print_Area" localSheetId="0">'Rekapitulácia stavby'!$D$4:$AO$76,'Rekapitulácia stavby'!$C$82:$AQ$108</definedName>
  </definedNames>
  <calcPr calcId="152511"/>
</workbook>
</file>

<file path=xl/calcChain.xml><?xml version="1.0" encoding="utf-8"?>
<calcChain xmlns="http://schemas.openxmlformats.org/spreadsheetml/2006/main">
  <c r="J190" i="14" l="1"/>
  <c r="J189" i="14"/>
  <c r="J188" i="14"/>
  <c r="J187" i="14"/>
  <c r="J186" i="14"/>
  <c r="J184" i="14"/>
  <c r="J185" i="14"/>
  <c r="J183" i="14"/>
  <c r="J182" i="14"/>
  <c r="J181" i="14"/>
  <c r="J180" i="14"/>
  <c r="J179" i="14"/>
  <c r="J178" i="14"/>
  <c r="J177" i="14"/>
  <c r="J176" i="14"/>
  <c r="E7" i="14"/>
  <c r="E15" i="14"/>
  <c r="E18" i="14"/>
  <c r="E21" i="14"/>
  <c r="E24" i="14"/>
  <c r="J191" i="14"/>
  <c r="J37" i="14" l="1"/>
  <c r="J36" i="14"/>
  <c r="AY107" i="1"/>
  <c r="J35" i="14"/>
  <c r="AX107" i="1" s="1"/>
  <c r="BI222" i="14"/>
  <c r="BH222" i="14"/>
  <c r="BG222" i="14"/>
  <c r="BE222" i="14"/>
  <c r="T222" i="14"/>
  <c r="R222" i="14"/>
  <c r="P222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9" i="14"/>
  <c r="BH219" i="14"/>
  <c r="BG219" i="14"/>
  <c r="BE219" i="14"/>
  <c r="T219" i="14"/>
  <c r="R219" i="14"/>
  <c r="P219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4" i="14"/>
  <c r="BH214" i="14"/>
  <c r="BG214" i="14"/>
  <c r="BE214" i="14"/>
  <c r="T214" i="14"/>
  <c r="R214" i="14"/>
  <c r="P214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5" i="14"/>
  <c r="BH205" i="14"/>
  <c r="BG205" i="14"/>
  <c r="BE205" i="14"/>
  <c r="T205" i="14"/>
  <c r="R205" i="14"/>
  <c r="P205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2" i="14"/>
  <c r="BH192" i="14"/>
  <c r="BG192" i="14"/>
  <c r="BE192" i="14"/>
  <c r="T192" i="14"/>
  <c r="R192" i="14"/>
  <c r="P192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5" i="14"/>
  <c r="BH185" i="14"/>
  <c r="BG185" i="14"/>
  <c r="BE185" i="14"/>
  <c r="T185" i="14"/>
  <c r="R185" i="14"/>
  <c r="P185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6" i="14"/>
  <c r="BH176" i="14"/>
  <c r="BG176" i="14"/>
  <c r="BE176" i="14"/>
  <c r="T176" i="14"/>
  <c r="R176" i="14"/>
  <c r="P176" i="14"/>
  <c r="BI174" i="14"/>
  <c r="BH174" i="14"/>
  <c r="BG174" i="14"/>
  <c r="BE174" i="14"/>
  <c r="T174" i="14"/>
  <c r="R174" i="14"/>
  <c r="P174" i="14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70" i="14"/>
  <c r="BH170" i="14"/>
  <c r="BG170" i="14"/>
  <c r="BE170" i="14"/>
  <c r="T170" i="14"/>
  <c r="R170" i="14"/>
  <c r="P170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F117" i="14"/>
  <c r="E115" i="14"/>
  <c r="F89" i="14"/>
  <c r="E87" i="14"/>
  <c r="J24" i="14"/>
  <c r="J120" i="14"/>
  <c r="J23" i="14"/>
  <c r="J21" i="14"/>
  <c r="J119" i="14"/>
  <c r="J20" i="14"/>
  <c r="J18" i="14"/>
  <c r="F92" i="14"/>
  <c r="J17" i="14"/>
  <c r="J15" i="14"/>
  <c r="F119" i="14"/>
  <c r="J14" i="14"/>
  <c r="J12" i="14"/>
  <c r="J89" i="14" s="1"/>
  <c r="E85" i="14"/>
  <c r="J37" i="13"/>
  <c r="J36" i="13"/>
  <c r="AY106" i="1" s="1"/>
  <c r="J35" i="13"/>
  <c r="AX106" i="1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5" i="13"/>
  <c r="BH125" i="13"/>
  <c r="BG125" i="13"/>
  <c r="BE125" i="13"/>
  <c r="T125" i="13"/>
  <c r="R125" i="13"/>
  <c r="P125" i="13"/>
  <c r="BI124" i="13"/>
  <c r="BH124" i="13"/>
  <c r="BG124" i="13"/>
  <c r="BE124" i="13"/>
  <c r="T124" i="13"/>
  <c r="R124" i="13"/>
  <c r="P124" i="13"/>
  <c r="BI123" i="13"/>
  <c r="BH123" i="13"/>
  <c r="BG123" i="13"/>
  <c r="BE123" i="13"/>
  <c r="T123" i="13"/>
  <c r="R123" i="13"/>
  <c r="P123" i="13"/>
  <c r="F114" i="13"/>
  <c r="E112" i="13"/>
  <c r="F89" i="13"/>
  <c r="E87" i="13"/>
  <c r="J24" i="13"/>
  <c r="E24" i="13"/>
  <c r="J117" i="13" s="1"/>
  <c r="J23" i="13"/>
  <c r="J21" i="13"/>
  <c r="E21" i="13"/>
  <c r="J91" i="13"/>
  <c r="J20" i="13"/>
  <c r="J18" i="13"/>
  <c r="E18" i="13"/>
  <c r="F92" i="13" s="1"/>
  <c r="J17" i="13"/>
  <c r="J15" i="13"/>
  <c r="E15" i="13"/>
  <c r="F116" i="13"/>
  <c r="J14" i="13"/>
  <c r="J12" i="13"/>
  <c r="J114" i="13" s="1"/>
  <c r="E7" i="13"/>
  <c r="E85" i="13"/>
  <c r="J37" i="12"/>
  <c r="J36" i="12"/>
  <c r="AY105" i="1"/>
  <c r="J35" i="12"/>
  <c r="AX105" i="1" s="1"/>
  <c r="BI180" i="12"/>
  <c r="BH180" i="12"/>
  <c r="BG180" i="12"/>
  <c r="BE180" i="12"/>
  <c r="T180" i="12"/>
  <c r="T179" i="12"/>
  <c r="R180" i="12"/>
  <c r="R179" i="12" s="1"/>
  <c r="P180" i="12"/>
  <c r="P179" i="12" s="1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8" i="12"/>
  <c r="BH128" i="12"/>
  <c r="BG128" i="12"/>
  <c r="BE128" i="12"/>
  <c r="T128" i="12"/>
  <c r="R128" i="12"/>
  <c r="P128" i="12"/>
  <c r="BI127" i="12"/>
  <c r="BH127" i="12"/>
  <c r="BG127" i="12"/>
  <c r="BE127" i="12"/>
  <c r="T127" i="12"/>
  <c r="R127" i="12"/>
  <c r="P127" i="12"/>
  <c r="BI126" i="12"/>
  <c r="BH126" i="12"/>
  <c r="BG126" i="12"/>
  <c r="BE126" i="12"/>
  <c r="T126" i="12"/>
  <c r="R126" i="12"/>
  <c r="P126" i="12"/>
  <c r="F117" i="12"/>
  <c r="E115" i="12"/>
  <c r="F89" i="12"/>
  <c r="E87" i="12"/>
  <c r="J24" i="12"/>
  <c r="E24" i="12"/>
  <c r="J92" i="12" s="1"/>
  <c r="J23" i="12"/>
  <c r="J21" i="12"/>
  <c r="E21" i="12"/>
  <c r="J119" i="12" s="1"/>
  <c r="J20" i="12"/>
  <c r="J18" i="12"/>
  <c r="E18" i="12"/>
  <c r="F120" i="12" s="1"/>
  <c r="J17" i="12"/>
  <c r="J15" i="12"/>
  <c r="E15" i="12"/>
  <c r="F119" i="12" s="1"/>
  <c r="J14" i="12"/>
  <c r="J12" i="12"/>
  <c r="J117" i="12" s="1"/>
  <c r="E7" i="12"/>
  <c r="E85" i="12" s="1"/>
  <c r="J37" i="11"/>
  <c r="J36" i="11"/>
  <c r="AY104" i="1" s="1"/>
  <c r="J35" i="11"/>
  <c r="AX104" i="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BI123" i="11"/>
  <c r="BH123" i="11"/>
  <c r="BG123" i="11"/>
  <c r="BE123" i="11"/>
  <c r="T123" i="11"/>
  <c r="R123" i="11"/>
  <c r="P123" i="11"/>
  <c r="BI122" i="11"/>
  <c r="BH122" i="11"/>
  <c r="BG122" i="11"/>
  <c r="BE122" i="11"/>
  <c r="T122" i="11"/>
  <c r="R122" i="11"/>
  <c r="P122" i="11"/>
  <c r="BI121" i="11"/>
  <c r="BH121" i="11"/>
  <c r="BG121" i="11"/>
  <c r="BE121" i="11"/>
  <c r="T121" i="11"/>
  <c r="R121" i="11"/>
  <c r="P121" i="11"/>
  <c r="F112" i="11"/>
  <c r="E110" i="11"/>
  <c r="F89" i="11"/>
  <c r="E87" i="11"/>
  <c r="J24" i="11"/>
  <c r="E24" i="11"/>
  <c r="J115" i="11" s="1"/>
  <c r="J23" i="11"/>
  <c r="J21" i="11"/>
  <c r="E21" i="11"/>
  <c r="J114" i="11" s="1"/>
  <c r="J20" i="11"/>
  <c r="J18" i="11"/>
  <c r="E18" i="11"/>
  <c r="F115" i="11" s="1"/>
  <c r="J17" i="11"/>
  <c r="J15" i="11"/>
  <c r="E15" i="11"/>
  <c r="F114" i="11"/>
  <c r="J14" i="11"/>
  <c r="J12" i="11"/>
  <c r="J89" i="11"/>
  <c r="E7" i="11"/>
  <c r="E108" i="11" s="1"/>
  <c r="J37" i="10"/>
  <c r="J36" i="10"/>
  <c r="AY103" i="1"/>
  <c r="J35" i="10"/>
  <c r="AX103" i="1" s="1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BI124" i="10"/>
  <c r="BH124" i="10"/>
  <c r="BG124" i="10"/>
  <c r="BE124" i="10"/>
  <c r="T124" i="10"/>
  <c r="R124" i="10"/>
  <c r="P124" i="10"/>
  <c r="BI123" i="10"/>
  <c r="BH123" i="10"/>
  <c r="BG123" i="10"/>
  <c r="BE123" i="10"/>
  <c r="T123" i="10"/>
  <c r="R123" i="10"/>
  <c r="P123" i="10"/>
  <c r="BI122" i="10"/>
  <c r="BH122" i="10"/>
  <c r="BG122" i="10"/>
  <c r="BE122" i="10"/>
  <c r="T122" i="10"/>
  <c r="R122" i="10"/>
  <c r="P122" i="10"/>
  <c r="BI121" i="10"/>
  <c r="BH121" i="10"/>
  <c r="BG121" i="10"/>
  <c r="BE121" i="10"/>
  <c r="T121" i="10"/>
  <c r="R121" i="10"/>
  <c r="P121" i="10"/>
  <c r="F112" i="10"/>
  <c r="E110" i="10"/>
  <c r="F89" i="10"/>
  <c r="E87" i="10"/>
  <c r="J24" i="10"/>
  <c r="E24" i="10"/>
  <c r="J92" i="10" s="1"/>
  <c r="J23" i="10"/>
  <c r="J21" i="10"/>
  <c r="E21" i="10"/>
  <c r="J114" i="10" s="1"/>
  <c r="J20" i="10"/>
  <c r="J18" i="10"/>
  <c r="E18" i="10"/>
  <c r="F115" i="10" s="1"/>
  <c r="J17" i="10"/>
  <c r="J15" i="10"/>
  <c r="E15" i="10"/>
  <c r="F114" i="10" s="1"/>
  <c r="J14" i="10"/>
  <c r="J12" i="10"/>
  <c r="J89" i="10" s="1"/>
  <c r="E7" i="10"/>
  <c r="E108" i="10" s="1"/>
  <c r="J37" i="9"/>
  <c r="J36" i="9"/>
  <c r="AY102" i="1" s="1"/>
  <c r="J35" i="9"/>
  <c r="AX102" i="1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F112" i="9"/>
  <c r="E110" i="9"/>
  <c r="F89" i="9"/>
  <c r="E87" i="9"/>
  <c r="J24" i="9"/>
  <c r="E24" i="9"/>
  <c r="J115" i="9" s="1"/>
  <c r="J23" i="9"/>
  <c r="J21" i="9"/>
  <c r="E21" i="9"/>
  <c r="J114" i="9" s="1"/>
  <c r="J20" i="9"/>
  <c r="J18" i="9"/>
  <c r="E18" i="9"/>
  <c r="F115" i="9" s="1"/>
  <c r="J17" i="9"/>
  <c r="J15" i="9"/>
  <c r="E15" i="9"/>
  <c r="F91" i="9" s="1"/>
  <c r="J14" i="9"/>
  <c r="J12" i="9"/>
  <c r="J112" i="9" s="1"/>
  <c r="E7" i="9"/>
  <c r="E108" i="9" s="1"/>
  <c r="AY101" i="1"/>
  <c r="AX101" i="1"/>
  <c r="AY100" i="1"/>
  <c r="AX100" i="1"/>
  <c r="J37" i="6"/>
  <c r="J36" i="6"/>
  <c r="AY99" i="1" s="1"/>
  <c r="J35" i="6"/>
  <c r="AX99" i="1" s="1"/>
  <c r="BI121" i="6"/>
  <c r="BH121" i="6"/>
  <c r="F36" i="6" s="1"/>
  <c r="BC99" i="1" s="1"/>
  <c r="BG121" i="6"/>
  <c r="BE121" i="6"/>
  <c r="T121" i="6"/>
  <c r="T120" i="6"/>
  <c r="T119" i="6" s="1"/>
  <c r="T118" i="6" s="1"/>
  <c r="R121" i="6"/>
  <c r="R120" i="6" s="1"/>
  <c r="R119" i="6" s="1"/>
  <c r="R118" i="6" s="1"/>
  <c r="P121" i="6"/>
  <c r="P120" i="6" s="1"/>
  <c r="P119" i="6" s="1"/>
  <c r="P118" i="6" s="1"/>
  <c r="AU99" i="1" s="1"/>
  <c r="J115" i="6"/>
  <c r="J114" i="6"/>
  <c r="F114" i="6"/>
  <c r="F112" i="6"/>
  <c r="E110" i="6"/>
  <c r="J92" i="6"/>
  <c r="J91" i="6"/>
  <c r="F91" i="6"/>
  <c r="F89" i="6"/>
  <c r="E87" i="6"/>
  <c r="J18" i="6"/>
  <c r="E18" i="6"/>
  <c r="F115" i="6"/>
  <c r="J17" i="6"/>
  <c r="J12" i="6"/>
  <c r="J89" i="6" s="1"/>
  <c r="E7" i="6"/>
  <c r="E108" i="6"/>
  <c r="J37" i="5"/>
  <c r="J36" i="5"/>
  <c r="AY98" i="1" s="1"/>
  <c r="J35" i="5"/>
  <c r="AX98" i="1" s="1"/>
  <c r="BI161" i="5"/>
  <c r="BH161" i="5"/>
  <c r="BG161" i="5"/>
  <c r="BE161" i="5"/>
  <c r="T161" i="5"/>
  <c r="T160" i="5" s="1"/>
  <c r="T159" i="5" s="1"/>
  <c r="R161" i="5"/>
  <c r="R160" i="5" s="1"/>
  <c r="R159" i="5" s="1"/>
  <c r="P161" i="5"/>
  <c r="P160" i="5" s="1"/>
  <c r="P159" i="5" s="1"/>
  <c r="BI158" i="5"/>
  <c r="BH158" i="5"/>
  <c r="BG158" i="5"/>
  <c r="BE158" i="5"/>
  <c r="T158" i="5"/>
  <c r="R158" i="5"/>
  <c r="P158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T145" i="5" s="1"/>
  <c r="R146" i="5"/>
  <c r="R145" i="5" s="1"/>
  <c r="P146" i="5"/>
  <c r="P145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2" i="5"/>
  <c r="J91" i="5"/>
  <c r="F91" i="5"/>
  <c r="F89" i="5"/>
  <c r="E87" i="5"/>
  <c r="J18" i="5"/>
  <c r="E18" i="5"/>
  <c r="F92" i="5" s="1"/>
  <c r="J17" i="5"/>
  <c r="J12" i="5"/>
  <c r="J89" i="5" s="1"/>
  <c r="E7" i="5"/>
  <c r="E85" i="5" s="1"/>
  <c r="J37" i="4"/>
  <c r="J36" i="4"/>
  <c r="AY97" i="1" s="1"/>
  <c r="J35" i="4"/>
  <c r="AX97" i="1" s="1"/>
  <c r="BI184" i="4"/>
  <c r="BH184" i="4"/>
  <c r="BG184" i="4"/>
  <c r="BE184" i="4"/>
  <c r="T184" i="4"/>
  <c r="T183" i="4" s="1"/>
  <c r="T182" i="4" s="1"/>
  <c r="R184" i="4"/>
  <c r="R183" i="4"/>
  <c r="R182" i="4" s="1"/>
  <c r="P184" i="4"/>
  <c r="P183" i="4" s="1"/>
  <c r="P182" i="4" s="1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4" i="4"/>
  <c r="BH174" i="4"/>
  <c r="BG174" i="4"/>
  <c r="BE174" i="4"/>
  <c r="T174" i="4"/>
  <c r="R174" i="4"/>
  <c r="P174" i="4"/>
  <c r="BI172" i="4"/>
  <c r="BH172" i="4"/>
  <c r="BG172" i="4"/>
  <c r="BE172" i="4"/>
  <c r="T172" i="4"/>
  <c r="R172" i="4"/>
  <c r="P172" i="4"/>
  <c r="BI168" i="4"/>
  <c r="BH168" i="4"/>
  <c r="BG168" i="4"/>
  <c r="BE168" i="4"/>
  <c r="T168" i="4"/>
  <c r="R168" i="4"/>
  <c r="P168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8" i="4"/>
  <c r="BH158" i="4"/>
  <c r="BG158" i="4"/>
  <c r="BE158" i="4"/>
  <c r="T158" i="4"/>
  <c r="R158" i="4"/>
  <c r="P158" i="4"/>
  <c r="BI156" i="4"/>
  <c r="BH156" i="4"/>
  <c r="BG156" i="4"/>
  <c r="BE156" i="4"/>
  <c r="T156" i="4"/>
  <c r="R156" i="4"/>
  <c r="P156" i="4"/>
  <c r="BI153" i="4"/>
  <c r="BH153" i="4"/>
  <c r="BG153" i="4"/>
  <c r="BE153" i="4"/>
  <c r="T153" i="4"/>
  <c r="T152" i="4" s="1"/>
  <c r="R153" i="4"/>
  <c r="R152" i="4" s="1"/>
  <c r="P153" i="4"/>
  <c r="P152" i="4" s="1"/>
  <c r="BI149" i="4"/>
  <c r="BH149" i="4"/>
  <c r="BG149" i="4"/>
  <c r="BE149" i="4"/>
  <c r="T149" i="4"/>
  <c r="R149" i="4"/>
  <c r="P149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J123" i="4"/>
  <c r="J122" i="4"/>
  <c r="F122" i="4"/>
  <c r="F120" i="4"/>
  <c r="E118" i="4"/>
  <c r="J92" i="4"/>
  <c r="J91" i="4"/>
  <c r="F91" i="4"/>
  <c r="F89" i="4"/>
  <c r="E87" i="4"/>
  <c r="J18" i="4"/>
  <c r="E18" i="4"/>
  <c r="F123" i="4"/>
  <c r="J17" i="4"/>
  <c r="J12" i="4"/>
  <c r="J120" i="4" s="1"/>
  <c r="E7" i="4"/>
  <c r="E116" i="4"/>
  <c r="J37" i="3"/>
  <c r="J36" i="3"/>
  <c r="AY96" i="1"/>
  <c r="J35" i="3"/>
  <c r="AX96" i="1" s="1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6" i="3"/>
  <c r="BH226" i="3"/>
  <c r="BG226" i="3"/>
  <c r="BE226" i="3"/>
  <c r="T226" i="3"/>
  <c r="R226" i="3"/>
  <c r="P226" i="3"/>
  <c r="BI224" i="3"/>
  <c r="BH224" i="3"/>
  <c r="BG224" i="3"/>
  <c r="BE224" i="3"/>
  <c r="T224" i="3"/>
  <c r="R224" i="3"/>
  <c r="P224" i="3"/>
  <c r="BI220" i="3"/>
  <c r="BH220" i="3"/>
  <c r="BG220" i="3"/>
  <c r="BE220" i="3"/>
  <c r="T220" i="3"/>
  <c r="R220" i="3"/>
  <c r="P220" i="3"/>
  <c r="BI217" i="3"/>
  <c r="BH217" i="3"/>
  <c r="BG217" i="3"/>
  <c r="BE217" i="3"/>
  <c r="T217" i="3"/>
  <c r="T216" i="3"/>
  <c r="R217" i="3"/>
  <c r="R216" i="3" s="1"/>
  <c r="P217" i="3"/>
  <c r="P216" i="3" s="1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4" i="3"/>
  <c r="BH204" i="3"/>
  <c r="BG204" i="3"/>
  <c r="BE204" i="3"/>
  <c r="T204" i="3"/>
  <c r="T203" i="3"/>
  <c r="R204" i="3"/>
  <c r="R203" i="3"/>
  <c r="P204" i="3"/>
  <c r="P203" i="3" s="1"/>
  <c r="BI201" i="3"/>
  <c r="BH201" i="3"/>
  <c r="BG201" i="3"/>
  <c r="BE201" i="3"/>
  <c r="T201" i="3"/>
  <c r="T200" i="3" s="1"/>
  <c r="R201" i="3"/>
  <c r="R200" i="3" s="1"/>
  <c r="P201" i="3"/>
  <c r="P200" i="3"/>
  <c r="BI198" i="3"/>
  <c r="BH198" i="3"/>
  <c r="BG198" i="3"/>
  <c r="BE198" i="3"/>
  <c r="T198" i="3"/>
  <c r="R198" i="3"/>
  <c r="P198" i="3"/>
  <c r="BI196" i="3"/>
  <c r="BH196" i="3"/>
  <c r="BG196" i="3"/>
  <c r="BE196" i="3"/>
  <c r="T196" i="3"/>
  <c r="R196" i="3"/>
  <c r="P196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0" i="3"/>
  <c r="BH190" i="3"/>
  <c r="BG190" i="3"/>
  <c r="BE190" i="3"/>
  <c r="T190" i="3"/>
  <c r="R190" i="3"/>
  <c r="P190" i="3"/>
  <c r="BI186" i="3"/>
  <c r="BH186" i="3"/>
  <c r="BG186" i="3"/>
  <c r="BE186" i="3"/>
  <c r="T186" i="3"/>
  <c r="R186" i="3"/>
  <c r="P186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63" i="3"/>
  <c r="BH163" i="3"/>
  <c r="BG163" i="3"/>
  <c r="BE163" i="3"/>
  <c r="T163" i="3"/>
  <c r="R163" i="3"/>
  <c r="P163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6" i="3"/>
  <c r="BH156" i="3"/>
  <c r="BG156" i="3"/>
  <c r="BE156" i="3"/>
  <c r="T156" i="3"/>
  <c r="R156" i="3"/>
  <c r="P156" i="3"/>
  <c r="BI151" i="3"/>
  <c r="BH151" i="3"/>
  <c r="BG151" i="3"/>
  <c r="BE151" i="3"/>
  <c r="T151" i="3"/>
  <c r="R151" i="3"/>
  <c r="P151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J126" i="3"/>
  <c r="J125" i="3"/>
  <c r="F125" i="3"/>
  <c r="F123" i="3"/>
  <c r="E121" i="3"/>
  <c r="J92" i="3"/>
  <c r="J91" i="3"/>
  <c r="F91" i="3"/>
  <c r="F89" i="3"/>
  <c r="E87" i="3"/>
  <c r="J18" i="3"/>
  <c r="E18" i="3"/>
  <c r="F126" i="3"/>
  <c r="J17" i="3"/>
  <c r="J12" i="3"/>
  <c r="J89" i="3" s="1"/>
  <c r="E7" i="3"/>
  <c r="E119" i="3"/>
  <c r="J37" i="2"/>
  <c r="J36" i="2"/>
  <c r="AY95" i="1"/>
  <c r="J35" i="2"/>
  <c r="AX95" i="1" s="1"/>
  <c r="BI274" i="2"/>
  <c r="BH274" i="2"/>
  <c r="BG274" i="2"/>
  <c r="BE274" i="2"/>
  <c r="T274" i="2"/>
  <c r="T273" i="2" s="1"/>
  <c r="R274" i="2"/>
  <c r="R273" i="2" s="1"/>
  <c r="P274" i="2"/>
  <c r="P273" i="2" s="1"/>
  <c r="BI272" i="2"/>
  <c r="BH272" i="2"/>
  <c r="BG272" i="2"/>
  <c r="BE272" i="2"/>
  <c r="T272" i="2"/>
  <c r="T271" i="2" s="1"/>
  <c r="R272" i="2"/>
  <c r="R271" i="2" s="1"/>
  <c r="R270" i="2" s="1"/>
  <c r="P272" i="2"/>
  <c r="P271" i="2" s="1"/>
  <c r="P270" i="2" s="1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58" i="2"/>
  <c r="BH258" i="2"/>
  <c r="BG258" i="2"/>
  <c r="BE258" i="2"/>
  <c r="T258" i="2"/>
  <c r="R258" i="2"/>
  <c r="P258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6" i="2"/>
  <c r="BH246" i="2"/>
  <c r="BG246" i="2"/>
  <c r="BE246" i="2"/>
  <c r="T246" i="2"/>
  <c r="T245" i="2" s="1"/>
  <c r="R246" i="2"/>
  <c r="R245" i="2" s="1"/>
  <c r="P246" i="2"/>
  <c r="P245" i="2" s="1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8" i="2"/>
  <c r="BH238" i="2"/>
  <c r="BG238" i="2"/>
  <c r="BE238" i="2"/>
  <c r="T238" i="2"/>
  <c r="R238" i="2"/>
  <c r="P238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2" i="2"/>
  <c r="BH202" i="2"/>
  <c r="BG202" i="2"/>
  <c r="BE202" i="2"/>
  <c r="T202" i="2"/>
  <c r="R202" i="2"/>
  <c r="P202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R191" i="2"/>
  <c r="P191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31" i="2"/>
  <c r="BH131" i="2"/>
  <c r="BG131" i="2"/>
  <c r="BE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 s="1"/>
  <c r="J17" i="2"/>
  <c r="J12" i="2"/>
  <c r="J122" i="2" s="1"/>
  <c r="E7" i="2"/>
  <c r="E85" i="2" s="1"/>
  <c r="L90" i="1"/>
  <c r="AM90" i="1"/>
  <c r="AM89" i="1"/>
  <c r="L89" i="1"/>
  <c r="AM87" i="1"/>
  <c r="L87" i="1"/>
  <c r="L85" i="1"/>
  <c r="L84" i="1"/>
  <c r="J222" i="14"/>
  <c r="BK216" i="14"/>
  <c r="BK214" i="14"/>
  <c r="BK212" i="14"/>
  <c r="BK211" i="14"/>
  <c r="BK210" i="14"/>
  <c r="BK209" i="14"/>
  <c r="J207" i="14"/>
  <c r="J206" i="14"/>
  <c r="BK203" i="14"/>
  <c r="BK202" i="14"/>
  <c r="BK201" i="14"/>
  <c r="J200" i="14"/>
  <c r="J198" i="14"/>
  <c r="BK197" i="14"/>
  <c r="J196" i="14"/>
  <c r="J195" i="14"/>
  <c r="J192" i="14"/>
  <c r="BK190" i="14"/>
  <c r="BK188" i="14"/>
  <c r="BK186" i="14"/>
  <c r="BK185" i="14"/>
  <c r="BK184" i="14"/>
  <c r="BK181" i="14"/>
  <c r="BK178" i="14"/>
  <c r="BK177" i="14"/>
  <c r="BK174" i="14"/>
  <c r="J167" i="14"/>
  <c r="J166" i="14"/>
  <c r="BK165" i="14"/>
  <c r="BK164" i="14"/>
  <c r="J163" i="14"/>
  <c r="J160" i="14"/>
  <c r="BK156" i="14"/>
  <c r="J155" i="14"/>
  <c r="J154" i="14"/>
  <c r="BK153" i="14"/>
  <c r="BK150" i="14"/>
  <c r="BK149" i="14"/>
  <c r="BK147" i="14"/>
  <c r="BK145" i="14"/>
  <c r="BK144" i="14"/>
  <c r="BK143" i="14"/>
  <c r="BK136" i="14"/>
  <c r="BK135" i="14"/>
  <c r="BK133" i="14"/>
  <c r="J129" i="14"/>
  <c r="J128" i="14"/>
  <c r="BK127" i="14"/>
  <c r="J162" i="13"/>
  <c r="BK160" i="13"/>
  <c r="J159" i="13"/>
  <c r="BK158" i="13"/>
  <c r="J156" i="13"/>
  <c r="BK153" i="13"/>
  <c r="J148" i="13"/>
  <c r="J144" i="13"/>
  <c r="J143" i="13"/>
  <c r="BK141" i="13"/>
  <c r="BK139" i="13"/>
  <c r="J138" i="13"/>
  <c r="J137" i="13"/>
  <c r="J136" i="13"/>
  <c r="J135" i="13"/>
  <c r="BK134" i="13"/>
  <c r="J133" i="13"/>
  <c r="J132" i="13"/>
  <c r="BK131" i="13"/>
  <c r="J127" i="13"/>
  <c r="J123" i="13"/>
  <c r="J180" i="12"/>
  <c r="BK178" i="12"/>
  <c r="J177" i="12"/>
  <c r="BK176" i="12"/>
  <c r="J174" i="12"/>
  <c r="J172" i="12"/>
  <c r="J168" i="12"/>
  <c r="J167" i="12"/>
  <c r="J162" i="12"/>
  <c r="J160" i="12"/>
  <c r="BK157" i="12"/>
  <c r="J155" i="12"/>
  <c r="BK153" i="12"/>
  <c r="BK152" i="12"/>
  <c r="J151" i="12"/>
  <c r="J149" i="12"/>
  <c r="BK147" i="12"/>
  <c r="BK144" i="12"/>
  <c r="BK142" i="12"/>
  <c r="BK139" i="12"/>
  <c r="BK138" i="12"/>
  <c r="J137" i="12"/>
  <c r="BK136" i="12"/>
  <c r="BK135" i="12"/>
  <c r="J133" i="12"/>
  <c r="J132" i="12"/>
  <c r="BK131" i="12"/>
  <c r="J130" i="12"/>
  <c r="BK129" i="12"/>
  <c r="BK128" i="12"/>
  <c r="J127" i="12"/>
  <c r="BK126" i="12"/>
  <c r="J130" i="11"/>
  <c r="J129" i="11"/>
  <c r="J127" i="11"/>
  <c r="BK126" i="11"/>
  <c r="BK125" i="11"/>
  <c r="J123" i="11"/>
  <c r="J121" i="11"/>
  <c r="J151" i="10"/>
  <c r="J150" i="10"/>
  <c r="J149" i="10"/>
  <c r="J148" i="10"/>
  <c r="BK147" i="10"/>
  <c r="BK145" i="10"/>
  <c r="J144" i="10"/>
  <c r="J143" i="10"/>
  <c r="BK142" i="10"/>
  <c r="BK141" i="10"/>
  <c r="BK139" i="10"/>
  <c r="J139" i="10"/>
  <c r="BK138" i="10"/>
  <c r="BK137" i="10"/>
  <c r="J136" i="10"/>
  <c r="J135" i="10"/>
  <c r="BK134" i="10"/>
  <c r="J131" i="10"/>
  <c r="J130" i="10"/>
  <c r="BK129" i="10"/>
  <c r="J128" i="10"/>
  <c r="BK126" i="10"/>
  <c r="BK125" i="10"/>
  <c r="J124" i="10"/>
  <c r="J123" i="10"/>
  <c r="J122" i="10"/>
  <c r="BK121" i="10"/>
  <c r="BK158" i="9"/>
  <c r="BK157" i="9"/>
  <c r="BK156" i="9"/>
  <c r="BK155" i="9"/>
  <c r="J153" i="9"/>
  <c r="J151" i="9"/>
  <c r="J150" i="9"/>
  <c r="J149" i="9"/>
  <c r="J148" i="9"/>
  <c r="J147" i="9"/>
  <c r="J146" i="9"/>
  <c r="J145" i="9"/>
  <c r="J144" i="9"/>
  <c r="J143" i="9"/>
  <c r="BK142" i="9"/>
  <c r="J141" i="9"/>
  <c r="BK139" i="9"/>
  <c r="BK138" i="9"/>
  <c r="BK137" i="9"/>
  <c r="BK136" i="9"/>
  <c r="J134" i="9"/>
  <c r="BK131" i="9"/>
  <c r="BK128" i="9"/>
  <c r="J127" i="9"/>
  <c r="BK126" i="9"/>
  <c r="BK125" i="9"/>
  <c r="BK121" i="6"/>
  <c r="BK155" i="5"/>
  <c r="BK149" i="5"/>
  <c r="BK137" i="5"/>
  <c r="J135" i="5"/>
  <c r="J132" i="5"/>
  <c r="J131" i="5"/>
  <c r="BK130" i="5"/>
  <c r="BK128" i="5"/>
  <c r="J184" i="4"/>
  <c r="J177" i="4"/>
  <c r="J174" i="4"/>
  <c r="J166" i="4"/>
  <c r="J161" i="4"/>
  <c r="J158" i="4"/>
  <c r="BK156" i="4"/>
  <c r="J153" i="4"/>
  <c r="J149" i="4"/>
  <c r="BK141" i="4"/>
  <c r="BK140" i="4"/>
  <c r="BK137" i="4"/>
  <c r="J135" i="4"/>
  <c r="BK134" i="4"/>
  <c r="J129" i="4"/>
  <c r="J297" i="3"/>
  <c r="BK296" i="3"/>
  <c r="BK295" i="3"/>
  <c r="J291" i="3"/>
  <c r="J290" i="3"/>
  <c r="J285" i="3"/>
  <c r="BK284" i="3"/>
  <c r="J280" i="3"/>
  <c r="J279" i="3"/>
  <c r="J276" i="3"/>
  <c r="J273" i="3"/>
  <c r="J271" i="3"/>
  <c r="BK270" i="3"/>
  <c r="J266" i="3"/>
  <c r="BK264" i="3"/>
  <c r="J263" i="3"/>
  <c r="BK260" i="3"/>
  <c r="J258" i="3"/>
  <c r="J257" i="3"/>
  <c r="J255" i="3"/>
  <c r="BK252" i="3"/>
  <c r="BK250" i="3"/>
  <c r="J249" i="3"/>
  <c r="BK247" i="3"/>
  <c r="BK244" i="3"/>
  <c r="J238" i="3"/>
  <c r="J236" i="3"/>
  <c r="BK230" i="3"/>
  <c r="BK217" i="3"/>
  <c r="J215" i="3"/>
  <c r="BK212" i="3"/>
  <c r="J207" i="3"/>
  <c r="J204" i="3"/>
  <c r="J198" i="3"/>
  <c r="BK193" i="3"/>
  <c r="J192" i="3"/>
  <c r="BK186" i="3"/>
  <c r="J177" i="3"/>
  <c r="BK145" i="3"/>
  <c r="BK135" i="3"/>
  <c r="J272" i="2"/>
  <c r="BK268" i="2"/>
  <c r="J264" i="2"/>
  <c r="J258" i="2"/>
  <c r="BK251" i="2"/>
  <c r="J246" i="2"/>
  <c r="J244" i="2"/>
  <c r="J241" i="2"/>
  <c r="BK233" i="2"/>
  <c r="J232" i="2"/>
  <c r="BK230" i="2"/>
  <c r="J227" i="2"/>
  <c r="J226" i="2"/>
  <c r="BK225" i="2"/>
  <c r="J222" i="2"/>
  <c r="BK221" i="2"/>
  <c r="BK216" i="2"/>
  <c r="J214" i="2"/>
  <c r="BK213" i="2"/>
  <c r="BK212" i="2"/>
  <c r="J209" i="2"/>
  <c r="J202" i="2"/>
  <c r="J173" i="2"/>
  <c r="BK171" i="2"/>
  <c r="J165" i="2"/>
  <c r="BK158" i="2"/>
  <c r="BK149" i="2"/>
  <c r="J148" i="2"/>
  <c r="BK146" i="2"/>
  <c r="BK221" i="14"/>
  <c r="J221" i="14"/>
  <c r="BK220" i="14"/>
  <c r="J220" i="14"/>
  <c r="BK219" i="14"/>
  <c r="J219" i="14"/>
  <c r="J218" i="14"/>
  <c r="J217" i="14"/>
  <c r="J216" i="14"/>
  <c r="BK215" i="14"/>
  <c r="J213" i="14"/>
  <c r="J212" i="14"/>
  <c r="J211" i="14"/>
  <c r="J210" i="14"/>
  <c r="BK207" i="14"/>
  <c r="BK206" i="14"/>
  <c r="J205" i="14"/>
  <c r="BK204" i="14"/>
  <c r="J203" i="14"/>
  <c r="J202" i="14"/>
  <c r="BK200" i="14"/>
  <c r="J199" i="14"/>
  <c r="BK195" i="14"/>
  <c r="J194" i="14"/>
  <c r="BK193" i="14"/>
  <c r="BK189" i="14"/>
  <c r="BK187" i="14"/>
  <c r="BK180" i="14"/>
  <c r="J174" i="14"/>
  <c r="BK173" i="14"/>
  <c r="BK172" i="14"/>
  <c r="BK171" i="14"/>
  <c r="BK170" i="14"/>
  <c r="BK169" i="14"/>
  <c r="BK168" i="14"/>
  <c r="BK167" i="14"/>
  <c r="BK166" i="14"/>
  <c r="J164" i="14"/>
  <c r="BK163" i="14"/>
  <c r="BK162" i="14"/>
  <c r="J161" i="14"/>
  <c r="BK160" i="14"/>
  <c r="J159" i="14"/>
  <c r="BK158" i="14"/>
  <c r="J157" i="14"/>
  <c r="J153" i="14"/>
  <c r="BK151" i="14"/>
  <c r="BK148" i="14"/>
  <c r="BK141" i="14"/>
  <c r="BK140" i="14"/>
  <c r="BK130" i="14"/>
  <c r="BK129" i="14"/>
  <c r="BK128" i="14"/>
  <c r="BK126" i="14"/>
  <c r="BK293" i="3"/>
  <c r="BK290" i="3"/>
  <c r="BK289" i="3"/>
  <c r="J288" i="3"/>
  <c r="BK287" i="3"/>
  <c r="J283" i="3"/>
  <c r="J282" i="3"/>
  <c r="BK281" i="3"/>
  <c r="BK280" i="3"/>
  <c r="BK278" i="3"/>
  <c r="J277" i="3"/>
  <c r="BK275" i="3"/>
  <c r="J274" i="3"/>
  <c r="BK273" i="3"/>
  <c r="J272" i="3"/>
  <c r="J270" i="3"/>
  <c r="J269" i="3"/>
  <c r="BK268" i="3"/>
  <c r="BK266" i="3"/>
  <c r="BK262" i="3"/>
  <c r="BK261" i="3"/>
  <c r="J260" i="3"/>
  <c r="BK258" i="3"/>
  <c r="J252" i="3"/>
  <c r="J251" i="3"/>
  <c r="BK248" i="3"/>
  <c r="J245" i="3"/>
  <c r="BK242" i="3"/>
  <c r="BK241" i="3"/>
  <c r="J240" i="3"/>
  <c r="J239" i="3"/>
  <c r="BK235" i="3"/>
  <c r="J233" i="3"/>
  <c r="BK232" i="3"/>
  <c r="BK231" i="3"/>
  <c r="BK229" i="3"/>
  <c r="J224" i="3"/>
  <c r="BK215" i="3"/>
  <c r="J214" i="3"/>
  <c r="J213" i="3"/>
  <c r="BK211" i="3"/>
  <c r="BK204" i="3"/>
  <c r="BK201" i="3"/>
  <c r="BK196" i="3"/>
  <c r="J190" i="3"/>
  <c r="BK182" i="3"/>
  <c r="J181" i="3"/>
  <c r="BK179" i="3"/>
  <c r="BK175" i="3"/>
  <c r="BK173" i="3"/>
  <c r="J173" i="3"/>
  <c r="BK163" i="3"/>
  <c r="J163" i="3"/>
  <c r="BK161" i="3"/>
  <c r="J161" i="3"/>
  <c r="J156" i="3"/>
  <c r="J151" i="3"/>
  <c r="J148" i="3"/>
  <c r="BK144" i="3"/>
  <c r="J141" i="3"/>
  <c r="J138" i="3"/>
  <c r="J135" i="3"/>
  <c r="BK274" i="2"/>
  <c r="J274" i="2"/>
  <c r="J269" i="2"/>
  <c r="BK265" i="2"/>
  <c r="J253" i="2"/>
  <c r="BK249" i="2"/>
  <c r="BK246" i="2"/>
  <c r="BK244" i="2"/>
  <c r="BK238" i="2"/>
  <c r="BK232" i="2"/>
  <c r="BK229" i="2"/>
  <c r="BK228" i="2"/>
  <c r="BK222" i="2"/>
  <c r="BK219" i="2"/>
  <c r="BK214" i="2"/>
  <c r="J213" i="2"/>
  <c r="J211" i="2"/>
  <c r="J208" i="2"/>
  <c r="J194" i="2"/>
  <c r="J191" i="2"/>
  <c r="J183" i="2"/>
  <c r="BK175" i="2"/>
  <c r="J172" i="2"/>
  <c r="J171" i="2"/>
  <c r="J168" i="2"/>
  <c r="BK166" i="2"/>
  <c r="BK165" i="2"/>
  <c r="BK159" i="2"/>
  <c r="J158" i="2"/>
  <c r="J149" i="2"/>
  <c r="BK222" i="14"/>
  <c r="BK162" i="13"/>
  <c r="BK161" i="13"/>
  <c r="J158" i="13"/>
  <c r="J157" i="13"/>
  <c r="BK155" i="13"/>
  <c r="BK154" i="13"/>
  <c r="BK152" i="13"/>
  <c r="BK150" i="13"/>
  <c r="J149" i="13"/>
  <c r="BK146" i="13"/>
  <c r="J145" i="13"/>
  <c r="BK144" i="13"/>
  <c r="J142" i="13"/>
  <c r="J141" i="13"/>
  <c r="J139" i="13"/>
  <c r="BK135" i="13"/>
  <c r="BK133" i="13"/>
  <c r="J131" i="13"/>
  <c r="J130" i="13"/>
  <c r="BK129" i="13"/>
  <c r="BK128" i="13"/>
  <c r="J126" i="13"/>
  <c r="BK125" i="13"/>
  <c r="BK124" i="13"/>
  <c r="BK123" i="13"/>
  <c r="BK180" i="12"/>
  <c r="J178" i="12"/>
  <c r="J176" i="12"/>
  <c r="J175" i="12"/>
  <c r="BK173" i="12"/>
  <c r="J171" i="12"/>
  <c r="BK167" i="12"/>
  <c r="BK166" i="12"/>
  <c r="J165" i="12"/>
  <c r="BK164" i="12"/>
  <c r="J163" i="12"/>
  <c r="BK162" i="12"/>
  <c r="BK161" i="12"/>
  <c r="J159" i="12"/>
  <c r="BK158" i="12"/>
  <c r="BK156" i="12"/>
  <c r="BK154" i="12"/>
  <c r="J153" i="12"/>
  <c r="BK150" i="12"/>
  <c r="J148" i="12"/>
  <c r="BK146" i="12"/>
  <c r="J145" i="12"/>
  <c r="J144" i="12"/>
  <c r="J141" i="12"/>
  <c r="BK137" i="12"/>
  <c r="BK134" i="12"/>
  <c r="BK132" i="12"/>
  <c r="J131" i="12"/>
  <c r="BK130" i="12"/>
  <c r="J128" i="12"/>
  <c r="BK127" i="12"/>
  <c r="BK131" i="11"/>
  <c r="BK130" i="11"/>
  <c r="BK128" i="11"/>
  <c r="BK127" i="11"/>
  <c r="J126" i="11"/>
  <c r="J125" i="11"/>
  <c r="J124" i="11"/>
  <c r="BK123" i="11"/>
  <c r="BK122" i="11"/>
  <c r="BK121" i="11"/>
  <c r="J152" i="10"/>
  <c r="BK149" i="10"/>
  <c r="BK148" i="10"/>
  <c r="J147" i="10"/>
  <c r="J146" i="10"/>
  <c r="J145" i="10"/>
  <c r="BK143" i="10"/>
  <c r="J141" i="10"/>
  <c r="BK140" i="10"/>
  <c r="J138" i="10"/>
  <c r="J137" i="10"/>
  <c r="BK136" i="10"/>
  <c r="BK135" i="10"/>
  <c r="J134" i="10"/>
  <c r="BK133" i="10"/>
  <c r="J132" i="10"/>
  <c r="BK131" i="10"/>
  <c r="BK130" i="10"/>
  <c r="J129" i="10"/>
  <c r="BK128" i="10"/>
  <c r="J127" i="10"/>
  <c r="J125" i="10"/>
  <c r="J160" i="9"/>
  <c r="J159" i="9"/>
  <c r="J158" i="9"/>
  <c r="J156" i="9"/>
  <c r="BK154" i="9"/>
  <c r="BK152" i="9"/>
  <c r="BK150" i="9"/>
  <c r="BK149" i="9"/>
  <c r="BK146" i="9"/>
  <c r="BK145" i="9"/>
  <c r="BK144" i="9"/>
  <c r="BK143" i="9"/>
  <c r="J142" i="9"/>
  <c r="BK141" i="9"/>
  <c r="J140" i="9"/>
  <c r="J138" i="9"/>
  <c r="J136" i="9"/>
  <c r="J135" i="9"/>
  <c r="BK134" i="9"/>
  <c r="BK133" i="9"/>
  <c r="J132" i="9"/>
  <c r="J131" i="9"/>
  <c r="J130" i="9"/>
  <c r="BK129" i="9"/>
  <c r="J128" i="9"/>
  <c r="BK127" i="9"/>
  <c r="J126" i="9"/>
  <c r="J125" i="9"/>
  <c r="J124" i="9"/>
  <c r="J123" i="9"/>
  <c r="BK122" i="9"/>
  <c r="J121" i="9"/>
  <c r="J161" i="5"/>
  <c r="J158" i="5"/>
  <c r="J153" i="5"/>
  <c r="J146" i="5"/>
  <c r="BK142" i="5"/>
  <c r="BK140" i="5"/>
  <c r="BK136" i="5"/>
  <c r="BK132" i="5"/>
  <c r="BK131" i="5"/>
  <c r="BK178" i="4"/>
  <c r="BK177" i="4"/>
  <c r="BK174" i="4"/>
  <c r="BK172" i="4"/>
  <c r="BK168" i="4"/>
  <c r="J164" i="4"/>
  <c r="J162" i="4"/>
  <c r="BK161" i="4"/>
  <c r="BK158" i="4"/>
  <c r="BK153" i="4"/>
  <c r="J147" i="4"/>
  <c r="J145" i="4"/>
  <c r="BK142" i="4"/>
  <c r="BK135" i="4"/>
  <c r="J134" i="4"/>
  <c r="J132" i="4"/>
  <c r="J131" i="4"/>
  <c r="BK297" i="3"/>
  <c r="J296" i="3"/>
  <c r="J295" i="3"/>
  <c r="J294" i="3"/>
  <c r="BK292" i="3"/>
  <c r="BK291" i="3"/>
  <c r="J289" i="3"/>
  <c r="J286" i="3"/>
  <c r="BK285" i="3"/>
  <c r="BK283" i="3"/>
  <c r="J278" i="3"/>
  <c r="BK276" i="3"/>
  <c r="J275" i="3"/>
  <c r="BK272" i="3"/>
  <c r="BK271" i="3"/>
  <c r="BK269" i="3"/>
  <c r="BK267" i="3"/>
  <c r="BK265" i="3"/>
  <c r="BK263" i="3"/>
  <c r="J262" i="3"/>
  <c r="J261" i="3"/>
  <c r="BK259" i="3"/>
  <c r="BK256" i="3"/>
  <c r="BK255" i="3"/>
  <c r="J254" i="3"/>
  <c r="J253" i="3"/>
  <c r="BK251" i="3"/>
  <c r="J250" i="3"/>
  <c r="BK249" i="3"/>
  <c r="J247" i="3"/>
  <c r="J246" i="3"/>
  <c r="J244" i="3"/>
  <c r="BK243" i="3"/>
  <c r="J241" i="3"/>
  <c r="BK237" i="3"/>
  <c r="BK236" i="3"/>
  <c r="J235" i="3"/>
  <c r="J234" i="3"/>
  <c r="BK233" i="3"/>
  <c r="J232" i="3"/>
  <c r="J231" i="3"/>
  <c r="J229" i="3"/>
  <c r="BK226" i="3"/>
  <c r="BK224" i="3"/>
  <c r="BK220" i="3"/>
  <c r="BK214" i="3"/>
  <c r="J212" i="3"/>
  <c r="BK209" i="3"/>
  <c r="BK208" i="3"/>
  <c r="BK207" i="3"/>
  <c r="J201" i="3"/>
  <c r="BK198" i="3"/>
  <c r="J193" i="3"/>
  <c r="BK190" i="3"/>
  <c r="J175" i="3"/>
  <c r="BK160" i="3"/>
  <c r="BK159" i="3"/>
  <c r="BK148" i="3"/>
  <c r="J147" i="3"/>
  <c r="J146" i="3"/>
  <c r="J145" i="3"/>
  <c r="BK142" i="3"/>
  <c r="BK141" i="3"/>
  <c r="J137" i="3"/>
  <c r="BK134" i="3"/>
  <c r="BK132" i="3"/>
  <c r="J265" i="2"/>
  <c r="BK258" i="2"/>
  <c r="J249" i="2"/>
  <c r="J242" i="2"/>
  <c r="BK241" i="2"/>
  <c r="J235" i="2"/>
  <c r="BK234" i="2"/>
  <c r="J230" i="2"/>
  <c r="J229" i="2"/>
  <c r="J228" i="2"/>
  <c r="BK227" i="2"/>
  <c r="BK226" i="2"/>
  <c r="BK223" i="2"/>
  <c r="J221" i="2"/>
  <c r="J219" i="2"/>
  <c r="BK218" i="2"/>
  <c r="J216" i="2"/>
  <c r="BK211" i="2"/>
  <c r="BK196" i="2"/>
  <c r="BK182" i="2"/>
  <c r="J175" i="2"/>
  <c r="BK173" i="2"/>
  <c r="BK172" i="2"/>
  <c r="BK168" i="2"/>
  <c r="J166" i="2"/>
  <c r="J159" i="2"/>
  <c r="BK147" i="2"/>
  <c r="J131" i="2"/>
  <c r="BK218" i="14"/>
  <c r="BK217" i="14"/>
  <c r="J215" i="14"/>
  <c r="J214" i="14"/>
  <c r="BK213" i="14"/>
  <c r="J209" i="14"/>
  <c r="BK205" i="14"/>
  <c r="J204" i="14"/>
  <c r="J201" i="14"/>
  <c r="BK199" i="14"/>
  <c r="BK198" i="14"/>
  <c r="J197" i="14"/>
  <c r="BK196" i="14"/>
  <c r="BK194" i="14"/>
  <c r="J193" i="14"/>
  <c r="BK192" i="14"/>
  <c r="BK183" i="14"/>
  <c r="BK182" i="14"/>
  <c r="BK179" i="14"/>
  <c r="BK176" i="14"/>
  <c r="J173" i="14"/>
  <c r="J172" i="14"/>
  <c r="J171" i="14"/>
  <c r="J170" i="14"/>
  <c r="J169" i="14"/>
  <c r="J168" i="14"/>
  <c r="J165" i="14"/>
  <c r="J162" i="14"/>
  <c r="BK161" i="14"/>
  <c r="BK159" i="14"/>
  <c r="J158" i="14"/>
  <c r="BK157" i="14"/>
  <c r="J156" i="14"/>
  <c r="BK155" i="14"/>
  <c r="BK154" i="14"/>
  <c r="BK146" i="14"/>
  <c r="BK142" i="14"/>
  <c r="BK139" i="14"/>
  <c r="BK138" i="14"/>
  <c r="BK137" i="14"/>
  <c r="BK134" i="14"/>
  <c r="BK132" i="14"/>
  <c r="J127" i="14"/>
  <c r="J161" i="13"/>
  <c r="J160" i="13"/>
  <c r="BK159" i="13"/>
  <c r="BK157" i="13"/>
  <c r="BK156" i="13"/>
  <c r="J155" i="13"/>
  <c r="J154" i="13"/>
  <c r="J153" i="13"/>
  <c r="J152" i="13"/>
  <c r="BK151" i="13"/>
  <c r="J151" i="13"/>
  <c r="J150" i="13"/>
  <c r="BK149" i="13"/>
  <c r="BK148" i="13"/>
  <c r="J146" i="13"/>
  <c r="BK145" i="13"/>
  <c r="BK143" i="13"/>
  <c r="BK142" i="13"/>
  <c r="BK138" i="13"/>
  <c r="BK137" i="13"/>
  <c r="BK136" i="13"/>
  <c r="J134" i="13"/>
  <c r="BK132" i="13"/>
  <c r="BK130" i="13"/>
  <c r="J129" i="13"/>
  <c r="J128" i="13"/>
  <c r="BK127" i="13"/>
  <c r="BK126" i="13"/>
  <c r="J125" i="13"/>
  <c r="J124" i="13"/>
  <c r="BK177" i="12"/>
  <c r="BK175" i="12"/>
  <c r="BK174" i="12"/>
  <c r="J173" i="12"/>
  <c r="BK172" i="12"/>
  <c r="BK171" i="12"/>
  <c r="BK168" i="12"/>
  <c r="J166" i="12"/>
  <c r="BK165" i="12"/>
  <c r="J164" i="12"/>
  <c r="BK163" i="12"/>
  <c r="J161" i="12"/>
  <c r="BK160" i="12"/>
  <c r="BK159" i="12"/>
  <c r="J158" i="12"/>
  <c r="J157" i="12"/>
  <c r="J156" i="12"/>
  <c r="BK155" i="12"/>
  <c r="J154" i="12"/>
  <c r="J152" i="12"/>
  <c r="BK151" i="12"/>
  <c r="J150" i="12"/>
  <c r="BK149" i="12"/>
  <c r="BK148" i="12"/>
  <c r="J147" i="12"/>
  <c r="J146" i="12"/>
  <c r="BK145" i="12"/>
  <c r="J142" i="12"/>
  <c r="BK141" i="12"/>
  <c r="J139" i="12"/>
  <c r="J138" i="12"/>
  <c r="J136" i="12"/>
  <c r="J135" i="12"/>
  <c r="J134" i="12"/>
  <c r="BK133" i="12"/>
  <c r="J129" i="12"/>
  <c r="J126" i="12"/>
  <c r="J131" i="11"/>
  <c r="BK129" i="11"/>
  <c r="J128" i="11"/>
  <c r="BK124" i="11"/>
  <c r="J122" i="11"/>
  <c r="BK152" i="10"/>
  <c r="BK151" i="10"/>
  <c r="BK150" i="10"/>
  <c r="BK146" i="10"/>
  <c r="BK144" i="10"/>
  <c r="J142" i="10"/>
  <c r="J140" i="10"/>
  <c r="J133" i="10"/>
  <c r="BK132" i="10"/>
  <c r="BK127" i="10"/>
  <c r="J126" i="10"/>
  <c r="BK124" i="10"/>
  <c r="BK123" i="10"/>
  <c r="BK122" i="10"/>
  <c r="J121" i="10"/>
  <c r="BK160" i="9"/>
  <c r="BK159" i="9"/>
  <c r="J157" i="9"/>
  <c r="J155" i="9"/>
  <c r="J154" i="9"/>
  <c r="BK153" i="9"/>
  <c r="J152" i="9"/>
  <c r="BK151" i="9"/>
  <c r="BK148" i="9"/>
  <c r="BK147" i="9"/>
  <c r="BK140" i="9"/>
  <c r="J139" i="9"/>
  <c r="J137" i="9"/>
  <c r="BK135" i="9"/>
  <c r="J133" i="9"/>
  <c r="BK132" i="9"/>
  <c r="BK130" i="9"/>
  <c r="J129" i="9"/>
  <c r="BK124" i="9"/>
  <c r="BK123" i="9"/>
  <c r="J122" i="9"/>
  <c r="BK121" i="9"/>
  <c r="J121" i="6"/>
  <c r="BK161" i="5"/>
  <c r="BK158" i="5"/>
  <c r="J155" i="5"/>
  <c r="BK153" i="5"/>
  <c r="J149" i="5"/>
  <c r="BK146" i="5"/>
  <c r="J142" i="5"/>
  <c r="J140" i="5"/>
  <c r="J137" i="5"/>
  <c r="J136" i="5"/>
  <c r="BK135" i="5"/>
  <c r="J130" i="5"/>
  <c r="J128" i="5"/>
  <c r="BK184" i="4"/>
  <c r="J178" i="4"/>
  <c r="J172" i="4"/>
  <c r="J168" i="4"/>
  <c r="BK166" i="4"/>
  <c r="BK164" i="4"/>
  <c r="BK162" i="4"/>
  <c r="J156" i="4"/>
  <c r="BK149" i="4"/>
  <c r="BK147" i="4"/>
  <c r="BK145" i="4"/>
  <c r="J142" i="4"/>
  <c r="J141" i="4"/>
  <c r="J140" i="4"/>
  <c r="J137" i="4"/>
  <c r="BK132" i="4"/>
  <c r="BK131" i="4"/>
  <c r="BK129" i="4"/>
  <c r="BK294" i="3"/>
  <c r="J293" i="3"/>
  <c r="J292" i="3"/>
  <c r="BK288" i="3"/>
  <c r="J287" i="3"/>
  <c r="BK286" i="3"/>
  <c r="J284" i="3"/>
  <c r="BK282" i="3"/>
  <c r="J281" i="3"/>
  <c r="BK279" i="3"/>
  <c r="BK277" i="3"/>
  <c r="BK274" i="3"/>
  <c r="J268" i="3"/>
  <c r="J267" i="3"/>
  <c r="J265" i="3"/>
  <c r="J264" i="3"/>
  <c r="J259" i="3"/>
  <c r="BK257" i="3"/>
  <c r="J256" i="3"/>
  <c r="BK254" i="3"/>
  <c r="BK253" i="3"/>
  <c r="J248" i="3"/>
  <c r="BK246" i="3"/>
  <c r="BK245" i="3"/>
  <c r="J243" i="3"/>
  <c r="J242" i="3"/>
  <c r="BK240" i="3"/>
  <c r="BK239" i="3"/>
  <c r="BK238" i="3"/>
  <c r="J237" i="3"/>
  <c r="BK234" i="3"/>
  <c r="J230" i="3"/>
  <c r="J226" i="3"/>
  <c r="J220" i="3"/>
  <c r="J217" i="3"/>
  <c r="BK213" i="3"/>
  <c r="J211" i="3"/>
  <c r="J209" i="3"/>
  <c r="J208" i="3"/>
  <c r="J196" i="3"/>
  <c r="BK192" i="3"/>
  <c r="J186" i="3"/>
  <c r="J182" i="3"/>
  <c r="BK181" i="3"/>
  <c r="J179" i="3"/>
  <c r="BK177" i="3"/>
  <c r="J160" i="3"/>
  <c r="J159" i="3"/>
  <c r="BK156" i="3"/>
  <c r="BK151" i="3"/>
  <c r="BK147" i="3"/>
  <c r="BK146" i="3"/>
  <c r="J144" i="3"/>
  <c r="J142" i="3"/>
  <c r="BK138" i="3"/>
  <c r="BK137" i="3"/>
  <c r="J134" i="3"/>
  <c r="J132" i="3"/>
  <c r="BK272" i="2"/>
  <c r="BK269" i="2"/>
  <c r="J268" i="2"/>
  <c r="BK264" i="2"/>
  <c r="BK253" i="2"/>
  <c r="J251" i="2"/>
  <c r="BK242" i="2"/>
  <c r="J238" i="2"/>
  <c r="BK235" i="2"/>
  <c r="J234" i="2"/>
  <c r="J233" i="2"/>
  <c r="J225" i="2"/>
  <c r="J223" i="2"/>
  <c r="J218" i="2"/>
  <c r="J212" i="2"/>
  <c r="BK209" i="2"/>
  <c r="BK208" i="2"/>
  <c r="BK202" i="2"/>
  <c r="J196" i="2"/>
  <c r="BK194" i="2"/>
  <c r="BK191" i="2"/>
  <c r="BK183" i="2"/>
  <c r="J182" i="2"/>
  <c r="BK148" i="2"/>
  <c r="J147" i="2"/>
  <c r="J146" i="2"/>
  <c r="BK131" i="2"/>
  <c r="AS94" i="1"/>
  <c r="F37" i="6"/>
  <c r="BD99" i="1" s="1"/>
  <c r="F33" i="6"/>
  <c r="AZ99" i="1" s="1"/>
  <c r="F35" i="6"/>
  <c r="BB99" i="1" s="1"/>
  <c r="F37" i="14" l="1"/>
  <c r="F35" i="14"/>
  <c r="F36" i="14"/>
  <c r="F33" i="14"/>
  <c r="AZ107" i="1" s="1"/>
  <c r="T270" i="2"/>
  <c r="R130" i="2"/>
  <c r="P193" i="2"/>
  <c r="P215" i="2"/>
  <c r="BK231" i="2"/>
  <c r="J231" i="2" s="1"/>
  <c r="J101" i="2" s="1"/>
  <c r="P248" i="2"/>
  <c r="R252" i="2"/>
  <c r="P131" i="3"/>
  <c r="BK172" i="3"/>
  <c r="J172" i="3" s="1"/>
  <c r="J99" i="3" s="1"/>
  <c r="R172" i="3"/>
  <c r="P195" i="3"/>
  <c r="R206" i="3"/>
  <c r="BK210" i="3"/>
  <c r="J210" i="3" s="1"/>
  <c r="J104" i="3" s="1"/>
  <c r="R210" i="3"/>
  <c r="P219" i="3"/>
  <c r="P218" i="3" s="1"/>
  <c r="R219" i="3"/>
  <c r="R218" i="3" s="1"/>
  <c r="T228" i="3"/>
  <c r="T227" i="3" s="1"/>
  <c r="R128" i="4"/>
  <c r="P144" i="4"/>
  <c r="T155" i="4"/>
  <c r="T167" i="4"/>
  <c r="R173" i="4"/>
  <c r="T127" i="5"/>
  <c r="R139" i="5"/>
  <c r="P148" i="5"/>
  <c r="BK154" i="5"/>
  <c r="J154" i="5" s="1"/>
  <c r="J103" i="5" s="1"/>
  <c r="T154" i="5"/>
  <c r="AU100" i="1"/>
  <c r="T120" i="9"/>
  <c r="T119" i="9" s="1"/>
  <c r="T118" i="9" s="1"/>
  <c r="P120" i="10"/>
  <c r="P119" i="10" s="1"/>
  <c r="P118" i="10" s="1"/>
  <c r="AU103" i="1" s="1"/>
  <c r="BK120" i="11"/>
  <c r="J120" i="11" s="1"/>
  <c r="J98" i="11" s="1"/>
  <c r="R120" i="11"/>
  <c r="R119" i="11"/>
  <c r="R118" i="11" s="1"/>
  <c r="T125" i="12"/>
  <c r="P140" i="12"/>
  <c r="R140" i="12"/>
  <c r="P143" i="12"/>
  <c r="T143" i="12"/>
  <c r="P170" i="12"/>
  <c r="P169" i="12"/>
  <c r="R170" i="12"/>
  <c r="R169" i="12" s="1"/>
  <c r="T122" i="13"/>
  <c r="R140" i="13"/>
  <c r="T147" i="13"/>
  <c r="P175" i="14"/>
  <c r="BK191" i="14"/>
  <c r="J102" i="14" s="1"/>
  <c r="P191" i="14"/>
  <c r="T208" i="14"/>
  <c r="BK130" i="2"/>
  <c r="J130" i="2" s="1"/>
  <c r="J98" i="2" s="1"/>
  <c r="BK193" i="2"/>
  <c r="J193" i="2" s="1"/>
  <c r="J99" i="2" s="1"/>
  <c r="BK215" i="2"/>
  <c r="J215" i="2" s="1"/>
  <c r="J100" i="2" s="1"/>
  <c r="R231" i="2"/>
  <c r="BK248" i="2"/>
  <c r="T252" i="2"/>
  <c r="BK131" i="3"/>
  <c r="J131" i="3" s="1"/>
  <c r="J98" i="3" s="1"/>
  <c r="R131" i="3"/>
  <c r="P172" i="3"/>
  <c r="BK195" i="3"/>
  <c r="J195" i="3" s="1"/>
  <c r="J100" i="3" s="1"/>
  <c r="T195" i="3"/>
  <c r="P206" i="3"/>
  <c r="BK228" i="3"/>
  <c r="J228" i="3" s="1"/>
  <c r="J109" i="3" s="1"/>
  <c r="P228" i="3"/>
  <c r="P227" i="3" s="1"/>
  <c r="P128" i="4"/>
  <c r="P127" i="4"/>
  <c r="BK144" i="4"/>
  <c r="J144" i="4" s="1"/>
  <c r="J99" i="4" s="1"/>
  <c r="R144" i="4"/>
  <c r="P155" i="4"/>
  <c r="BK167" i="4"/>
  <c r="J167" i="4" s="1"/>
  <c r="J103" i="4" s="1"/>
  <c r="R167" i="4"/>
  <c r="T173" i="4"/>
  <c r="P127" i="5"/>
  <c r="BK139" i="5"/>
  <c r="J139" i="5" s="1"/>
  <c r="J99" i="5" s="1"/>
  <c r="T139" i="5"/>
  <c r="T148" i="5"/>
  <c r="T147" i="5" s="1"/>
  <c r="P154" i="5"/>
  <c r="AU101" i="1"/>
  <c r="R120" i="9"/>
  <c r="R119" i="9" s="1"/>
  <c r="R118" i="9" s="1"/>
  <c r="BK120" i="10"/>
  <c r="J120" i="10" s="1"/>
  <c r="J98" i="10" s="1"/>
  <c r="T120" i="10"/>
  <c r="T119" i="10" s="1"/>
  <c r="T118" i="10" s="1"/>
  <c r="T120" i="11"/>
  <c r="T119" i="11" s="1"/>
  <c r="T118" i="11" s="1"/>
  <c r="R125" i="12"/>
  <c r="BK143" i="12"/>
  <c r="J143" i="12" s="1"/>
  <c r="J100" i="12" s="1"/>
  <c r="R143" i="12"/>
  <c r="BK170" i="12"/>
  <c r="J170" i="12" s="1"/>
  <c r="J102" i="12" s="1"/>
  <c r="T170" i="12"/>
  <c r="T169" i="12" s="1"/>
  <c r="P122" i="13"/>
  <c r="BK140" i="13"/>
  <c r="J140" i="13" s="1"/>
  <c r="J99" i="13" s="1"/>
  <c r="BK147" i="13"/>
  <c r="J147" i="13"/>
  <c r="J100" i="13" s="1"/>
  <c r="P147" i="13"/>
  <c r="BK125" i="14"/>
  <c r="BK131" i="14"/>
  <c r="J131" i="14" s="1"/>
  <c r="J99" i="14" s="1"/>
  <c r="R131" i="14"/>
  <c r="R152" i="14"/>
  <c r="R175" i="14"/>
  <c r="R208" i="14"/>
  <c r="P130" i="2"/>
  <c r="T193" i="2"/>
  <c r="R215" i="2"/>
  <c r="P231" i="2"/>
  <c r="R248" i="2"/>
  <c r="R247" i="2" s="1"/>
  <c r="P252" i="2"/>
  <c r="R125" i="14"/>
  <c r="P131" i="14"/>
  <c r="T131" i="14"/>
  <c r="P152" i="14"/>
  <c r="BK175" i="14"/>
  <c r="BK208" i="14"/>
  <c r="J208" i="14" s="1"/>
  <c r="J103" i="14" s="1"/>
  <c r="T130" i="2"/>
  <c r="R193" i="2"/>
  <c r="T215" i="2"/>
  <c r="T231" i="2"/>
  <c r="T248" i="2"/>
  <c r="T247" i="2" s="1"/>
  <c r="BK252" i="2"/>
  <c r="J252" i="2" s="1"/>
  <c r="J105" i="2" s="1"/>
  <c r="T131" i="3"/>
  <c r="T172" i="3"/>
  <c r="R195" i="3"/>
  <c r="BK206" i="3"/>
  <c r="J206" i="3" s="1"/>
  <c r="J103" i="3" s="1"/>
  <c r="T206" i="3"/>
  <c r="P210" i="3"/>
  <c r="T210" i="3"/>
  <c r="BK219" i="3"/>
  <c r="J219" i="3"/>
  <c r="J107" i="3" s="1"/>
  <c r="T219" i="3"/>
  <c r="T218" i="3" s="1"/>
  <c r="R228" i="3"/>
  <c r="R227" i="3" s="1"/>
  <c r="BK128" i="4"/>
  <c r="J128" i="4" s="1"/>
  <c r="J98" i="4" s="1"/>
  <c r="T128" i="4"/>
  <c r="T144" i="4"/>
  <c r="BK155" i="4"/>
  <c r="R155" i="4"/>
  <c r="R154" i="4" s="1"/>
  <c r="P167" i="4"/>
  <c r="BK173" i="4"/>
  <c r="J173" i="4" s="1"/>
  <c r="J104" i="4" s="1"/>
  <c r="P173" i="4"/>
  <c r="BK127" i="5"/>
  <c r="R127" i="5"/>
  <c r="R126" i="5" s="1"/>
  <c r="P139" i="5"/>
  <c r="BK148" i="5"/>
  <c r="BK147" i="5"/>
  <c r="J147" i="5" s="1"/>
  <c r="J101" i="5" s="1"/>
  <c r="R148" i="5"/>
  <c r="R154" i="5"/>
  <c r="BK120" i="9"/>
  <c r="BK119" i="9" s="1"/>
  <c r="BK118" i="9" s="1"/>
  <c r="J118" i="9" s="1"/>
  <c r="J96" i="9" s="1"/>
  <c r="P120" i="9"/>
  <c r="P119" i="9" s="1"/>
  <c r="P118" i="9" s="1"/>
  <c r="AU102" i="1" s="1"/>
  <c r="R120" i="10"/>
  <c r="R119" i="10" s="1"/>
  <c r="R118" i="10" s="1"/>
  <c r="P120" i="11"/>
  <c r="P119" i="11"/>
  <c r="P118" i="11" s="1"/>
  <c r="AU104" i="1" s="1"/>
  <c r="BK125" i="12"/>
  <c r="J125" i="12" s="1"/>
  <c r="J98" i="12" s="1"/>
  <c r="P125" i="12"/>
  <c r="P124" i="12" s="1"/>
  <c r="P123" i="12" s="1"/>
  <c r="AU105" i="1" s="1"/>
  <c r="BK140" i="12"/>
  <c r="J140" i="12"/>
  <c r="J99" i="12" s="1"/>
  <c r="T140" i="12"/>
  <c r="BK122" i="13"/>
  <c r="BK121" i="13" s="1"/>
  <c r="BK120" i="13" s="1"/>
  <c r="J120" i="13" s="1"/>
  <c r="J96" i="13" s="1"/>
  <c r="R122" i="13"/>
  <c r="P140" i="13"/>
  <c r="T140" i="13"/>
  <c r="R147" i="13"/>
  <c r="P125" i="14"/>
  <c r="T125" i="14"/>
  <c r="BK152" i="14"/>
  <c r="J152" i="14" s="1"/>
  <c r="J100" i="14" s="1"/>
  <c r="T152" i="14"/>
  <c r="T175" i="14"/>
  <c r="R191" i="14"/>
  <c r="T191" i="14"/>
  <c r="P208" i="14"/>
  <c r="E118" i="2"/>
  <c r="BF146" i="2"/>
  <c r="BF147" i="2"/>
  <c r="BF172" i="2"/>
  <c r="BF175" i="2"/>
  <c r="BF211" i="2"/>
  <c r="BF213" i="2"/>
  <c r="BF218" i="2"/>
  <c r="BF222" i="2"/>
  <c r="BF223" i="2"/>
  <c r="BF228" i="2"/>
  <c r="BF244" i="2"/>
  <c r="BF249" i="2"/>
  <c r="BF258" i="2"/>
  <c r="BF265" i="2"/>
  <c r="BK273" i="2"/>
  <c r="J273" i="2" s="1"/>
  <c r="J108" i="2" s="1"/>
  <c r="J123" i="3"/>
  <c r="BF141" i="3"/>
  <c r="BF193" i="3"/>
  <c r="BF207" i="3"/>
  <c r="BF209" i="3"/>
  <c r="BF215" i="3"/>
  <c r="BF224" i="3"/>
  <c r="BF229" i="3"/>
  <c r="BF242" i="3"/>
  <c r="BF247" i="3"/>
  <c r="BF248" i="3"/>
  <c r="BF255" i="3"/>
  <c r="BF263" i="3"/>
  <c r="BF264" i="3"/>
  <c r="BF266" i="3"/>
  <c r="BF278" i="3"/>
  <c r="BF280" i="3"/>
  <c r="BF286" i="3"/>
  <c r="BF287" i="3"/>
  <c r="BF291" i="3"/>
  <c r="BK200" i="3"/>
  <c r="J200" i="3" s="1"/>
  <c r="J101" i="3" s="1"/>
  <c r="BK216" i="3"/>
  <c r="J216" i="3" s="1"/>
  <c r="J105" i="3" s="1"/>
  <c r="E85" i="4"/>
  <c r="BF132" i="4"/>
  <c r="BF134" i="4"/>
  <c r="BF135" i="4"/>
  <c r="BF142" i="4"/>
  <c r="BF149" i="4"/>
  <c r="BF156" i="4"/>
  <c r="BF158" i="4"/>
  <c r="BF161" i="4"/>
  <c r="BF162" i="4"/>
  <c r="BF168" i="4"/>
  <c r="BF172" i="4"/>
  <c r="BF174" i="4"/>
  <c r="BK152" i="4"/>
  <c r="J152" i="4" s="1"/>
  <c r="J100" i="4" s="1"/>
  <c r="E115" i="5"/>
  <c r="J119" i="5"/>
  <c r="F122" i="5"/>
  <c r="BF128" i="5"/>
  <c r="BF130" i="5"/>
  <c r="BF131" i="5"/>
  <c r="BF132" i="5"/>
  <c r="BF135" i="5"/>
  <c r="BF155" i="5"/>
  <c r="BF158" i="5"/>
  <c r="BK145" i="5"/>
  <c r="J145" i="5" s="1"/>
  <c r="J100" i="5" s="1"/>
  <c r="BK160" i="5"/>
  <c r="J160" i="5" s="1"/>
  <c r="J105" i="5" s="1"/>
  <c r="J112" i="6"/>
  <c r="BF121" i="6"/>
  <c r="J91" i="9"/>
  <c r="J92" i="9"/>
  <c r="BF124" i="9"/>
  <c r="BF125" i="9"/>
  <c r="BF126" i="9"/>
  <c r="BF127" i="9"/>
  <c r="BF130" i="9"/>
  <c r="BF133" i="9"/>
  <c r="BF135" i="9"/>
  <c r="BF136" i="9"/>
  <c r="BF137" i="9"/>
  <c r="BF140" i="9"/>
  <c r="BF141" i="9"/>
  <c r="BF142" i="9"/>
  <c r="BF143" i="9"/>
  <c r="BF144" i="9"/>
  <c r="BF145" i="9"/>
  <c r="BF148" i="9"/>
  <c r="BF149" i="9"/>
  <c r="BF155" i="9"/>
  <c r="BF157" i="9"/>
  <c r="BF159" i="9"/>
  <c r="BF160" i="9"/>
  <c r="F91" i="10"/>
  <c r="F92" i="10"/>
  <c r="J115" i="10"/>
  <c r="BF124" i="10"/>
  <c r="BF127" i="10"/>
  <c r="BF128" i="10"/>
  <c r="BF129" i="10"/>
  <c r="BF130" i="10"/>
  <c r="BF133" i="10"/>
  <c r="BF134" i="10"/>
  <c r="BF142" i="10"/>
  <c r="BF143" i="10"/>
  <c r="BF144" i="10"/>
  <c r="BF146" i="10"/>
  <c r="BF151" i="10"/>
  <c r="BF152" i="10"/>
  <c r="E85" i="11"/>
  <c r="F91" i="11"/>
  <c r="J92" i="11"/>
  <c r="J112" i="11"/>
  <c r="BF121" i="11"/>
  <c r="BF123" i="11"/>
  <c r="BF126" i="11"/>
  <c r="BF128" i="11"/>
  <c r="J89" i="12"/>
  <c r="J91" i="12"/>
  <c r="E113" i="12"/>
  <c r="J120" i="12"/>
  <c r="BF126" i="12"/>
  <c r="BF131" i="12"/>
  <c r="BF133" i="12"/>
  <c r="BF136" i="12"/>
  <c r="BF139" i="12"/>
  <c r="BF149" i="12"/>
  <c r="BF150" i="12"/>
  <c r="BF151" i="12"/>
  <c r="BF152" i="12"/>
  <c r="BF154" i="12"/>
  <c r="BF159" i="12"/>
  <c r="BF164" i="12"/>
  <c r="BF165" i="12"/>
  <c r="BF166" i="12"/>
  <c r="BF167" i="12"/>
  <c r="BF174" i="12"/>
  <c r="BF177" i="12"/>
  <c r="BK179" i="12"/>
  <c r="J179" i="12" s="1"/>
  <c r="J103" i="12" s="1"/>
  <c r="F91" i="13"/>
  <c r="J92" i="13"/>
  <c r="F117" i="13"/>
  <c r="BF123" i="13"/>
  <c r="BF127" i="13"/>
  <c r="BF130" i="13"/>
  <c r="BF133" i="13"/>
  <c r="BF134" i="13"/>
  <c r="BF138" i="13"/>
  <c r="BF139" i="13"/>
  <c r="BF143" i="13"/>
  <c r="BF150" i="13"/>
  <c r="BF154" i="13"/>
  <c r="BF159" i="13"/>
  <c r="BF161" i="13"/>
  <c r="J91" i="14"/>
  <c r="E113" i="14"/>
  <c r="J117" i="14"/>
  <c r="F120" i="14"/>
  <c r="BF127" i="14"/>
  <c r="BF128" i="14"/>
  <c r="BF129" i="14"/>
  <c r="BF135" i="14"/>
  <c r="BF142" i="14"/>
  <c r="BF146" i="14"/>
  <c r="BF147" i="14"/>
  <c r="BF148" i="14"/>
  <c r="BF153" i="14"/>
  <c r="BF162" i="14"/>
  <c r="BF163" i="14"/>
  <c r="BF165" i="14"/>
  <c r="BF173" i="14"/>
  <c r="BF174" i="14"/>
  <c r="BF184" i="14"/>
  <c r="BF186" i="14"/>
  <c r="BF188" i="14"/>
  <c r="BF189" i="14"/>
  <c r="BF190" i="14"/>
  <c r="BF194" i="14"/>
  <c r="BF197" i="14"/>
  <c r="BF201" i="14"/>
  <c r="BF202" i="14"/>
  <c r="BF205" i="14"/>
  <c r="BF206" i="14"/>
  <c r="BF207" i="14"/>
  <c r="BF209" i="14"/>
  <c r="BF210" i="14"/>
  <c r="BF215" i="14"/>
  <c r="BF216" i="14"/>
  <c r="BF158" i="2"/>
  <c r="BF165" i="2"/>
  <c r="BF191" i="2"/>
  <c r="BF208" i="2"/>
  <c r="BF214" i="2"/>
  <c r="BF219" i="2"/>
  <c r="BF225" i="2"/>
  <c r="BF227" i="2"/>
  <c r="BF235" i="2"/>
  <c r="BF264" i="2"/>
  <c r="BK271" i="2"/>
  <c r="J271" i="2" s="1"/>
  <c r="J107" i="2" s="1"/>
  <c r="E85" i="3"/>
  <c r="F92" i="3"/>
  <c r="BF135" i="3"/>
  <c r="BF144" i="3"/>
  <c r="BF145" i="3"/>
  <c r="BF146" i="3"/>
  <c r="BF147" i="3"/>
  <c r="BF173" i="3"/>
  <c r="BF177" i="3"/>
  <c r="BF181" i="3"/>
  <c r="BF182" i="3"/>
  <c r="BF186" i="3"/>
  <c r="BF192" i="3"/>
  <c r="BF198" i="3"/>
  <c r="BF211" i="3"/>
  <c r="BF217" i="3"/>
  <c r="BF230" i="3"/>
  <c r="BF234" i="3"/>
  <c r="BF236" i="3"/>
  <c r="BF240" i="3"/>
  <c r="BF241" i="3"/>
  <c r="BF246" i="3"/>
  <c r="BF249" i="3"/>
  <c r="BF252" i="3"/>
  <c r="BF253" i="3"/>
  <c r="BF260" i="3"/>
  <c r="BF261" i="3"/>
  <c r="BF273" i="3"/>
  <c r="BF274" i="3"/>
  <c r="BF275" i="3"/>
  <c r="BF277" i="3"/>
  <c r="BF288" i="3"/>
  <c r="BF290" i="3"/>
  <c r="BF293" i="3"/>
  <c r="BF294" i="3"/>
  <c r="J89" i="4"/>
  <c r="F92" i="4"/>
  <c r="BF129" i="4"/>
  <c r="BF140" i="4"/>
  <c r="BF147" i="4"/>
  <c r="BF164" i="4"/>
  <c r="BF136" i="5"/>
  <c r="BF153" i="5"/>
  <c r="J89" i="9"/>
  <c r="F92" i="9"/>
  <c r="F114" i="9"/>
  <c r="BF131" i="9"/>
  <c r="BF138" i="9"/>
  <c r="BF146" i="9"/>
  <c r="BF150" i="9"/>
  <c r="BF154" i="9"/>
  <c r="E85" i="10"/>
  <c r="J91" i="10"/>
  <c r="J112" i="10"/>
  <c r="BF121" i="10"/>
  <c r="BF122" i="10"/>
  <c r="BF123" i="10"/>
  <c r="BF125" i="10"/>
  <c r="BF135" i="10"/>
  <c r="BF137" i="10"/>
  <c r="BF145" i="10"/>
  <c r="BF148" i="10"/>
  <c r="BF149" i="10"/>
  <c r="BF150" i="10"/>
  <c r="J91" i="11"/>
  <c r="BF122" i="11"/>
  <c r="BF125" i="11"/>
  <c r="BF130" i="11"/>
  <c r="BF131" i="11"/>
  <c r="F91" i="12"/>
  <c r="BF129" i="12"/>
  <c r="BF130" i="12"/>
  <c r="BF132" i="12"/>
  <c r="BF134" i="12"/>
  <c r="BF135" i="12"/>
  <c r="BF138" i="12"/>
  <c r="BF141" i="12"/>
  <c r="BF142" i="12"/>
  <c r="BF148" i="12"/>
  <c r="BF156" i="12"/>
  <c r="BF161" i="12"/>
  <c r="BF168" i="12"/>
  <c r="BF178" i="12"/>
  <c r="J89" i="13"/>
  <c r="E110" i="13"/>
  <c r="J116" i="13"/>
  <c r="BF126" i="13"/>
  <c r="BF131" i="13"/>
  <c r="BF132" i="13"/>
  <c r="BF135" i="13"/>
  <c r="BF136" i="13"/>
  <c r="BF137" i="13"/>
  <c r="BF141" i="13"/>
  <c r="BF146" i="13"/>
  <c r="BF151" i="13"/>
  <c r="BF152" i="13"/>
  <c r="BF155" i="13"/>
  <c r="BF156" i="13"/>
  <c r="BF157" i="13"/>
  <c r="BF158" i="13"/>
  <c r="BF222" i="14"/>
  <c r="J89" i="2"/>
  <c r="F92" i="2"/>
  <c r="BF131" i="2"/>
  <c r="BF148" i="2"/>
  <c r="BF149" i="2"/>
  <c r="BF168" i="2"/>
  <c r="BF171" i="2"/>
  <c r="BF182" i="2"/>
  <c r="BF183" i="2"/>
  <c r="BF196" i="2"/>
  <c r="BF202" i="2"/>
  <c r="BF209" i="2"/>
  <c r="BF212" i="2"/>
  <c r="BF216" i="2"/>
  <c r="BF232" i="2"/>
  <c r="BF233" i="2"/>
  <c r="BF241" i="2"/>
  <c r="BF246" i="2"/>
  <c r="BF251" i="2"/>
  <c r="BF268" i="2"/>
  <c r="BF272" i="2"/>
  <c r="BF274" i="2"/>
  <c r="BK245" i="2"/>
  <c r="J245" i="2" s="1"/>
  <c r="J102" i="2" s="1"/>
  <c r="BF132" i="3"/>
  <c r="BF142" i="3"/>
  <c r="BF148" i="3"/>
  <c r="BF151" i="3"/>
  <c r="BF159" i="3"/>
  <c r="BF160" i="3"/>
  <c r="BF161" i="3"/>
  <c r="BF163" i="3"/>
  <c r="BF201" i="3"/>
  <c r="BF208" i="3"/>
  <c r="BF212" i="3"/>
  <c r="BF220" i="3"/>
  <c r="BF226" i="3"/>
  <c r="BF232" i="3"/>
  <c r="BF233" i="3"/>
  <c r="BF238" i="3"/>
  <c r="BF239" i="3"/>
  <c r="BF243" i="3"/>
  <c r="BF244" i="3"/>
  <c r="BF250" i="3"/>
  <c r="BF251" i="3"/>
  <c r="BF258" i="3"/>
  <c r="BF259" i="3"/>
  <c r="BF269" i="3"/>
  <c r="BF271" i="3"/>
  <c r="BF276" i="3"/>
  <c r="BF282" i="3"/>
  <c r="BF292" i="3"/>
  <c r="F91" i="14"/>
  <c r="J92" i="14"/>
  <c r="BF126" i="14"/>
  <c r="BF132" i="14"/>
  <c r="BF133" i="14"/>
  <c r="BF134" i="14"/>
  <c r="BF136" i="14"/>
  <c r="BF137" i="14"/>
  <c r="BF138" i="14"/>
  <c r="BF143" i="14"/>
  <c r="BF144" i="14"/>
  <c r="BF145" i="14"/>
  <c r="BF154" i="14"/>
  <c r="BF155" i="14"/>
  <c r="BF164" i="14"/>
  <c r="BF176" i="14"/>
  <c r="BF177" i="14"/>
  <c r="BF178" i="14"/>
  <c r="BF180" i="14"/>
  <c r="BF181" i="14"/>
  <c r="BF182" i="14"/>
  <c r="BF183" i="14"/>
  <c r="BF195" i="14"/>
  <c r="BF196" i="14"/>
  <c r="BF199" i="14"/>
  <c r="BF200" i="14"/>
  <c r="BF217" i="14"/>
  <c r="BF218" i="14"/>
  <c r="BF219" i="14"/>
  <c r="BF220" i="14"/>
  <c r="BF221" i="14"/>
  <c r="BF159" i="2"/>
  <c r="BF166" i="2"/>
  <c r="BF173" i="2"/>
  <c r="BF194" i="2"/>
  <c r="BF221" i="2"/>
  <c r="BF226" i="2"/>
  <c r="BF229" i="2"/>
  <c r="BF230" i="2"/>
  <c r="BF234" i="2"/>
  <c r="BF238" i="2"/>
  <c r="BF242" i="2"/>
  <c r="BF253" i="2"/>
  <c r="BF269" i="2"/>
  <c r="BF134" i="3"/>
  <c r="BF137" i="3"/>
  <c r="BF138" i="3"/>
  <c r="BF156" i="3"/>
  <c r="BF175" i="3"/>
  <c r="BF179" i="3"/>
  <c r="BF190" i="3"/>
  <c r="BF196" i="3"/>
  <c r="BF204" i="3"/>
  <c r="BF213" i="3"/>
  <c r="BF214" i="3"/>
  <c r="BF231" i="3"/>
  <c r="BF235" i="3"/>
  <c r="BF237" i="3"/>
  <c r="BF245" i="3"/>
  <c r="BF254" i="3"/>
  <c r="BF256" i="3"/>
  <c r="BF257" i="3"/>
  <c r="BF262" i="3"/>
  <c r="BF265" i="3"/>
  <c r="BF267" i="3"/>
  <c r="BF268" i="3"/>
  <c r="BF270" i="3"/>
  <c r="BF272" i="3"/>
  <c r="BF279" i="3"/>
  <c r="BF281" i="3"/>
  <c r="BF283" i="3"/>
  <c r="BF284" i="3"/>
  <c r="BF285" i="3"/>
  <c r="BF289" i="3"/>
  <c r="BF295" i="3"/>
  <c r="BF296" i="3"/>
  <c r="BF297" i="3"/>
  <c r="BK203" i="3"/>
  <c r="J203" i="3" s="1"/>
  <c r="J102" i="3" s="1"/>
  <c r="BF131" i="4"/>
  <c r="BF137" i="4"/>
  <c r="BF141" i="4"/>
  <c r="BF145" i="4"/>
  <c r="BF153" i="4"/>
  <c r="BF166" i="4"/>
  <c r="BF177" i="4"/>
  <c r="BF178" i="4"/>
  <c r="BF184" i="4"/>
  <c r="BK183" i="4"/>
  <c r="J183" i="4" s="1"/>
  <c r="J106" i="4" s="1"/>
  <c r="BF137" i="5"/>
  <c r="BF140" i="5"/>
  <c r="BF142" i="5"/>
  <c r="BF146" i="5"/>
  <c r="BF149" i="5"/>
  <c r="BF161" i="5"/>
  <c r="E85" i="6"/>
  <c r="F92" i="6"/>
  <c r="BK120" i="6"/>
  <c r="J120" i="6" s="1"/>
  <c r="J98" i="6" s="1"/>
  <c r="E85" i="9"/>
  <c r="BF121" i="9"/>
  <c r="BF122" i="9"/>
  <c r="BF123" i="9"/>
  <c r="BF128" i="9"/>
  <c r="BF129" i="9"/>
  <c r="BF132" i="9"/>
  <c r="BF134" i="9"/>
  <c r="BF139" i="9"/>
  <c r="BF147" i="9"/>
  <c r="BF151" i="9"/>
  <c r="BF152" i="9"/>
  <c r="BF153" i="9"/>
  <c r="BF156" i="9"/>
  <c r="BF158" i="9"/>
  <c r="BF126" i="10"/>
  <c r="BF131" i="10"/>
  <c r="BF132" i="10"/>
  <c r="BF136" i="10"/>
  <c r="BF138" i="10"/>
  <c r="BF139" i="10"/>
  <c r="BF140" i="10"/>
  <c r="BF141" i="10"/>
  <c r="BF147" i="10"/>
  <c r="F92" i="11"/>
  <c r="BF124" i="11"/>
  <c r="BF127" i="11"/>
  <c r="BF129" i="11"/>
  <c r="F92" i="12"/>
  <c r="BF127" i="12"/>
  <c r="BF128" i="12"/>
  <c r="BF137" i="12"/>
  <c r="BF144" i="12"/>
  <c r="BF145" i="12"/>
  <c r="BF146" i="12"/>
  <c r="BF147" i="12"/>
  <c r="BF153" i="12"/>
  <c r="BF155" i="12"/>
  <c r="BF157" i="12"/>
  <c r="BF158" i="12"/>
  <c r="BF160" i="12"/>
  <c r="BF162" i="12"/>
  <c r="BF163" i="12"/>
  <c r="BF171" i="12"/>
  <c r="BF172" i="12"/>
  <c r="BF173" i="12"/>
  <c r="BF175" i="12"/>
  <c r="BF176" i="12"/>
  <c r="BF180" i="12"/>
  <c r="BF124" i="13"/>
  <c r="BF125" i="13"/>
  <c r="BF128" i="13"/>
  <c r="BF129" i="13"/>
  <c r="BF142" i="13"/>
  <c r="BF144" i="13"/>
  <c r="BF145" i="13"/>
  <c r="BF148" i="13"/>
  <c r="BF149" i="13"/>
  <c r="BF153" i="13"/>
  <c r="BF160" i="13"/>
  <c r="BF162" i="13"/>
  <c r="BF130" i="14"/>
  <c r="BF139" i="14"/>
  <c r="BF140" i="14"/>
  <c r="BF141" i="14"/>
  <c r="BF149" i="14"/>
  <c r="BF150" i="14"/>
  <c r="BF151" i="14"/>
  <c r="BF156" i="14"/>
  <c r="BF157" i="14"/>
  <c r="BF158" i="14"/>
  <c r="BF159" i="14"/>
  <c r="BF160" i="14"/>
  <c r="BF161" i="14"/>
  <c r="BF166" i="14"/>
  <c r="BF167" i="14"/>
  <c r="BF168" i="14"/>
  <c r="BF169" i="14"/>
  <c r="BF170" i="14"/>
  <c r="BF171" i="14"/>
  <c r="BF172" i="14"/>
  <c r="BF179" i="14"/>
  <c r="BF185" i="14"/>
  <c r="BF187" i="14"/>
  <c r="BF192" i="14"/>
  <c r="BF193" i="14"/>
  <c r="BF198" i="14"/>
  <c r="BF203" i="14"/>
  <c r="BF204" i="14"/>
  <c r="BF211" i="14"/>
  <c r="BF212" i="14"/>
  <c r="BF213" i="14"/>
  <c r="BF214" i="14"/>
  <c r="J33" i="4"/>
  <c r="AV97" i="1" s="1"/>
  <c r="F36" i="4"/>
  <c r="BC97" i="1" s="1"/>
  <c r="F33" i="5"/>
  <c r="AZ98" i="1"/>
  <c r="F36" i="5"/>
  <c r="BC98" i="1" s="1"/>
  <c r="AV100" i="1"/>
  <c r="BB100" i="1"/>
  <c r="BC101" i="1"/>
  <c r="F35" i="9"/>
  <c r="BB102" i="1"/>
  <c r="F37" i="10"/>
  <c r="BD103" i="1" s="1"/>
  <c r="J33" i="11"/>
  <c r="AV104" i="1"/>
  <c r="F35" i="11"/>
  <c r="BB104" i="1" s="1"/>
  <c r="F33" i="12"/>
  <c r="AZ105" i="1" s="1"/>
  <c r="F35" i="12"/>
  <c r="BB105" i="1" s="1"/>
  <c r="F33" i="13"/>
  <c r="AZ106" i="1" s="1"/>
  <c r="F35" i="13"/>
  <c r="BB106" i="1"/>
  <c r="F33" i="2"/>
  <c r="AZ95" i="1" s="1"/>
  <c r="F36" i="2"/>
  <c r="BC95" i="1" s="1"/>
  <c r="J33" i="3"/>
  <c r="AV96" i="1" s="1"/>
  <c r="F35" i="5"/>
  <c r="BB98" i="1"/>
  <c r="AV101" i="1"/>
  <c r="F36" i="12"/>
  <c r="BC105" i="1" s="1"/>
  <c r="J33" i="2"/>
  <c r="AV95" i="1"/>
  <c r="F37" i="3"/>
  <c r="BD96" i="1" s="1"/>
  <c r="F37" i="5"/>
  <c r="BD98" i="1" s="1"/>
  <c r="BD100" i="1"/>
  <c r="F36" i="9"/>
  <c r="BC102" i="1"/>
  <c r="F36" i="3"/>
  <c r="BC96" i="1" s="1"/>
  <c r="J33" i="5"/>
  <c r="AV98" i="1"/>
  <c r="BC100" i="1"/>
  <c r="F35" i="10"/>
  <c r="BB103" i="1" s="1"/>
  <c r="F37" i="13"/>
  <c r="BD106" i="1"/>
  <c r="F37" i="2"/>
  <c r="BD95" i="1" s="1"/>
  <c r="F35" i="2"/>
  <c r="BB95" i="1" s="1"/>
  <c r="AZ101" i="1"/>
  <c r="F33" i="9"/>
  <c r="AZ102" i="1"/>
  <c r="F33" i="10"/>
  <c r="AZ103" i="1"/>
  <c r="F33" i="11"/>
  <c r="AZ104" i="1" s="1"/>
  <c r="F37" i="11"/>
  <c r="BD104" i="1"/>
  <c r="F37" i="12"/>
  <c r="BD105" i="1" s="1"/>
  <c r="BD107" i="1"/>
  <c r="F35" i="3"/>
  <c r="BB96" i="1" s="1"/>
  <c r="F33" i="4"/>
  <c r="AZ97" i="1"/>
  <c r="F37" i="4"/>
  <c r="BD97" i="1"/>
  <c r="BB101" i="1"/>
  <c r="J33" i="10"/>
  <c r="AV103" i="1" s="1"/>
  <c r="F36" i="11"/>
  <c r="BC104" i="1" s="1"/>
  <c r="J33" i="12"/>
  <c r="AV105" i="1" s="1"/>
  <c r="J33" i="14"/>
  <c r="AV107" i="1" s="1"/>
  <c r="F35" i="4"/>
  <c r="BB97" i="1"/>
  <c r="F33" i="3"/>
  <c r="AZ96" i="1"/>
  <c r="F37" i="9"/>
  <c r="BD102" i="1"/>
  <c r="J33" i="13"/>
  <c r="AV106" i="1" s="1"/>
  <c r="BC107" i="1"/>
  <c r="BB107" i="1"/>
  <c r="AZ100" i="1"/>
  <c r="BD101" i="1"/>
  <c r="J33" i="9"/>
  <c r="AV102" i="1"/>
  <c r="F36" i="10"/>
  <c r="BC103" i="1"/>
  <c r="F36" i="13"/>
  <c r="BC106" i="1"/>
  <c r="J34" i="6"/>
  <c r="AW99" i="1" s="1"/>
  <c r="J33" i="6"/>
  <c r="AV99" i="1" s="1"/>
  <c r="J175" i="14" l="1"/>
  <c r="J101" i="14" s="1"/>
  <c r="F34" i="14"/>
  <c r="BA107" i="1" s="1"/>
  <c r="T129" i="2"/>
  <c r="T128" i="2" s="1"/>
  <c r="T124" i="14"/>
  <c r="T123" i="14" s="1"/>
  <c r="P247" i="2"/>
  <c r="R147" i="5"/>
  <c r="BK126" i="5"/>
  <c r="J126" i="5" s="1"/>
  <c r="J97" i="5" s="1"/>
  <c r="T130" i="3"/>
  <c r="T129" i="3" s="1"/>
  <c r="R124" i="14"/>
  <c r="R123" i="14" s="1"/>
  <c r="P121" i="13"/>
  <c r="P120" i="13" s="1"/>
  <c r="AU106" i="1" s="1"/>
  <c r="P126" i="5"/>
  <c r="P154" i="4"/>
  <c r="P126" i="4" s="1"/>
  <c r="AU97" i="1" s="1"/>
  <c r="R125" i="5"/>
  <c r="T127" i="4"/>
  <c r="BK124" i="14"/>
  <c r="J124" i="14" s="1"/>
  <c r="J97" i="14" s="1"/>
  <c r="R124" i="12"/>
  <c r="R123" i="12" s="1"/>
  <c r="BK247" i="2"/>
  <c r="J247" i="2" s="1"/>
  <c r="J103" i="2" s="1"/>
  <c r="P130" i="3"/>
  <c r="P129" i="3" s="1"/>
  <c r="AU96" i="1" s="1"/>
  <c r="P124" i="14"/>
  <c r="P123" i="14" s="1"/>
  <c r="AU107" i="1" s="1"/>
  <c r="R121" i="13"/>
  <c r="R120" i="13" s="1"/>
  <c r="BK154" i="4"/>
  <c r="J154" i="4" s="1"/>
  <c r="J101" i="4" s="1"/>
  <c r="P129" i="2"/>
  <c r="P128" i="2" s="1"/>
  <c r="AU95" i="1" s="1"/>
  <c r="R130" i="3"/>
  <c r="R129" i="3" s="1"/>
  <c r="T121" i="13"/>
  <c r="T120" i="13" s="1"/>
  <c r="T124" i="12"/>
  <c r="T123" i="12" s="1"/>
  <c r="P147" i="5"/>
  <c r="T126" i="5"/>
  <c r="T125" i="5" s="1"/>
  <c r="T154" i="4"/>
  <c r="R127" i="4"/>
  <c r="R126" i="4" s="1"/>
  <c r="R129" i="2"/>
  <c r="R128" i="2" s="1"/>
  <c r="BK270" i="2"/>
  <c r="J270" i="2" s="1"/>
  <c r="J106" i="2" s="1"/>
  <c r="BK130" i="3"/>
  <c r="J130" i="3" s="1"/>
  <c r="J97" i="3" s="1"/>
  <c r="BK218" i="3"/>
  <c r="J218" i="3"/>
  <c r="J106" i="3" s="1"/>
  <c r="BK227" i="3"/>
  <c r="J227" i="3" s="1"/>
  <c r="J108" i="3" s="1"/>
  <c r="BK127" i="4"/>
  <c r="J155" i="4"/>
  <c r="J102" i="4" s="1"/>
  <c r="BK182" i="4"/>
  <c r="J182" i="4" s="1"/>
  <c r="J105" i="4" s="1"/>
  <c r="J127" i="5"/>
  <c r="J98" i="5" s="1"/>
  <c r="BK119" i="6"/>
  <c r="BK118" i="6" s="1"/>
  <c r="J118" i="6" s="1"/>
  <c r="J30" i="6" s="1"/>
  <c r="AG99" i="1" s="1"/>
  <c r="J119" i="9"/>
  <c r="J97" i="9" s="1"/>
  <c r="J120" i="9"/>
  <c r="J98" i="9" s="1"/>
  <c r="BK124" i="12"/>
  <c r="J124" i="12" s="1"/>
  <c r="J97" i="12" s="1"/>
  <c r="BK169" i="12"/>
  <c r="J169" i="12" s="1"/>
  <c r="J101" i="12" s="1"/>
  <c r="J121" i="13"/>
  <c r="J97" i="13" s="1"/>
  <c r="J122" i="13"/>
  <c r="J98" i="13" s="1"/>
  <c r="BK129" i="2"/>
  <c r="BK128" i="2" s="1"/>
  <c r="J128" i="2" s="1"/>
  <c r="J96" i="2" s="1"/>
  <c r="J248" i="2"/>
  <c r="J104" i="2" s="1"/>
  <c r="J148" i="5"/>
  <c r="J102" i="5" s="1"/>
  <c r="BK159" i="5"/>
  <c r="J159" i="5" s="1"/>
  <c r="J104" i="5" s="1"/>
  <c r="J125" i="14"/>
  <c r="J98" i="14" s="1"/>
  <c r="BK119" i="10"/>
  <c r="J119" i="10" s="1"/>
  <c r="J97" i="10" s="1"/>
  <c r="BK119" i="11"/>
  <c r="J119" i="11" s="1"/>
  <c r="J97" i="11" s="1"/>
  <c r="BC94" i="1"/>
  <c r="W32" i="1" s="1"/>
  <c r="F34" i="5"/>
  <c r="BA98" i="1" s="1"/>
  <c r="BA101" i="1"/>
  <c r="F34" i="9"/>
  <c r="BA102" i="1" s="1"/>
  <c r="J34" i="13"/>
  <c r="AW106" i="1" s="1"/>
  <c r="AT106" i="1" s="1"/>
  <c r="F34" i="4"/>
  <c r="BA97" i="1" s="1"/>
  <c r="J34" i="4"/>
  <c r="AW97" i="1" s="1"/>
  <c r="AT97" i="1" s="1"/>
  <c r="AW100" i="1"/>
  <c r="AT100" i="1" s="1"/>
  <c r="J34" i="12"/>
  <c r="AW105" i="1" s="1"/>
  <c r="AT105" i="1" s="1"/>
  <c r="F34" i="6"/>
  <c r="BA99" i="1"/>
  <c r="J30" i="9"/>
  <c r="AG102" i="1" s="1"/>
  <c r="F34" i="3"/>
  <c r="BA96" i="1" s="1"/>
  <c r="J34" i="11"/>
  <c r="AW104" i="1"/>
  <c r="AT104" i="1" s="1"/>
  <c r="F34" i="2"/>
  <c r="BA95" i="1" s="1"/>
  <c r="J34" i="10"/>
  <c r="AW103" i="1" s="1"/>
  <c r="AT103" i="1" s="1"/>
  <c r="BD94" i="1"/>
  <c r="W33" i="1" s="1"/>
  <c r="J34" i="9"/>
  <c r="AW102" i="1" s="1"/>
  <c r="AT102" i="1" s="1"/>
  <c r="AT99" i="1"/>
  <c r="AZ94" i="1"/>
  <c r="W29" i="1" s="1"/>
  <c r="J34" i="3"/>
  <c r="AW96" i="1" s="1"/>
  <c r="AT96" i="1" s="1"/>
  <c r="AW101" i="1"/>
  <c r="AT101" i="1" s="1"/>
  <c r="F34" i="13"/>
  <c r="BA106" i="1"/>
  <c r="J30" i="13"/>
  <c r="AG106" i="1" s="1"/>
  <c r="AN106" i="1" s="1"/>
  <c r="J34" i="2"/>
  <c r="AW95" i="1" s="1"/>
  <c r="AT95" i="1" s="1"/>
  <c r="F34" i="12"/>
  <c r="BA105" i="1" s="1"/>
  <c r="BA100" i="1"/>
  <c r="F34" i="11"/>
  <c r="BA104" i="1" s="1"/>
  <c r="BB94" i="1"/>
  <c r="AX94" i="1" s="1"/>
  <c r="J34" i="5"/>
  <c r="AW98" i="1" s="1"/>
  <c r="AT98" i="1" s="1"/>
  <c r="F34" i="10"/>
  <c r="BA103" i="1" s="1"/>
  <c r="J34" i="14"/>
  <c r="AW107" i="1" s="1"/>
  <c r="AT107" i="1" s="1"/>
  <c r="T126" i="4" l="1"/>
  <c r="BK126" i="4"/>
  <c r="J126" i="4" s="1"/>
  <c r="J30" i="4" s="1"/>
  <c r="AG97" i="1" s="1"/>
  <c r="AN97" i="1" s="1"/>
  <c r="P125" i="5"/>
  <c r="AU98" i="1" s="1"/>
  <c r="AU94" i="1" s="1"/>
  <c r="J39" i="9"/>
  <c r="J39" i="13"/>
  <c r="J129" i="2"/>
  <c r="J97" i="2"/>
  <c r="J127" i="4"/>
  <c r="J97" i="4" s="1"/>
  <c r="BK125" i="5"/>
  <c r="J125" i="5" s="1"/>
  <c r="J96" i="5" s="1"/>
  <c r="J96" i="6"/>
  <c r="AG100" i="1"/>
  <c r="AN100" i="1" s="1"/>
  <c r="BK118" i="10"/>
  <c r="J118" i="10"/>
  <c r="J96" i="10" s="1"/>
  <c r="BK118" i="11"/>
  <c r="J118" i="11" s="1"/>
  <c r="J96" i="11" s="1"/>
  <c r="J39" i="6"/>
  <c r="J119" i="6"/>
  <c r="J97" i="6" s="1"/>
  <c r="BK123" i="12"/>
  <c r="J123" i="12" s="1"/>
  <c r="J96" i="12" s="1"/>
  <c r="BK123" i="14"/>
  <c r="J123" i="14" s="1"/>
  <c r="J96" i="14" s="1"/>
  <c r="BK129" i="3"/>
  <c r="J129" i="3" s="1"/>
  <c r="J96" i="3" s="1"/>
  <c r="AN99" i="1"/>
  <c r="AN102" i="1"/>
  <c r="AV94" i="1"/>
  <c r="AK29" i="1" s="1"/>
  <c r="AY94" i="1"/>
  <c r="J30" i="2"/>
  <c r="AG95" i="1" s="1"/>
  <c r="AN95" i="1" s="1"/>
  <c r="BA94" i="1"/>
  <c r="W30" i="1" s="1"/>
  <c r="W31" i="1"/>
  <c r="J39" i="4" l="1"/>
  <c r="J96" i="4"/>
  <c r="J39" i="2"/>
  <c r="J30" i="3"/>
  <c r="AG96" i="1" s="1"/>
  <c r="AN96" i="1" s="1"/>
  <c r="AG101" i="1"/>
  <c r="AN101" i="1" s="1"/>
  <c r="J30" i="10"/>
  <c r="AG103" i="1" s="1"/>
  <c r="AN103" i="1" s="1"/>
  <c r="J30" i="11"/>
  <c r="AG104" i="1" s="1"/>
  <c r="AN104" i="1" s="1"/>
  <c r="J30" i="12"/>
  <c r="AG105" i="1" s="1"/>
  <c r="AN105" i="1" s="1"/>
  <c r="AW94" i="1"/>
  <c r="AK30" i="1" s="1"/>
  <c r="J30" i="5"/>
  <c r="AG98" i="1" s="1"/>
  <c r="AN98" i="1" s="1"/>
  <c r="J30" i="14"/>
  <c r="AG107" i="1" s="1"/>
  <c r="AN107" i="1" s="1"/>
  <c r="J39" i="10" l="1"/>
  <c r="J39" i="12"/>
  <c r="J39" i="5"/>
  <c r="J39" i="11"/>
  <c r="J39" i="14"/>
  <c r="J39" i="3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<sst xmlns="http://schemas.openxmlformats.org/spreadsheetml/2006/main" count="9884" uniqueCount="1472">
  <si>
    <t>Export Komplet</t>
  </si>
  <si>
    <t/>
  </si>
  <si>
    <t>2.0</t>
  </si>
  <si>
    <t>False</t>
  </si>
  <si>
    <t>{91d1bbcf-bb83-4fcc-920f-e4492ab1e746}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</si>
  <si>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</si>
  <si>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</si>
  <si>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</si>
  <si>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</si>
  <si>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</si>
  <si>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</si>
  <si>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</si>
  <si>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1051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</si>
  <si>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</si>
  <si>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</si>
  <si>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ROZKVET - OPRAVA NÁMESTIA</t>
  </si>
  <si>
    <t>JKSO:</t>
  </si>
  <si>
    <t>KS:</t>
  </si>
  <si>
    <t>Miesto:</t>
  </si>
  <si>
    <t xml:space="preserve"> </t>
  </si>
  <si>
    <t>Dátum:</t>
  </si>
  <si>
    <t>12. 1. 2021</t>
  </si>
  <si>
    <t>Objednávateľ:</t>
  </si>
  <si>
    <t>IČO:</t>
  </si>
  <si>
    <t>Mestský úrad , Trenčín</t>
  </si>
  <si>
    <t>IČ DPH:</t>
  </si>
  <si>
    <t>Zhotoviteľ:</t>
  </si>
  <si>
    <t>Vyplň údaj</t>
  </si>
  <si>
    <t>Projektant:</t>
  </si>
  <si>
    <t>BYTOP , s.r.o. Trenčín</t>
  </si>
  <si>
    <t>True</t>
  </si>
  <si>
    <t>0,01</t>
  </si>
  <si>
    <t>Spracovateľ:</t>
  </si>
  <si>
    <t>Martinusová Katarína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</si>
  <si>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</si>
  <si>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</si>
  <si>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</si>
  <si>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</si>
  <si>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</si>
  <si>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</si>
  <si>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</si>
  <si>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</si>
  <si>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</si>
  <si>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</si>
  <si>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</si>
  <si>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</si>
  <si>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</si>
  <si>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</si>
  <si>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</si>
  <si>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</si>
  <si>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</si>
  <si>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</si>
  <si>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</si>
  <si>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</si>
  <si>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</si>
  <si>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</si>
  <si>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</si>
  <si>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</si>
  <si>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</si>
  <si>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</si>
  <si>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</si>
  <si>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</si>
  <si>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</si>
  <si>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</si>
  <si>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</si>
  <si>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</si>
  <si>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</si>
  <si>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</si>
  <si>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</si>
  <si>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</si>
  <si>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</si>
  <si>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</si>
  <si>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</si>
  <si>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</si>
  <si>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</si>
  <si>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</si>
  <si>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</si>
  <si>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</si>
  <si>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</si>
  <si>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</si>
  <si>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</si>
  <si>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101 - Námestie</t>
  </si>
  <si>
    <t>STA</t>
  </si>
  <si>
    <t>{8cfa905f-decb-4927-b901-1ba5348aedfc}</t>
  </si>
  <si>
    <t>2</t>
  </si>
  <si>
    <t>SO 101.1 - Rekonštrukcia vodnej plochy</t>
  </si>
  <si>
    <t>{5e3b5b22-8eef-4e02-ba5d-436c3cc4ca22}</t>
  </si>
  <si>
    <t>3</t>
  </si>
  <si>
    <t>SO 101.2 - Kryté pódium</t>
  </si>
  <si>
    <t>{0c415db4-b0a7-4ea2-a325-31bed81683a1}</t>
  </si>
  <si>
    <t>4</t>
  </si>
  <si>
    <t>SO 101.3 - Krytá besiedka</t>
  </si>
  <si>
    <t>{f6cc94b7-5d40-45db-b144-ae3f4ad2684d}</t>
  </si>
  <si>
    <t>5</t>
  </si>
  <si>
    <t>SO 101.4 - Statický zahmlievací systém</t>
  </si>
  <si>
    <t>{0f7ae730-34c3-4724-97fb-698fc879b6a3}</t>
  </si>
  <si>
    <t>6</t>
  </si>
  <si>
    <t>SO 101.5 - Stanovisko bikesharingu</t>
  </si>
  <si>
    <t>{44db4f16-2b6e-453a-b525-6cb1d1386d6e}</t>
  </si>
  <si>
    <t>7</t>
  </si>
  <si>
    <t>SO 101.6 - Cykloprístrešok</t>
  </si>
  <si>
    <t>{cc2fa770-12e4-41ab-bd8e-0435a421dc17}</t>
  </si>
  <si>
    <t>8</t>
  </si>
  <si>
    <t>SO 102 - Verejné osvetlenie</t>
  </si>
  <si>
    <t>{382665da-f2ec-4306-9dd9-5e07d2008d9b}</t>
  </si>
  <si>
    <t>9</t>
  </si>
  <si>
    <t>SO 103 - Vonkajšie rozvody silnoprúdu</t>
  </si>
  <si>
    <t>{5a952c21-fb85-4f67-90a5-f6f549b3a9c1}</t>
  </si>
  <si>
    <t>10</t>
  </si>
  <si>
    <t>Zemné prace sú spoločné pre objekty SO102 a SO103 / treba ich skoordinovať so stavbou!!! /</t>
  </si>
  <si>
    <t>{c6521758-6c06-4be0-8bbe-f1748c437b6a}</t>
  </si>
  <si>
    <t>11</t>
  </si>
  <si>
    <t xml:space="preserve">SO 104 - Vodovod </t>
  </si>
  <si>
    <t>{6b2c5bfa-aa74-4205-b600-5c2447e07537}</t>
  </si>
  <si>
    <t>12</t>
  </si>
  <si>
    <t>SO 105 - Kanalizácia</t>
  </si>
  <si>
    <t>{1e07c261-7a90-4b4a-8941-ee692d49ff98}</t>
  </si>
  <si>
    <t>13</t>
  </si>
  <si>
    <t>SO 106 - Sadové úpravy</t>
  </si>
  <si>
    <t>{bd0bb030-8880-4470-8307-6b01907828bd}</t>
  </si>
  <si>
    <t>KRYCÍ LIST ROZPOČTU</t>
  </si>
  <si>
    <t>Objekt:</t>
  </si>
  <si>
    <t>1 - SO 101 - Námestie</t>
  </si>
  <si>
    <t>REKAPITULÁCIA ROZPOČTU</t>
  </si>
  <si>
    <t>Kód dielu - Popis</t>
  </si>
  <si>
    <t>Cena celkom [EUR]</t>
  </si>
  <si>
    <t>Náklady z rozpočtu</t>
  </si>
  <si>
    <t>-1</t>
  </si>
  <si>
    <t>HSV - 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</si>
  <si>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</si>
  <si>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</si>
  <si>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</si>
  <si>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 Ostatné konštrukcie a práce-búranie</t>
  </si>
  <si>
    <t xml:space="preserve">    99 -  Presun hmôt HSV</t>
  </si>
  <si>
    <t>PSV - Práce a dodávky PSV</t>
  </si>
  <si>
    <t xml:space="preserve">    767 - Konštrukcie doplnkové kovové</t>
  </si>
  <si>
    <t xml:space="preserve">    T18 -  Mobiliár</t>
  </si>
  <si>
    <t>VRN -  Vedľajšie rozpočtové náklady</t>
  </si>
  <si>
    <t xml:space="preserve">    VRN06 -  Zariadenie staveniska</t>
  </si>
  <si>
    <t xml:space="preserve">    VRN14 - Ostatné náklady stavby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</si>
  <si>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</si>
  <si>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</si>
  <si>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</si>
  <si>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</si>
  <si>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</si>
  <si>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</si>
  <si>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</si>
  <si>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</si>
  <si>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</si>
  <si>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</si>
  <si>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</si>
  <si>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</si>
  <si>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</si>
  <si>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</si>
  <si>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</si>
  <si>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>Zemné práce</t>
  </si>
  <si>
    <t>K</t>
  </si>
  <si>
    <t>111101101</t>
  </si>
  <si>
    <t>Odstránenie travín a tŕstia s príp. premiestnením a uložením na hromady do 50 m, pri celkovej ploche do 1000m2</t>
  </si>
  <si>
    <t>m2</t>
  </si>
  <si>
    <t>-635167429</t>
  </si>
  <si>
    <t>VV</t>
  </si>
  <si>
    <t>pre  nové chodníky k besiedke</t>
  </si>
  <si>
    <t>13,0*3,0</t>
  </si>
  <si>
    <t>10,0*8,0</t>
  </si>
  <si>
    <t>3,5*8,0</t>
  </si>
  <si>
    <t>(38,0+12,0+10,0)*1,8</t>
  </si>
  <si>
    <t>Medzisúčet</t>
  </si>
  <si>
    <t>pre okrasný záhonC</t>
  </si>
  <si>
    <t>23,0*2,0</t>
  </si>
  <si>
    <t>pre okrasný záhon typ B</t>
  </si>
  <si>
    <t>11,0*6,0</t>
  </si>
  <si>
    <t>6,0*6,0</t>
  </si>
  <si>
    <t>12,5*12,5</t>
  </si>
  <si>
    <t>Súčet</t>
  </si>
  <si>
    <t>113205111</t>
  </si>
  <si>
    <t>Vytrhanie obrúb betónových, chodníkových ležatých,  -0,23000t</t>
  </si>
  <si>
    <t>m</t>
  </si>
  <si>
    <t>785424424</t>
  </si>
  <si>
    <t>113307231</t>
  </si>
  <si>
    <t>Odstránenie podkladu v ploche nad 200 m2 z betónu prostého, hr. vrstvy do 150 mm,  -0,22500t</t>
  </si>
  <si>
    <t>-1414933396</t>
  </si>
  <si>
    <t>113307241</t>
  </si>
  <si>
    <t>Odstránenie podkladu v ploche nad 200 m2 asfaltového, hr. vrstvy do 50 mm,  -0,09800t</t>
  </si>
  <si>
    <t>-1473869293</t>
  </si>
  <si>
    <t>122201101</t>
  </si>
  <si>
    <t>Odkopávka a prekopávka nezapažená v hornine 3, do 100 m3</t>
  </si>
  <si>
    <t>m3</t>
  </si>
  <si>
    <t>-504353530</t>
  </si>
  <si>
    <t>255,0*0,2</t>
  </si>
  <si>
    <t>pre okrasný záhon C</t>
  </si>
  <si>
    <t>46,0*0,2</t>
  </si>
  <si>
    <t>11,0*6,0*0,2</t>
  </si>
  <si>
    <t>6,0*6,0*0,2</t>
  </si>
  <si>
    <t>122201109</t>
  </si>
  <si>
    <t>Odkopávky a prekopávky nezapažené. Príplatok k cenám za lepivosť horniny 3</t>
  </si>
  <si>
    <t>-1793228207</t>
  </si>
  <si>
    <t>133201201</t>
  </si>
  <si>
    <t>Výkop šachty nezapaženej, hornina 3 do 100 m3</t>
  </si>
  <si>
    <t>-730018771</t>
  </si>
  <si>
    <t>pre základ pod vian. strom</t>
  </si>
  <si>
    <t>1,8*1,8*2,2</t>
  </si>
  <si>
    <t>rozš.</t>
  </si>
  <si>
    <t>4*1,8*0,5*2,2/2</t>
  </si>
  <si>
    <t>133201209</t>
  </si>
  <si>
    <t>Príplatok k cenám za lepivosť horniny tr.3</t>
  </si>
  <si>
    <t>-951330148</t>
  </si>
  <si>
    <t>162501102</t>
  </si>
  <si>
    <t>Vodorovné premiestnenie výkopku po spevnenej ceste z horniny tr.1-4, do 100 m3 na vzdialenosť do 3000 m</t>
  </si>
  <si>
    <t>1538684348</t>
  </si>
  <si>
    <t>80,6+11,088</t>
  </si>
  <si>
    <t>162501105</t>
  </si>
  <si>
    <t>Vodorovné premiestnenie výkopku po spevnenej ceste z horniny tr.1-4, do 100 m3, príplatok k cene za každých ďalšich a začatých 1000 m</t>
  </si>
  <si>
    <t>237117037</t>
  </si>
  <si>
    <t>odvoz 15 km</t>
  </si>
  <si>
    <t>91,688*12</t>
  </si>
  <si>
    <t>167101101</t>
  </si>
  <si>
    <t>Nakladanie neuľahnutého výkopku z hornín tr.1-4 do 100 m3</t>
  </si>
  <si>
    <t>2015338344</t>
  </si>
  <si>
    <t>171201201</t>
  </si>
  <si>
    <t>Uloženie sypaniny na skládky do 100 m3</t>
  </si>
  <si>
    <t>338846936</t>
  </si>
  <si>
    <t>171209002</t>
  </si>
  <si>
    <t>Poplatok za skladovanie - zemina a kamenivo (17 05) ostatné</t>
  </si>
  <si>
    <t>t</t>
  </si>
  <si>
    <t>563130664</t>
  </si>
  <si>
    <t>91,688*1,7</t>
  </si>
  <si>
    <t>14</t>
  </si>
  <si>
    <t>174101001</t>
  </si>
  <si>
    <t>Zásyp sypaninou so zhutnením jám, šachiet, rýh, zárezov alebo okolo objektov do 100 m3 / hutnenie po vrstvách cca 300 mm /</t>
  </si>
  <si>
    <t>1927913571</t>
  </si>
  <si>
    <t>základ pod vian. strom</t>
  </si>
  <si>
    <t>výkop</t>
  </si>
  <si>
    <t>11,088</t>
  </si>
  <si>
    <t>- základ</t>
  </si>
  <si>
    <t>0,324+2,469</t>
  </si>
  <si>
    <t>15</t>
  </si>
  <si>
    <t>M</t>
  </si>
  <si>
    <t>5833785100.5</t>
  </si>
  <si>
    <t>Štrkopiesok</t>
  </si>
  <si>
    <t>434417524</t>
  </si>
  <si>
    <t>16</t>
  </si>
  <si>
    <t>18130110.0</t>
  </si>
  <si>
    <t>Rozprestretie zeminy v rovine, plocha do 500 m2</t>
  </si>
  <si>
    <t>2017997500</t>
  </si>
  <si>
    <t>pre okrasný záhon typ C</t>
  </si>
  <si>
    <t>46,0</t>
  </si>
  <si>
    <t>17</t>
  </si>
  <si>
    <t>Pol28.1.11</t>
  </si>
  <si>
    <t>Humusová zemina</t>
  </si>
  <si>
    <t>-908115173</t>
  </si>
  <si>
    <t>304,25*0,2</t>
  </si>
  <si>
    <t>Zakladanie</t>
  </si>
  <si>
    <t>18</t>
  </si>
  <si>
    <t>273313611</t>
  </si>
  <si>
    <t>Betón základových dosiek, prostý tr. C 16/20 - podkladný</t>
  </si>
  <si>
    <t>1059111531</t>
  </si>
  <si>
    <t>1,8*1,8*0,1</t>
  </si>
  <si>
    <t>19</t>
  </si>
  <si>
    <t>275321411</t>
  </si>
  <si>
    <t>Betón základových pätiek, železový (bez výstuže), tr. C 25/30</t>
  </si>
  <si>
    <t>1236010817</t>
  </si>
  <si>
    <t>1,6*1,6*0,4</t>
  </si>
  <si>
    <t>1,1*1,1*1,7</t>
  </si>
  <si>
    <t>-0,6*0,6*1,7</t>
  </si>
  <si>
    <t>275351215</t>
  </si>
  <si>
    <t>Debnenie stien základových pätiek, zhotovenie-dielce</t>
  </si>
  <si>
    <t>-1455718958</t>
  </si>
  <si>
    <t>4*1,6*0,4</t>
  </si>
  <si>
    <t>4*1,1*1,7</t>
  </si>
  <si>
    <t>4*0,6*1,7</t>
  </si>
  <si>
    <t>21</t>
  </si>
  <si>
    <t>275351216</t>
  </si>
  <si>
    <t>Debnenie stien základovýcb pätiek, odstránenie-dielce</t>
  </si>
  <si>
    <t>-766476621</t>
  </si>
  <si>
    <t>22</t>
  </si>
  <si>
    <t>275362021</t>
  </si>
  <si>
    <t>Výstuž základových pätiek zo zvár. sietí KARI</t>
  </si>
  <si>
    <t>258903478</t>
  </si>
  <si>
    <t>2,469*100/1000</t>
  </si>
  <si>
    <t>23</t>
  </si>
  <si>
    <t>899912109.1</t>
  </si>
  <si>
    <t>Osadenie oceľovej rúry  d 559 mm</t>
  </si>
  <si>
    <t>1293697609</t>
  </si>
  <si>
    <t>24</t>
  </si>
  <si>
    <t>14231111001</t>
  </si>
  <si>
    <t>Rúrka oceľ. hladká kruhová  d 559x8mm, STN 425738, mat. ČSN 11375</t>
  </si>
  <si>
    <t>-809618268</t>
  </si>
  <si>
    <t>25</t>
  </si>
  <si>
    <t>871211004</t>
  </si>
  <si>
    <t>Osadenie odvodňovacej rúry DN 50</t>
  </si>
  <si>
    <t>562687982</t>
  </si>
  <si>
    <t>26</t>
  </si>
  <si>
    <t>286130033609</t>
  </si>
  <si>
    <t>Rúra  PVC DN 50</t>
  </si>
  <si>
    <t>-719110333</t>
  </si>
  <si>
    <t>Komunikácie</t>
  </si>
  <si>
    <t>27</t>
  </si>
  <si>
    <t>5647321115</t>
  </si>
  <si>
    <t>Podklad alebo kryt zo štrkodrvy veľ. 4-8 mm s rozprestretím a zhutn.hr. 40 mm</t>
  </si>
  <si>
    <t>-946083751</t>
  </si>
  <si>
    <t>1095+1450</t>
  </si>
  <si>
    <t>28</t>
  </si>
  <si>
    <t>564932111</t>
  </si>
  <si>
    <t>Podklad z mechanicky spevneného kameniva fr. 0-45 mm s rozprestretím a zhutnením, po zhutnení hr. 100 mm</t>
  </si>
  <si>
    <t>1459499076</t>
  </si>
  <si>
    <t>29</t>
  </si>
  <si>
    <t>5969111141</t>
  </si>
  <si>
    <t>Kladenie zámkovej dlažby hr. 60 mm</t>
  </si>
  <si>
    <t>1162540009</t>
  </si>
  <si>
    <t>30</t>
  </si>
  <si>
    <t>5921952391.1</t>
  </si>
  <si>
    <t>Dlažba zámková hr. 60 mm - typ 1- Citytop kombi so systémom Einstein® dlažba s fázou,  systémová dlažba, zámkové zabezpečenie proti, mix 3 formátov (10/20/6, 20/20/6, 30/20/6 cm) sivá</t>
  </si>
  <si>
    <t>792380503</t>
  </si>
  <si>
    <t>31</t>
  </si>
  <si>
    <t>5921952391.2</t>
  </si>
  <si>
    <t>Dlažba zámková hr. 60 mm - typ 2 - Citytop systémová dlažba s fázou, 10/20/6 červená</t>
  </si>
  <si>
    <t>250900221</t>
  </si>
  <si>
    <t>32</t>
  </si>
  <si>
    <t>271521111</t>
  </si>
  <si>
    <t>Vankúše zhutnené pod obrubníky z kameniva hrubého drveného, frakcie 32 - 63 mm</t>
  </si>
  <si>
    <t>1052307419</t>
  </si>
  <si>
    <t>854,0*0,3*0,1</t>
  </si>
  <si>
    <t>33</t>
  </si>
  <si>
    <t>9165611111</t>
  </si>
  <si>
    <t xml:space="preserve">Osadenie  obrubníka betón., do lôžka z bet. pros. tr. C 20/25 </t>
  </si>
  <si>
    <t>1612043885</t>
  </si>
  <si>
    <t>34</t>
  </si>
  <si>
    <t>592170001800</t>
  </si>
  <si>
    <t>Obrubník  parkový,1000x50x200 mm</t>
  </si>
  <si>
    <t>ks</t>
  </si>
  <si>
    <t>-1557685881</t>
  </si>
  <si>
    <t>35</t>
  </si>
  <si>
    <t>-639504256</t>
  </si>
  <si>
    <t>36</t>
  </si>
  <si>
    <t>1568294196</t>
  </si>
  <si>
    <t>37</t>
  </si>
  <si>
    <t>38</t>
  </si>
  <si>
    <t>95317102.3</t>
  </si>
  <si>
    <t>Osadenie kovového poklopu ,vč. rámu, hmotnosti 100-150 kg</t>
  </si>
  <si>
    <t>1031668221</t>
  </si>
  <si>
    <t>39</t>
  </si>
  <si>
    <t>55242111709</t>
  </si>
  <si>
    <t>Poklop  liatinový, pozinkovaný - uzamykateľný</t>
  </si>
  <si>
    <t>-430357885</t>
  </si>
  <si>
    <t xml:space="preserve"> Ostatné konštrukcie a práce-búranie</t>
  </si>
  <si>
    <t>40</t>
  </si>
  <si>
    <t>767914899</t>
  </si>
  <si>
    <t>Demontáž jestv. reklamných válcov</t>
  </si>
  <si>
    <t>330861995</t>
  </si>
  <si>
    <t>41</t>
  </si>
  <si>
    <t>767915899</t>
  </si>
  <si>
    <t>Demontáž jestv. lavičiek  /  staršie dlhé pri ostrovčekoch /</t>
  </si>
  <si>
    <t>1646928222</t>
  </si>
  <si>
    <t>42</t>
  </si>
  <si>
    <t>767995899</t>
  </si>
  <si>
    <t>Demontáž a spätná montáž  jestv. lavičiek  /novšie pri trojuholníkoch /</t>
  </si>
  <si>
    <t>484997912</t>
  </si>
  <si>
    <t>43</t>
  </si>
  <si>
    <t>979081111</t>
  </si>
  <si>
    <t>Odvoz sutiny a vybúraných hmôt na skládku do 1 km</t>
  </si>
  <si>
    <t>1836823466</t>
  </si>
  <si>
    <t>811,922</t>
  </si>
  <si>
    <t>44</t>
  </si>
  <si>
    <t>979081121</t>
  </si>
  <si>
    <t>Odvoz sutiny a vybúraných hmôt na skládku za každý ďalší 1 km</t>
  </si>
  <si>
    <t>449899445</t>
  </si>
  <si>
    <t>811,922*12</t>
  </si>
  <si>
    <t>45</t>
  </si>
  <si>
    <t>979087212</t>
  </si>
  <si>
    <t>Nakladanie na dopravné prostriedky pre vodorovnú dopravu sutiny</t>
  </si>
  <si>
    <t>-1742357220</t>
  </si>
  <si>
    <t>46</t>
  </si>
  <si>
    <t>979089012</t>
  </si>
  <si>
    <t>Poplatok za skladovanie - betón, tehly, dlaždice (17 01 ), ostatné</t>
  </si>
  <si>
    <t>1719162636</t>
  </si>
  <si>
    <t>811,922-220,5</t>
  </si>
  <si>
    <t>47</t>
  </si>
  <si>
    <t>979089212</t>
  </si>
  <si>
    <t>Poplatok za skladovanie - bitúmenové zmesi, uholný decht, dechtové výrobky (17 03 ), ostatné</t>
  </si>
  <si>
    <t>1397146405</t>
  </si>
  <si>
    <t>99</t>
  </si>
  <si>
    <t xml:space="preserve"> Presun hmôt HSV</t>
  </si>
  <si>
    <t>48</t>
  </si>
  <si>
    <t>998223011</t>
  </si>
  <si>
    <t>Presun hmôt pre pozemné komunikácie s krytom dláždeným (822 2.3, 822 5.3) akejkoľvek dĺžky objektu</t>
  </si>
  <si>
    <t>-1916699603</t>
  </si>
  <si>
    <t>PSV</t>
  </si>
  <si>
    <t>Práce a dodávky PSV</t>
  </si>
  <si>
    <t>767</t>
  </si>
  <si>
    <t>Konštrukcie doplnkové kovové</t>
  </si>
  <si>
    <t>49</t>
  </si>
  <si>
    <t>76792101.2</t>
  </si>
  <si>
    <t>Montáž  a dodávka  Oplotenie z ťahokovu do v. 1 m + bránka š. 1 m- 3 ks , vr. základu a ukotvenia</t>
  </si>
  <si>
    <t>1650620448</t>
  </si>
  <si>
    <t>4*13,0</t>
  </si>
  <si>
    <t>50</t>
  </si>
  <si>
    <t>998767201</t>
  </si>
  <si>
    <t>Presun hmôt pre kovové stavebné doplnkové konštrukcie v objektoch výšky do 6 m</t>
  </si>
  <si>
    <t>%</t>
  </si>
  <si>
    <t>541769567</t>
  </si>
  <si>
    <t>T18</t>
  </si>
  <si>
    <t xml:space="preserve"> Mobiliár</t>
  </si>
  <si>
    <t>51</t>
  </si>
  <si>
    <t>1001.UNI</t>
  </si>
  <si>
    <t>-329072620</t>
  </si>
  <si>
    <t>-materiál konštrukcie zliatina hliníka</t>
  </si>
  <si>
    <t>-základné rozmery lavičky – dĺžka 1500 mm a výška sedu 450 mm</t>
  </si>
  <si>
    <t>-rozmer samotných dosiek je variabilný. Dosky sú požadované z tropického dreva bez -povrchovej úpravy, s hustotou min. 850 kg/m3</t>
  </si>
  <si>
    <t>52</t>
  </si>
  <si>
    <t>1005.UNI</t>
  </si>
  <si>
    <t>1423232746</t>
  </si>
  <si>
    <t>-konštrukcia z pozinkovanej ocele s komaxitom RAL 7016</t>
  </si>
  <si>
    <t>-Telo koša je opláštené tropickým drevom (lamely obdĺžnikového prierezu) bez povrchovej úpravy, s hustotou min. 850 kg/m3</t>
  </si>
  <si>
    <t>-V koši je vnútorná vyberateľná plastová nádoba s objemom min. 50 l. Kôš má uzamykateľnú striešku z pozinkovanej ocele s komaxitom RAL 7016</t>
  </si>
  <si>
    <t>-súčasťou striešky musí byť aj integrovaný antikorový popolník so zhásačom cigariet</t>
  </si>
  <si>
    <t>53</t>
  </si>
  <si>
    <t>1010.NI</t>
  </si>
  <si>
    <t>Stojan bicyklov / EDGETYRE STE 310 /</t>
  </si>
  <si>
    <t>1751496022</t>
  </si>
  <si>
    <t>54</t>
  </si>
  <si>
    <t>1015.NI</t>
  </si>
  <si>
    <t>1796512884</t>
  </si>
  <si>
    <t>-stĺpik okrúhleho prierezu = konštrukcia z antikoru alebo z pozinkovanej ocele s tmavošedým komaxitom, s hornou okrúhlou miskou z antikoru.</t>
  </si>
  <si>
    <t>55</t>
  </si>
  <si>
    <t>1006.UNI</t>
  </si>
  <si>
    <t>Doprava</t>
  </si>
  <si>
    <t>kpl</t>
  </si>
  <si>
    <t>-2127837221</t>
  </si>
  <si>
    <t>56</t>
  </si>
  <si>
    <t>1007.UNI</t>
  </si>
  <si>
    <t>Montáž</t>
  </si>
  <si>
    <t>2081099239</t>
  </si>
  <si>
    <t>VRN</t>
  </si>
  <si>
    <t xml:space="preserve"> Vedľajšie rozpočtové náklady</t>
  </si>
  <si>
    <t>VRN06</t>
  </si>
  <si>
    <t xml:space="preserve"> Zariadenie staveniska</t>
  </si>
  <si>
    <t>57</t>
  </si>
  <si>
    <t>000600024</t>
  </si>
  <si>
    <t>Zariadenie staveniska</t>
  </si>
  <si>
    <t>súb</t>
  </si>
  <si>
    <t>1024</t>
  </si>
  <si>
    <t>-1500770431</t>
  </si>
  <si>
    <t>VRN14</t>
  </si>
  <si>
    <t>Ostatné náklady stavby</t>
  </si>
  <si>
    <t>58</t>
  </si>
  <si>
    <t>001400013</t>
  </si>
  <si>
    <t>Ostatné náklady stavby - nepredvídané práce - 7% z celk. nákladu</t>
  </si>
  <si>
    <t>-2121342995</t>
  </si>
  <si>
    <t>2 - SO 101.1 - Rekonštrukcia vodnej plochy</t>
  </si>
  <si>
    <t>HSV - Práce a dodávky HSV</t>
  </si>
  <si>
    <t xml:space="preserve">    2 -   Zakladanie</t>
  </si>
  <si>
    <t xml:space="preserve">    4 - Vodorovné konštrukcie</t>
  </si>
  <si>
    <t xml:space="preserve">    6 - Úpravy povrchov, podlahy, osadenie</t>
  </si>
  <si>
    <t xml:space="preserve">    99 - Presun hmôt HSV</t>
  </si>
  <si>
    <t xml:space="preserve">    781 - Dokončovacie práce a obklady / alternatívne riešenie /</t>
  </si>
  <si>
    <t>M - Práce a dodávky M</t>
  </si>
  <si>
    <t xml:space="preserve">    D19 - Technológia fontány</t>
  </si>
  <si>
    <t>Práce a dodávky HSV</t>
  </si>
  <si>
    <t>-1859342845</t>
  </si>
  <si>
    <t>17,4*4,7</t>
  </si>
  <si>
    <t>111201101</t>
  </si>
  <si>
    <t>Odstránenie krovín a stromov s koreňom s priemerom kmeňa do 100 mm, do 1000 m2</t>
  </si>
  <si>
    <t>1213105012</t>
  </si>
  <si>
    <t>730896547</t>
  </si>
  <si>
    <t>17,4*4,7*0,65</t>
  </si>
  <si>
    <t>-1033974329</t>
  </si>
  <si>
    <t>131201201</t>
  </si>
  <si>
    <t>Výkop zapaženej jamy v hornine 3, do 100 m3</t>
  </si>
  <si>
    <t>-380070058</t>
  </si>
  <si>
    <t>pre šachtu technológie</t>
  </si>
  <si>
    <t>2,5*2,5*2,5</t>
  </si>
  <si>
    <t>131201209</t>
  </si>
  <si>
    <t>Príplatok za lepivosť pri hĺbení zapažených jám a zárezov s urovnaním dna v hornine 3</t>
  </si>
  <si>
    <t>-1686311215</t>
  </si>
  <si>
    <t>151101201</t>
  </si>
  <si>
    <t>Paženie stien bez rozopretia alebo vzopretia, príložné hĺbky do 4m</t>
  </si>
  <si>
    <t>-280245140</t>
  </si>
  <si>
    <t>4*2,5*2,5</t>
  </si>
  <si>
    <t>151101211</t>
  </si>
  <si>
    <t>Odstránenie paženia stien príložné hĺbky do 4 m</t>
  </si>
  <si>
    <t>634078745</t>
  </si>
  <si>
    <t>151101301</t>
  </si>
  <si>
    <t>Rozopretie zapažených stien pri pažení príložnom hĺbky do 4 m</t>
  </si>
  <si>
    <t>1516527497</t>
  </si>
  <si>
    <t>151101311</t>
  </si>
  <si>
    <t>Odstránenie rozopretia stien paženia príložného hĺbky do 4 m</t>
  </si>
  <si>
    <t>-834123343</t>
  </si>
  <si>
    <t>162301500</t>
  </si>
  <si>
    <t>Vodorovné premiestnenie vyklčovaných krovín do priemeru kmeňa 100 mm na vzdialenosť 3000 m</t>
  </si>
  <si>
    <t>768907166</t>
  </si>
  <si>
    <t>162301509</t>
  </si>
  <si>
    <t>Príplatok za každých ďalších 1000 m premiest., vyklčovaných krovín po spevnenej ceste</t>
  </si>
  <si>
    <t>230516530</t>
  </si>
  <si>
    <t>25,0*12</t>
  </si>
  <si>
    <t>1398584163</t>
  </si>
  <si>
    <t>53,157+15,625</t>
  </si>
  <si>
    <t>-zásyp</t>
  </si>
  <si>
    <t>-5,75</t>
  </si>
  <si>
    <t>-850680278</t>
  </si>
  <si>
    <t>63,032*12</t>
  </si>
  <si>
    <t>-1596922330</t>
  </si>
  <si>
    <t>-275353016</t>
  </si>
  <si>
    <t>-245588344</t>
  </si>
  <si>
    <t>63,032*1,7</t>
  </si>
  <si>
    <t>Zásyp sypaninou so zhutnením jám, šachiet, rýh, zárezov alebo okolo objektov do 100 m3</t>
  </si>
  <si>
    <t>457937139</t>
  </si>
  <si>
    <t>vykop. zeminou</t>
  </si>
  <si>
    <t>-šachta</t>
  </si>
  <si>
    <t>-2,0*2,0*2,0</t>
  </si>
  <si>
    <t>-podkl. vrstvy</t>
  </si>
  <si>
    <t>-2,5*2,5*0,3</t>
  </si>
  <si>
    <t xml:space="preserve">  Zakladanie</t>
  </si>
  <si>
    <t>2715730011</t>
  </si>
  <si>
    <t>Násyp pod základové  konštrukcie so zhutnením zo štrku</t>
  </si>
  <si>
    <t>-1683557077</t>
  </si>
  <si>
    <t>2,5*2,5*0,15</t>
  </si>
  <si>
    <t>27331361.14</t>
  </si>
  <si>
    <t>Betón podkladný hr. 150 mm , prostý tr.C 16/20 - podklad pod šachtu techn.</t>
  </si>
  <si>
    <t>1358054994</t>
  </si>
  <si>
    <t>2793213119</t>
  </si>
  <si>
    <t>Obetónovanie nádrže , betón železový (bez výstuže), tr. C 16/20</t>
  </si>
  <si>
    <t>-1909148295</t>
  </si>
  <si>
    <t>4*2,5*0,15*2,2</t>
  </si>
  <si>
    <t>279351101</t>
  </si>
  <si>
    <t>Debnenie obetónovania nádrže jednostranné , zhotovenie-dielce</t>
  </si>
  <si>
    <t>-708758609</t>
  </si>
  <si>
    <t>4*2,5*2,2</t>
  </si>
  <si>
    <t>279351102</t>
  </si>
  <si>
    <t>Debnenie  obetónovania nádrže jednostranné , odstránenie-dielce</t>
  </si>
  <si>
    <t>1699423538</t>
  </si>
  <si>
    <t>2733624429</t>
  </si>
  <si>
    <t>Výstuž dosky a obetónovania nádrže zo zvár. sietí KARI, priemer drôtu 8/8 mm, veľkosť oka 150x150 mm</t>
  </si>
  <si>
    <t>-134354430</t>
  </si>
  <si>
    <t>2,5*2,5*1,3</t>
  </si>
  <si>
    <t>4*2,5*2,2*1,3</t>
  </si>
  <si>
    <t>2733216101</t>
  </si>
  <si>
    <t>Betón vane vodostavebný , železový (bez výstuže), tr. C 25/30</t>
  </si>
  <si>
    <t>-2070818710</t>
  </si>
  <si>
    <t>17,412*4,851*0,15</t>
  </si>
  <si>
    <t>2*(17,412+4,851)*0,15*0,35</t>
  </si>
  <si>
    <t>2733512170</t>
  </si>
  <si>
    <t>Debnenie stien vane, zhotovenie-tradičné</t>
  </si>
  <si>
    <t>939754134</t>
  </si>
  <si>
    <t>2*(17,112+4,551)*0,35</t>
  </si>
  <si>
    <t>2733512180</t>
  </si>
  <si>
    <t>Debnenie stien vane, odstránenie-tradičné</t>
  </si>
  <si>
    <t>-45822007</t>
  </si>
  <si>
    <t>2733618210</t>
  </si>
  <si>
    <t>Výstuž vane z ocele 10505</t>
  </si>
  <si>
    <t>180314625</t>
  </si>
  <si>
    <t>15,008*80/1000</t>
  </si>
  <si>
    <t>Vodorovné konštrukcie</t>
  </si>
  <si>
    <t>45157211.1</t>
  </si>
  <si>
    <t>Lôžko pod potrubie,objekty z kameniva 0-4 mm</t>
  </si>
  <si>
    <t>364160860</t>
  </si>
  <si>
    <t>2,5*2,5*0,12</t>
  </si>
  <si>
    <t>451573111.3</t>
  </si>
  <si>
    <t>Lôžko pod  šachtu technol., v otvorenom výkope z piesku  hr. 30 mm</t>
  </si>
  <si>
    <t>496649394</t>
  </si>
  <si>
    <t>2,5*2,5*0,03</t>
  </si>
  <si>
    <t>564991211</t>
  </si>
  <si>
    <t>Podklad alebo podsyp z makadamu s rozprestretím, vlhčením a zhutnením, po zhutnení hr. 150 mm</t>
  </si>
  <si>
    <t>-1711901978</t>
  </si>
  <si>
    <t>Úpravy povrchov, podlahy, osadenie</t>
  </si>
  <si>
    <t>6324516719</t>
  </si>
  <si>
    <t>Vyspravenie a prikotvenie jestv. betonových obrúb</t>
  </si>
  <si>
    <t>-391581759</t>
  </si>
  <si>
    <t>(2*(18,235+5,758))*0,45</t>
  </si>
  <si>
    <t>89321211.1</t>
  </si>
  <si>
    <t>D+M Šachta vodomerná   2000/2000/2000 mm , vr, stupačiek</t>
  </si>
  <si>
    <t>1225185592</t>
  </si>
  <si>
    <t>899102111</t>
  </si>
  <si>
    <t>Osadenie poklopu liatinového a oceľového vrátane rámu hmotn. nad 50 do 100 kg</t>
  </si>
  <si>
    <t>651796362</t>
  </si>
  <si>
    <t>5524311101</t>
  </si>
  <si>
    <t>Poklop ťažký  600X600 mm , vr. osadz. rámu</t>
  </si>
  <si>
    <t>-1955048310</t>
  </si>
  <si>
    <t>968066750</t>
  </si>
  <si>
    <t>Prestup cez stenu d 100 mm</t>
  </si>
  <si>
    <t>1425175104</t>
  </si>
  <si>
    <t>968066760</t>
  </si>
  <si>
    <t>Prestup cez stenu d 120 mm</t>
  </si>
  <si>
    <t>553779322</t>
  </si>
  <si>
    <t>968066770</t>
  </si>
  <si>
    <t>Prestup cez stenu d 150 mm</t>
  </si>
  <si>
    <t>-1839245852</t>
  </si>
  <si>
    <t>968066790</t>
  </si>
  <si>
    <t xml:space="preserve">Prestup cez stenu 250x100 mm </t>
  </si>
  <si>
    <t>-833503424</t>
  </si>
  <si>
    <t>968066791</t>
  </si>
  <si>
    <t>Vysekanie niky do steny 500x100x500 mm</t>
  </si>
  <si>
    <t>1761713575</t>
  </si>
  <si>
    <t>Presun hmôt HSV</t>
  </si>
  <si>
    <t>998011001</t>
  </si>
  <si>
    <t>Presun hmôt pre budovy  (801, 803, 812), zvislá konštr. z tehál, tvárnic, z kovu výšky do 6 m</t>
  </si>
  <si>
    <t>645576959</t>
  </si>
  <si>
    <t>781</t>
  </si>
  <si>
    <t>Dokončovacie práce a obklady / alternatívne riešenie /</t>
  </si>
  <si>
    <t>781445078</t>
  </si>
  <si>
    <t>Montáž obkladov stien z obkladačiek hutných, keramických do tmelu, v obmedz. priest., škar. biel. cementom  200x200 mm</t>
  </si>
  <si>
    <t>-1809144782</t>
  </si>
  <si>
    <t>17,112*4,551</t>
  </si>
  <si>
    <t>2*(17,112+4,551)*(0,35+0,15)</t>
  </si>
  <si>
    <t>5976574000.3</t>
  </si>
  <si>
    <t>Obkladačky keramické glazované jednofarebné hladké- mrazuvzdorné</t>
  </si>
  <si>
    <t>212482780</t>
  </si>
  <si>
    <t>99,54*1,02</t>
  </si>
  <si>
    <t>998781201</t>
  </si>
  <si>
    <t>Presun hmôt pre obklady keramické v objektoch výšky do 6 m</t>
  </si>
  <si>
    <t>-1123242893</t>
  </si>
  <si>
    <t>Práce a dodávky M</t>
  </si>
  <si>
    <t>D19</t>
  </si>
  <si>
    <t>Technológia fontány</t>
  </si>
  <si>
    <t>00001</t>
  </si>
  <si>
    <t>Rozváděč pro napojení technologie označený RM1, v provedení jako sestava plastových rozvodnic na omítku krytí IP55</t>
  </si>
  <si>
    <t>kus</t>
  </si>
  <si>
    <t>-301018156</t>
  </si>
  <si>
    <t>H07 RNS4 x 1,5</t>
  </si>
  <si>
    <t>Kabeláž ke světlům</t>
  </si>
  <si>
    <t>bm</t>
  </si>
  <si>
    <t>-918263062</t>
  </si>
  <si>
    <t>Kopo 50</t>
  </si>
  <si>
    <t>Kabelové chráničky  Kopoflex 50</t>
  </si>
  <si>
    <t>1552099901</t>
  </si>
  <si>
    <t>LED OA</t>
  </si>
  <si>
    <t>Nerezový LED podvodní reflektor 27W, 24VDC, jednobarevný</t>
  </si>
  <si>
    <t>1806730783</t>
  </si>
  <si>
    <t>Pol71</t>
  </si>
  <si>
    <t>Transformátor 230/24VDC  150 VA</t>
  </si>
  <si>
    <t>708777610</t>
  </si>
  <si>
    <t>KP G1-1</t>
  </si>
  <si>
    <t>Nerezová kabelová průchodka jedno-vývodová včetně nerez prostupu betonem</t>
  </si>
  <si>
    <t>1165039931</t>
  </si>
  <si>
    <t>00007</t>
  </si>
  <si>
    <t>Elektroinstalační materiál</t>
  </si>
  <si>
    <t>kompl.</t>
  </si>
  <si>
    <t>1089261412</t>
  </si>
  <si>
    <t>00008</t>
  </si>
  <si>
    <t>Elektroinstalační práce</t>
  </si>
  <si>
    <t>1715442480</t>
  </si>
  <si>
    <t>00010</t>
  </si>
  <si>
    <t>Revizní zpráva</t>
  </si>
  <si>
    <t>1222238829</t>
  </si>
  <si>
    <t>315111114</t>
  </si>
  <si>
    <t>Montáž technologie</t>
  </si>
  <si>
    <t>1983516226</t>
  </si>
  <si>
    <t>03511234</t>
  </si>
  <si>
    <t>Tlakové zkoušky</t>
  </si>
  <si>
    <t>hod</t>
  </si>
  <si>
    <t>988160599</t>
  </si>
  <si>
    <t>03511235</t>
  </si>
  <si>
    <t>Uvedení do provozu</t>
  </si>
  <si>
    <t>259178962</t>
  </si>
  <si>
    <t>03511236</t>
  </si>
  <si>
    <t>Zaškolení obsluhy</t>
  </si>
  <si>
    <t>1332060568</t>
  </si>
  <si>
    <t>3511238</t>
  </si>
  <si>
    <t>Návod na obsluhu a údržbu</t>
  </si>
  <si>
    <t>-775034955</t>
  </si>
  <si>
    <t>59</t>
  </si>
  <si>
    <t>3519999</t>
  </si>
  <si>
    <t>Vedlejší náklady</t>
  </si>
  <si>
    <t>877254120</t>
  </si>
  <si>
    <t>60</t>
  </si>
  <si>
    <t>3511239</t>
  </si>
  <si>
    <t>PD ve stupni realizační, Dílenská dokumentace</t>
  </si>
  <si>
    <t>-195453456</t>
  </si>
  <si>
    <t>61</t>
  </si>
  <si>
    <t>3511240</t>
  </si>
  <si>
    <t>Autorský dozor</t>
  </si>
  <si>
    <t>-159535942</t>
  </si>
  <si>
    <t>62</t>
  </si>
  <si>
    <t>3511241</t>
  </si>
  <si>
    <t>Přesun hmot</t>
  </si>
  <si>
    <t>-2079278063</t>
  </si>
  <si>
    <t>63</t>
  </si>
  <si>
    <t>atyp. plast 01</t>
  </si>
  <si>
    <t>Podstavec čerpadla plast PP</t>
  </si>
  <si>
    <t>1937172162</t>
  </si>
  <si>
    <t>64</t>
  </si>
  <si>
    <t>atyp. plast 02</t>
  </si>
  <si>
    <t>PP jednoplášťová jednovstupová strojovna technologie, vnitřní rozměry 2,5x2,0x2,0m, 1 vstupní, komínek 800x800mm, včetně prostupů potrubí</t>
  </si>
  <si>
    <t>-1599748067</t>
  </si>
  <si>
    <t>65</t>
  </si>
  <si>
    <t>atyp. nerez 03</t>
  </si>
  <si>
    <t>Nerezový prostup recirkulační trysky G 6/4" s přírubovým těsněním fólie</t>
  </si>
  <si>
    <t>-1703526710</t>
  </si>
  <si>
    <t>66</t>
  </si>
  <si>
    <t>07520+07521</t>
  </si>
  <si>
    <t>Nerezový skimmer A 201 - 330x240x230mm s nerezovým výsuvným košem ,  přepad DN40, sání DN50, dopouštění</t>
  </si>
  <si>
    <t>1089873652</t>
  </si>
  <si>
    <t>67</t>
  </si>
  <si>
    <t>atyp. nerez 05</t>
  </si>
  <si>
    <t>Nerezová vypouštěcí armatura 300x300mm, hloubky 150mm vypouštění G4</t>
  </si>
  <si>
    <t>-331482912</t>
  </si>
  <si>
    <t>68</t>
  </si>
  <si>
    <t>BDS121</t>
  </si>
  <si>
    <t>Litinový poklop 800x800mm, B125, 800 x 800 mm s těsněním a uzamykáním</t>
  </si>
  <si>
    <t>-33049588</t>
  </si>
  <si>
    <t>69</t>
  </si>
  <si>
    <t>16327</t>
  </si>
  <si>
    <t>Nerezová recirkulační tryska DN40</t>
  </si>
  <si>
    <t>-1350483449</t>
  </si>
  <si>
    <t>70</t>
  </si>
  <si>
    <t>272000080</t>
  </si>
  <si>
    <t>Odvětrání strojovny vč. ventilátoru s časovým řízením</t>
  </si>
  <si>
    <t>-1668223672</t>
  </si>
  <si>
    <t>71</t>
  </si>
  <si>
    <t>570611</t>
  </si>
  <si>
    <t>Odstředivé plastové čerpadlo s  integrovaným zachycovačem nečistot, připojení DN50/DN40, výkon 1,0 kW; Q=20m3/h při 8mvs, 400V</t>
  </si>
  <si>
    <t>1325013653</t>
  </si>
  <si>
    <t>72</t>
  </si>
  <si>
    <t>570418B</t>
  </si>
  <si>
    <t>Odstředivé plastové čerpadlo filtrace s integrovaným zachycovačem nečistot,  připojení DN50/DN40, výkon 1,1 kW; Q=15m3/h při 10 mvs, 230V</t>
  </si>
  <si>
    <t>-572152644</t>
  </si>
  <si>
    <t>73</t>
  </si>
  <si>
    <t>VErG1</t>
  </si>
  <si>
    <t>vertikál G 1"</t>
  </si>
  <si>
    <t>1291449557</t>
  </si>
  <si>
    <t>74</t>
  </si>
  <si>
    <t>F 2462016 B</t>
  </si>
  <si>
    <t>Nerezová napěněná tryska Vřídlo, Ř ústí 35mm , připojení G1',</t>
  </si>
  <si>
    <t>225130843</t>
  </si>
  <si>
    <t>75</t>
  </si>
  <si>
    <t>Art. 1700</t>
  </si>
  <si>
    <t>Mosazné šoupě G1"</t>
  </si>
  <si>
    <t>-1028014965</t>
  </si>
  <si>
    <t>76</t>
  </si>
  <si>
    <t>15782</t>
  </si>
  <si>
    <t>Pískový plastový filtr s bočním připojením 11/2", vnitřní průměr D600,  průtok 9m3/h</t>
  </si>
  <si>
    <t>-369496835</t>
  </si>
  <si>
    <t>77</t>
  </si>
  <si>
    <t>00596</t>
  </si>
  <si>
    <t>Filtrační písek 0,6-1 mm</t>
  </si>
  <si>
    <t>kg</t>
  </si>
  <si>
    <t>1752831220</t>
  </si>
  <si>
    <t>78</t>
  </si>
  <si>
    <t>20569</t>
  </si>
  <si>
    <t>Ruční ovládací 6-ti cestný ventil s bočním připojením na filtr, ,  připojení 11/2"</t>
  </si>
  <si>
    <t>704340273</t>
  </si>
  <si>
    <t>79</t>
  </si>
  <si>
    <t>DOC3GT</t>
  </si>
  <si>
    <t>Ponorné kalové čerpadlo, nerezové, Q=4m3/h při 8 mvs</t>
  </si>
  <si>
    <t>-869317757</t>
  </si>
  <si>
    <t>80</t>
  </si>
  <si>
    <t>WGME-320</t>
  </si>
  <si>
    <t>Jednoduchý změkčovací filtr s objemovým řízením s kapacitou 240°dHxm3, včetně nádoby na sůl</t>
  </si>
  <si>
    <t>1235635612</t>
  </si>
  <si>
    <t>81</t>
  </si>
  <si>
    <t>SD-1</t>
  </si>
  <si>
    <t>Sestava dopouštění včetně By-passu - 1"</t>
  </si>
  <si>
    <t>1886915973</t>
  </si>
  <si>
    <t>82</t>
  </si>
  <si>
    <t>EVPI 2020</t>
  </si>
  <si>
    <t>El.mag. Ventil 1", 230V</t>
  </si>
  <si>
    <t>1773262345</t>
  </si>
  <si>
    <t>83</t>
  </si>
  <si>
    <t>RA109P421</t>
  </si>
  <si>
    <t>Kartušový filtr G 1 včetně filtrační vložky 50 mic</t>
  </si>
  <si>
    <t>2036932980</t>
  </si>
  <si>
    <t>84</t>
  </si>
  <si>
    <t>0501110</t>
  </si>
  <si>
    <t>Koleno D110 PVC 90° lep</t>
  </si>
  <si>
    <t>571934706</t>
  </si>
  <si>
    <t>85</t>
  </si>
  <si>
    <t>0502110</t>
  </si>
  <si>
    <t>Koleno D110 PVC 45° lep</t>
  </si>
  <si>
    <t>546520481</t>
  </si>
  <si>
    <t>86</t>
  </si>
  <si>
    <t>PV01063AP</t>
  </si>
  <si>
    <t>Koleno D 63/90° PN 16 PVC</t>
  </si>
  <si>
    <t>-1612109544</t>
  </si>
  <si>
    <t>87</t>
  </si>
  <si>
    <t>PV02063AP</t>
  </si>
  <si>
    <t>Koleno D 63/45° PN16 PVC</t>
  </si>
  <si>
    <t>944804387</t>
  </si>
  <si>
    <t>88</t>
  </si>
  <si>
    <t>PV01050AP</t>
  </si>
  <si>
    <t>Koleno D 50/90° PVC PN16</t>
  </si>
  <si>
    <t>589555707</t>
  </si>
  <si>
    <t>89</t>
  </si>
  <si>
    <t>PV02050AP</t>
  </si>
  <si>
    <t>Koleno D 50/45° PN 16, PVC</t>
  </si>
  <si>
    <t>1572218239</t>
  </si>
  <si>
    <t>90</t>
  </si>
  <si>
    <t>0503110</t>
  </si>
  <si>
    <t>T-kus D110 PVC lepení</t>
  </si>
  <si>
    <t>-1320764690</t>
  </si>
  <si>
    <t>91</t>
  </si>
  <si>
    <t>7503063</t>
  </si>
  <si>
    <t>T-kus D 63 PVC,PN10 lep</t>
  </si>
  <si>
    <t>1194175273</t>
  </si>
  <si>
    <t>92</t>
  </si>
  <si>
    <t>PV03050AP</t>
  </si>
  <si>
    <t>T-kus D 50 PVC PN 16</t>
  </si>
  <si>
    <t>809854763</t>
  </si>
  <si>
    <t>93</t>
  </si>
  <si>
    <t>0225606350</t>
  </si>
  <si>
    <t>Redukce kr.63x50 PVC</t>
  </si>
  <si>
    <t>-2071612855</t>
  </si>
  <si>
    <t>94</t>
  </si>
  <si>
    <t>02713</t>
  </si>
  <si>
    <t>Tr PVC D110,dl.6m,PN 10</t>
  </si>
  <si>
    <t>558202750</t>
  </si>
  <si>
    <t>95</t>
  </si>
  <si>
    <t>02711</t>
  </si>
  <si>
    <t>Tr PVC D 75,dl.5m, PN 9</t>
  </si>
  <si>
    <t>-988768983</t>
  </si>
  <si>
    <t>96</t>
  </si>
  <si>
    <t>02710</t>
  </si>
  <si>
    <t>Tr PVC D 63,dl.5m, PN 10</t>
  </si>
  <si>
    <t>-21648437</t>
  </si>
  <si>
    <t>97</t>
  </si>
  <si>
    <t>02709</t>
  </si>
  <si>
    <t>Tr PVC D 50,dl.5m, PN 10</t>
  </si>
  <si>
    <t>-54480140</t>
  </si>
  <si>
    <t>98</t>
  </si>
  <si>
    <t>0580110</t>
  </si>
  <si>
    <t>Klapka uzavírací  D110 PVC</t>
  </si>
  <si>
    <t>-1620973257</t>
  </si>
  <si>
    <t>0581110RA</t>
  </si>
  <si>
    <t>Přírubový komplet D 110PVC</t>
  </si>
  <si>
    <t>1083487895</t>
  </si>
  <si>
    <t>100</t>
  </si>
  <si>
    <t>0560090</t>
  </si>
  <si>
    <t>Kohout kulový D 90 PVC</t>
  </si>
  <si>
    <t>-1044141326</t>
  </si>
  <si>
    <t>101</t>
  </si>
  <si>
    <t>0560075</t>
  </si>
  <si>
    <t>Kohout kulový D 75 PVC</t>
  </si>
  <si>
    <t>-1865583347</t>
  </si>
  <si>
    <t>102</t>
  </si>
  <si>
    <t>0560063</t>
  </si>
  <si>
    <t>Kohout kulový D 63 PVC</t>
  </si>
  <si>
    <t>925975316</t>
  </si>
  <si>
    <t>103</t>
  </si>
  <si>
    <t>0560050</t>
  </si>
  <si>
    <t>Kohout kulový D 50 PVC</t>
  </si>
  <si>
    <t>-1318584989</t>
  </si>
  <si>
    <t>104</t>
  </si>
  <si>
    <t>0567075</t>
  </si>
  <si>
    <t>Klapka zpětná včetně přírub  D 75 PVC</t>
  </si>
  <si>
    <t>2103399443</t>
  </si>
  <si>
    <t>105</t>
  </si>
  <si>
    <t>0567063</t>
  </si>
  <si>
    <t>Ventil zpětný D 63 PVC</t>
  </si>
  <si>
    <t>-1377144896</t>
  </si>
  <si>
    <t>106</t>
  </si>
  <si>
    <t>0567050</t>
  </si>
  <si>
    <t>Ventil zpětný D 50 PVC</t>
  </si>
  <si>
    <t>906912736</t>
  </si>
  <si>
    <t>107</t>
  </si>
  <si>
    <t>0590300</t>
  </si>
  <si>
    <t>Čistič PVC</t>
  </si>
  <si>
    <t>litr</t>
  </si>
  <si>
    <t>-894847501</t>
  </si>
  <si>
    <t>108</t>
  </si>
  <si>
    <t>900102</t>
  </si>
  <si>
    <t>Teflonová páska</t>
  </si>
  <si>
    <t>-2027688507</t>
  </si>
  <si>
    <t>109</t>
  </si>
  <si>
    <t>0590101</t>
  </si>
  <si>
    <t>Lepidlo PVC-U</t>
  </si>
  <si>
    <t>2119660722</t>
  </si>
  <si>
    <t>110</t>
  </si>
  <si>
    <t>KM pozink. plast</t>
  </si>
  <si>
    <t>Kotvící materiál, úchyty</t>
  </si>
  <si>
    <t>1796266142</t>
  </si>
  <si>
    <t>111</t>
  </si>
  <si>
    <t>000600024.1</t>
  </si>
  <si>
    <t>Zariadenie staveniska - 1,5 %</t>
  </si>
  <si>
    <t>-1651688670</t>
  </si>
  <si>
    <t>112</t>
  </si>
  <si>
    <t>000600024.2</t>
  </si>
  <si>
    <t>Kompletačná činnost - 1%</t>
  </si>
  <si>
    <t>731095792</t>
  </si>
  <si>
    <t>113</t>
  </si>
  <si>
    <t>000600024.3</t>
  </si>
  <si>
    <t>Rezerva rozpočtu - 0,5 %</t>
  </si>
  <si>
    <t>2067374218</t>
  </si>
  <si>
    <t>3 - SO 101.2 - Kryté pódium</t>
  </si>
  <si>
    <t xml:space="preserve">    762 - Konštrukcie tesárske</t>
  </si>
  <si>
    <t xml:space="preserve">    783 - Dokončovacie práce - nátery</t>
  </si>
  <si>
    <t xml:space="preserve">    43-M - Montáž oceľových konštrukcií</t>
  </si>
  <si>
    <t>132201101</t>
  </si>
  <si>
    <t>Výkop ryhy do šírky 600 mm v horn.3 do 100 m3</t>
  </si>
  <si>
    <t>-1128955150</t>
  </si>
  <si>
    <t>2,4*0,5*0,8*4</t>
  </si>
  <si>
    <t>132201109</t>
  </si>
  <si>
    <t>Príplatok k cene za lepivosť pri hĺbení rýh šírky do 600 mm zapažených i nezapažených s urovnaním dna v hornine 3</t>
  </si>
  <si>
    <t>-1162563131</t>
  </si>
  <si>
    <t>-1261813389</t>
  </si>
  <si>
    <t>1,4*1,4*1,0*4</t>
  </si>
  <si>
    <t>2054708751</t>
  </si>
  <si>
    <t>-2048999663</t>
  </si>
  <si>
    <t>3,84+7,84</t>
  </si>
  <si>
    <t>-2020743224</t>
  </si>
  <si>
    <t>11,86*12</t>
  </si>
  <si>
    <t>-90273644</t>
  </si>
  <si>
    <t>-1388641379</t>
  </si>
  <si>
    <t>1866686134</t>
  </si>
  <si>
    <t>11,68*1,7</t>
  </si>
  <si>
    <t>274313612</t>
  </si>
  <si>
    <t>Betón základových pásov, prostý tr. C 20/25</t>
  </si>
  <si>
    <t>1743982821</t>
  </si>
  <si>
    <t>275321312</t>
  </si>
  <si>
    <t>Betón základových pätiek, železový (bez výstuže), tr. C 20/25</t>
  </si>
  <si>
    <t>794420375</t>
  </si>
  <si>
    <t>1925410435</t>
  </si>
  <si>
    <t>výkaz výstuže v.č. 02 statika</t>
  </si>
  <si>
    <t>170,7/1000</t>
  </si>
  <si>
    <t>Presun hmôt pre budovy JKSO 801, 803,812,zvislá konštr.z tehál,tvárnic,z kovu výšky do 6 m</t>
  </si>
  <si>
    <t>-1476913636</t>
  </si>
  <si>
    <t>762</t>
  </si>
  <si>
    <t>Konštrukcie tesárske</t>
  </si>
  <si>
    <t>762712110</t>
  </si>
  <si>
    <t>Montáž priestorových viazaných konštrukcií z reziva hraneného prierezovej plochy do 120 cm2</t>
  </si>
  <si>
    <t>-1704458838</t>
  </si>
  <si>
    <t>16*1,11+16*1,12</t>
  </si>
  <si>
    <t>605420000200</t>
  </si>
  <si>
    <t>Rezivo stavebné zo smreku - hranoly 80x80 mm</t>
  </si>
  <si>
    <t>-618595387</t>
  </si>
  <si>
    <t>35,68*0,08*0,08*1,05</t>
  </si>
  <si>
    <t>0,24*1,08 'Prepočítané koeficientom množstva</t>
  </si>
  <si>
    <t>762524104</t>
  </si>
  <si>
    <t>Položenie podláh hobľovaných na pero a drážku z dosiek a fošien</t>
  </si>
  <si>
    <t>-1589951505</t>
  </si>
  <si>
    <t>605460002404</t>
  </si>
  <si>
    <t>Dosky hobľované zo smreku hr.30 mm, sušené  bez defektov, hniloby, hrčí , tr.I.</t>
  </si>
  <si>
    <t>1978717624</t>
  </si>
  <si>
    <t>25,0*1,02</t>
  </si>
  <si>
    <t>762795000</t>
  </si>
  <si>
    <t>Spojovacie prostriedky pre priestorové viazané konštrukcie - klince, svorky, fixačné dosky</t>
  </si>
  <si>
    <t>1781180306</t>
  </si>
  <si>
    <t>0,259+25,0*0,03</t>
  </si>
  <si>
    <t>998762202</t>
  </si>
  <si>
    <t>Presun hmôt pre konštrukcie tesárske v objektoch výšky do 12 m</t>
  </si>
  <si>
    <t>1010122658</t>
  </si>
  <si>
    <t>7673400159</t>
  </si>
  <si>
    <t>Montáž a dodávka  Zastrešenie pódia  z polykarbonátu  , vr. kotv. mat.</t>
  </si>
  <si>
    <t>-514469741</t>
  </si>
  <si>
    <t xml:space="preserve">VLNITÁ POLYKARBONÁTOVÁ DOSKA EXCLUSIVE Solar ICE 76/18 (4ks 1045x4000 a 14ks 1045x5000) KOTVENÉ DO OCEĽOVÉHO ROŠTU RHS60*40*4,0 SAMOREZNÝMI SKRUTKAMI </t>
  </si>
  <si>
    <t xml:space="preserve"> VRÁTANE PODLOŽKY S PRACHOVKOU A DISTANČNOU PODLOŽKOU + PENOVOU PE PÁSKOU </t>
  </si>
  <si>
    <t>(3,14*(8,0/2)*(8,0/2))*1,02</t>
  </si>
  <si>
    <t>1841813603</t>
  </si>
  <si>
    <t>783</t>
  </si>
  <si>
    <t>Dokončovacie práce - nátery</t>
  </si>
  <si>
    <t>783225600</t>
  </si>
  <si>
    <t>Nátery kov.stav.doplnk.konštr. syntetické farby šedej na vzduchu schnúce 2x emailovaním</t>
  </si>
  <si>
    <t>1176113663</t>
  </si>
  <si>
    <t>OK</t>
  </si>
  <si>
    <t>4474,1/1000*32</t>
  </si>
  <si>
    <t>783226100</t>
  </si>
  <si>
    <t>Nátery kov.stav.doplnk.konštr. syntetické farby šedej na vzduchu schnúce základný</t>
  </si>
  <si>
    <t>1985575981</t>
  </si>
  <si>
    <t>783782203</t>
  </si>
  <si>
    <t>Nátery tesárskych konštrukcií povrchová impregnácia Bochemitom QB</t>
  </si>
  <si>
    <t>-743762913</t>
  </si>
  <si>
    <t>2*(0,08+0,08)*35,68</t>
  </si>
  <si>
    <t>25,0*2</t>
  </si>
  <si>
    <t>43-M</t>
  </si>
  <si>
    <t>Montáž oceľových konštrukcií</t>
  </si>
  <si>
    <t>430 9111</t>
  </si>
  <si>
    <t>Montáž  a dodávka   Oceľová konštrukcia  S235JR , vr.spoj.mat. a zvarov</t>
  </si>
  <si>
    <t>2044120718</t>
  </si>
  <si>
    <t>4 - SO 101.3 - Krytá besiedka</t>
  </si>
  <si>
    <t>1678464519</t>
  </si>
  <si>
    <t>1834595278</t>
  </si>
  <si>
    <t>-771688197</t>
  </si>
  <si>
    <t>1775439539</t>
  </si>
  <si>
    <t>7,84*12</t>
  </si>
  <si>
    <t>1047805628</t>
  </si>
  <si>
    <t>698243772</t>
  </si>
  <si>
    <t>495205923</t>
  </si>
  <si>
    <t>7,84*1,7</t>
  </si>
  <si>
    <t>-146070556</t>
  </si>
  <si>
    <t>2082327437</t>
  </si>
  <si>
    <t>375307101</t>
  </si>
  <si>
    <t>-221025911</t>
  </si>
  <si>
    <t xml:space="preserve">VLNITÁ POLYKARBONÁTOVÁ DOSKA EXCLUSIVE Solar ICE 76/18 (8ks 1045x4000 a 12ks 1045x5000) KOTVENÉ DO OCEĽOVÉHO ROŠTU RHS60*40*4,0 SAMOREZNÝMI SKRUTKAMI </t>
  </si>
  <si>
    <t>(3,14*(9,0/2)*(8,0/2))*1,02</t>
  </si>
  <si>
    <t>925915218</t>
  </si>
  <si>
    <t>-1024238179</t>
  </si>
  <si>
    <t>3448,7/1000*32</t>
  </si>
  <si>
    <t>2049193691</t>
  </si>
  <si>
    <t>613462365</t>
  </si>
  <si>
    <t>5 - SO 101.4 - Statický zahmlievací systém</t>
  </si>
  <si>
    <t xml:space="preserve">    T04 - Statický zahmlievací systém</t>
  </si>
  <si>
    <t>T04</t>
  </si>
  <si>
    <t>Statický zahmlievací systém</t>
  </si>
  <si>
    <t>762000</t>
  </si>
  <si>
    <t xml:space="preserve">Montáž a dodávka :Statický zahmlievací systém /vodná clona /, vr.  ukotvenia ,príslušenstva a dopravy / konkrétne dimenzie a staticko- konštr. riešenie bude súčasťou realizačnej a dielenskej dokumentácie / </t>
  </si>
  <si>
    <t>1889080618</t>
  </si>
  <si>
    <t>8 - SO 102 - Verejné osvetlenie</t>
  </si>
  <si>
    <t xml:space="preserve">    21-M - Elektromontáže</t>
  </si>
  <si>
    <t>21-M</t>
  </si>
  <si>
    <t>Elektromontáže</t>
  </si>
  <si>
    <t>210193061</t>
  </si>
  <si>
    <t>Montáž rozvádzača pilierového</t>
  </si>
  <si>
    <t>262144</t>
  </si>
  <si>
    <t>357120004500</t>
  </si>
  <si>
    <t>Rozvádzač verejného osvetlenia RVO</t>
  </si>
  <si>
    <t>210800187</t>
  </si>
  <si>
    <t>Kábel medený uložený v trubke CYKY 450/750 V 3x2,5</t>
  </si>
  <si>
    <t>341110000800</t>
  </si>
  <si>
    <t>Kábel medený CYKY 3x2,5 mm2</t>
  </si>
  <si>
    <t>210800188</t>
  </si>
  <si>
    <t>Kábel medený uložený v trubke CYKY 450/750 V 3x4</t>
  </si>
  <si>
    <t>341110000900</t>
  </si>
  <si>
    <t>Kábel medený CYKY 3x4 mm2</t>
  </si>
  <si>
    <t>345710006300</t>
  </si>
  <si>
    <t>Chránička FXKVR 40</t>
  </si>
  <si>
    <t>210800196</t>
  </si>
  <si>
    <t>Kábel medený uložený v trubke CYKY 450/750 V 4x10</t>
  </si>
  <si>
    <t>341110001700</t>
  </si>
  <si>
    <t>Kábel medený CYKY 4x10 mm2</t>
  </si>
  <si>
    <t>210800197</t>
  </si>
  <si>
    <t>Kábel medený uložený v trubke CYKY 450/750 V 4x16</t>
  </si>
  <si>
    <t>341110001800</t>
  </si>
  <si>
    <t>Kábel medený CYKY 4x16 mm2</t>
  </si>
  <si>
    <t>345710006400</t>
  </si>
  <si>
    <t>Chránička FXKVR 63</t>
  </si>
  <si>
    <t>220065004</t>
  </si>
  <si>
    <t>Uloženie optického kábla</t>
  </si>
  <si>
    <t>341250007900</t>
  </si>
  <si>
    <t>Kábel optický /orientačná cena , typ úpresní dodávatel SLB/</t>
  </si>
  <si>
    <t>286530264900</t>
  </si>
  <si>
    <t>Chránička HDPE 40</t>
  </si>
  <si>
    <t>210220020</t>
  </si>
  <si>
    <t>Uzemňovacie vedenie v zemi FeZn vrátane izolácie spojov</t>
  </si>
  <si>
    <t>3544223850</t>
  </si>
  <si>
    <t>Uzemňovacie vedenie v zemi – pások FeZn 30x4mm</t>
  </si>
  <si>
    <t>210020553</t>
  </si>
  <si>
    <t>Vodič pozinkovaný do D 10 mm</t>
  </si>
  <si>
    <t>1561523500</t>
  </si>
  <si>
    <t>Drôt FeZn O10 mm s antikoroznou ochranou</t>
  </si>
  <si>
    <t>210220252</t>
  </si>
  <si>
    <t>Svorka FeZn spojovacia SR02</t>
  </si>
  <si>
    <t>3544221100</t>
  </si>
  <si>
    <t>Svorka bleskozvodná  SR02</t>
  </si>
  <si>
    <t>210220253</t>
  </si>
  <si>
    <t>Svorka FeZn uzemňovacia SR03</t>
  </si>
  <si>
    <t>3544221300</t>
  </si>
  <si>
    <t>Svorka bleskozvodná  SR03</t>
  </si>
  <si>
    <t>210293013</t>
  </si>
  <si>
    <t>Doplniť alebo vymeniť svorky FeZn SS, SO, SZ, SP</t>
  </si>
  <si>
    <t>354410004000</t>
  </si>
  <si>
    <t>Svorka FeZn pripájaca označenie SP 1</t>
  </si>
  <si>
    <t>210201810.1</t>
  </si>
  <si>
    <t>Zapojenie svietidla LED</t>
  </si>
  <si>
    <t>348370001400.1</t>
  </si>
  <si>
    <t>A - Svietidlo Disano Aura LED 86W 4000K - 7006lm - CRI 70, IP65  (grey,  423270-00)</t>
  </si>
  <si>
    <t>210201954</t>
  </si>
  <si>
    <t>Montáž svietidla zapusteného do 10 kg</t>
  </si>
  <si>
    <t>348440000100</t>
  </si>
  <si>
    <t>B - Svietidlo LED do zeme /zapustené v dlažbe/,IP67 /AMI TRUCK vrátane zdroja, LED žiarovka/</t>
  </si>
  <si>
    <t>210204011</t>
  </si>
  <si>
    <t>Montáž osvetľovacieho stožiara</t>
  </si>
  <si>
    <t>348370002200</t>
  </si>
  <si>
    <t>Stĺp pre svietidlo VO komplet ( Disano Aura  grey 425266-00 + grey 991290-00), vrátane výzbroje</t>
  </si>
  <si>
    <t>210100251</t>
  </si>
  <si>
    <t>Ukončenie kábla v stĺpe</t>
  </si>
  <si>
    <t>210100251.2</t>
  </si>
  <si>
    <t>Pripojenie kábla k jestvujúcemu VO stĺpu</t>
  </si>
  <si>
    <t>220065019.1</t>
  </si>
  <si>
    <t>Ukončenie optického kábla v stĺpe</t>
  </si>
  <si>
    <t>220065019</t>
  </si>
  <si>
    <t>Pripojenie optického kábla na miestnu optickú siet - rieši investor</t>
  </si>
  <si>
    <t>460050602</t>
  </si>
  <si>
    <t>Betónový základ pod Stĺpové LED svietidlo</t>
  </si>
  <si>
    <t>HZS-001</t>
  </si>
  <si>
    <t>Revízie</t>
  </si>
  <si>
    <t>460200283</t>
  </si>
  <si>
    <t>Zemné prace sú spoločné pre objekty SO102 a SO103, treba ich skoordinovať so stavbou!!!</t>
  </si>
  <si>
    <t>PPV</t>
  </si>
  <si>
    <t>Podiel pridružených výkonov</t>
  </si>
  <si>
    <t>PZD</t>
  </si>
  <si>
    <t>Prirážka za dopravu</t>
  </si>
  <si>
    <t>9 - SO 103 - Vonkajšie rozvody silnoprúdu</t>
  </si>
  <si>
    <t>210800201</t>
  </si>
  <si>
    <t>Kábel medený uložený v trubke CYKY 450/750 V 5x6</t>
  </si>
  <si>
    <t>341110002200</t>
  </si>
  <si>
    <t>Kábel medený CYKY 5x6 mm2</t>
  </si>
  <si>
    <t>Chránička FXKVR 50</t>
  </si>
  <si>
    <t>210902383.1</t>
  </si>
  <si>
    <t>Vodič hliníkový silový, uložený v trubke NAYY 0,6/1 kV 4x50</t>
  </si>
  <si>
    <t>341110034200.1</t>
  </si>
  <si>
    <t>Kábel hliníkový NAYY 4x50 SM mm2</t>
  </si>
  <si>
    <t>345710006400.1</t>
  </si>
  <si>
    <t>Chránička FXKVR 75</t>
  </si>
  <si>
    <t>Drôt FeZn D10mm s antikoroznov ochranou</t>
  </si>
  <si>
    <t>Montáž elektromerového rozvádzača pilierového</t>
  </si>
  <si>
    <t>Rozvádzač elektromerový RE+RS</t>
  </si>
  <si>
    <t>210193061.3</t>
  </si>
  <si>
    <t>357140007500.1</t>
  </si>
  <si>
    <t>Rozvádzač RP pilierový,  IP65/uzamykatelný zo zásuvkami/</t>
  </si>
  <si>
    <t>357140007500.2</t>
  </si>
  <si>
    <t>Rozvádzač RB pilierový, IP65 /uzamykatelný zo zásuvkami/</t>
  </si>
  <si>
    <t>210193061.1</t>
  </si>
  <si>
    <t>Montáž rozvádzača</t>
  </si>
  <si>
    <t>357140007500.3</t>
  </si>
  <si>
    <t>Rozvádzač RČ, IP65</t>
  </si>
  <si>
    <t>210290485</t>
  </si>
  <si>
    <t>Montáž poistkovej patróny do 80 A</t>
  </si>
  <si>
    <t>345290005300</t>
  </si>
  <si>
    <t>Patrón poistkový 80A gG</t>
  </si>
  <si>
    <t>10 - Zemné prace sú spoločné pre objekty SO102 a SO103 / treba ich skoordinovať so stavbou!!! /</t>
  </si>
  <si>
    <t xml:space="preserve">    46-M - Zemné práce pri extr.mont.prácach</t>
  </si>
  <si>
    <t>46-M</t>
  </si>
  <si>
    <t>Zemné práce pri extr.mont.prácach</t>
  </si>
  <si>
    <t>000300016</t>
  </si>
  <si>
    <t>Geodetické práce - vykonávané pred výstavbou určenie vytyčovacej siete, vytýčenie staveniska, staveb. objektu</t>
  </si>
  <si>
    <t>eur</t>
  </si>
  <si>
    <t>Hĺbenie káblovej ryhy ručne 50 cm širokej a 100 cm hlbokej, v zemine triedy 3</t>
  </si>
  <si>
    <t>460420022</t>
  </si>
  <si>
    <t>Zriadenie, rekonšt. káblového lôžka z piesku bez zakrytia, v ryhe šír. do 65 cm, hrúbky vrstvy 10 cm</t>
  </si>
  <si>
    <t>583110000300</t>
  </si>
  <si>
    <t>Drvina vápencová frakcia 0-4 mm</t>
  </si>
  <si>
    <t>460490012</t>
  </si>
  <si>
    <t>Rozvinutie a uloženie výstražnej fólie z PVC do ryhy, šírka do 33 cm</t>
  </si>
  <si>
    <t>283230008000</t>
  </si>
  <si>
    <t>Výstražná fóla PE, šxhr 300x0,1 mm, dĺ. 250 m, farba červená, HAGARD</t>
  </si>
  <si>
    <t>460560283</t>
  </si>
  <si>
    <t>Ručný zásyp nezap. káblovej ryhy bez zhutn. zeminy, 50 cm širokej, 100 cm hlbokej v zemine tr. 3</t>
  </si>
  <si>
    <t>460620013</t>
  </si>
  <si>
    <t>Proviz. úprava terénu v zemine tr. 3, aby nerovnosti terénu neboli väčšie ako 2 cm od vodor.hladiny</t>
  </si>
  <si>
    <t>460620013.2</t>
  </si>
  <si>
    <t>Jestvujúci povrch(námestia) dlažba, asfalt, betón - demolácia, odvoz na skládku- dodá stavba</t>
  </si>
  <si>
    <t>460620013.1</t>
  </si>
  <si>
    <t>Nový povrch (námestia) dlažba, asfalt, betón - dodá stavba</t>
  </si>
  <si>
    <t>210010030</t>
  </si>
  <si>
    <t>Chráničky a káble vrátane uloženia v časti SO102 a SO103</t>
  </si>
  <si>
    <t xml:space="preserve">11 - SO 104 - Vodovod </t>
  </si>
  <si>
    <t>D1 - PRÁCE A DODÁVKY HSV</t>
  </si>
  <si>
    <t xml:space="preserve">    D2 - 1 - ZEMNE PRÁCE</t>
  </si>
  <si>
    <t xml:space="preserve">    D4 - 4 - VODOROVNÉ KONŠTRUKCIE</t>
  </si>
  <si>
    <t xml:space="preserve">    D6 - 8 - RÚROVÉ VEDENIA</t>
  </si>
  <si>
    <t>D9 - PRÁCE A DODÁVKY PSV</t>
  </si>
  <si>
    <t xml:space="preserve">    D11 - 722 - Vnútorný vodovod</t>
  </si>
  <si>
    <t xml:space="preserve">    D16 - 272 - Vedenia rúrové vonkajšie - plynovody</t>
  </si>
  <si>
    <t>D1</t>
  </si>
  <si>
    <t>PRÁCE A DODÁVKY HSV</t>
  </si>
  <si>
    <t>D2</t>
  </si>
  <si>
    <t>1 - ZEMNE PRÁCE</t>
  </si>
  <si>
    <t>271 11001-1010</t>
  </si>
  <si>
    <t>Vytýčenie trasy vodovodu, kanalizácie v rovine</t>
  </si>
  <si>
    <t>km</t>
  </si>
  <si>
    <t>001 13230-1202</t>
  </si>
  <si>
    <t>Hĺbenie rýh šírka do 2 m v horn. tr. 4 nad 100  do 1000 m3</t>
  </si>
  <si>
    <t>272 13230-1209</t>
  </si>
  <si>
    <t>Príplatok za lepivosť horniny tr.4 v rýhach š. do 200 cm</t>
  </si>
  <si>
    <t>272 15110-1101</t>
  </si>
  <si>
    <t>Zhotovenie paženia rýh pre podz. vedenie príložné hl. do 2 m</t>
  </si>
  <si>
    <t>272 15110-1111</t>
  </si>
  <si>
    <t>Odstránenie paženia rýh pre podz. vedenie príložné hl. do 2 m</t>
  </si>
  <si>
    <t>272 16110-1101</t>
  </si>
  <si>
    <t>Zvislé premiestnenie výkopu horn. tr. 1-4 nad 1 m do 2,5 m</t>
  </si>
  <si>
    <t>272 16260-1102</t>
  </si>
  <si>
    <t>Vodorovné premiestnenie výkopu do 5000 m horn. tr. 1-4</t>
  </si>
  <si>
    <t>272 16710-1101</t>
  </si>
  <si>
    <t>Nakladanie výkopku do 100 m3 v horn. tr. 1-4</t>
  </si>
  <si>
    <t>272 17120-1201</t>
  </si>
  <si>
    <t>Uloženie sypaniny na skládku</t>
  </si>
  <si>
    <t>001 17120-1202</t>
  </si>
  <si>
    <t>Poplatok za skládku</t>
  </si>
  <si>
    <t>272 17410-1101</t>
  </si>
  <si>
    <t>Zásyp zhutnený jám, rýh, šachiet alebo okolo objektu</t>
  </si>
  <si>
    <t>001 17510-1101</t>
  </si>
  <si>
    <t>Obsyp potrubia bez prehodenia sypaniny</t>
  </si>
  <si>
    <t>MAT 583 371010</t>
  </si>
  <si>
    <t>Štrkopiesok 0-8 B1</t>
  </si>
  <si>
    <t>001 17510-1109</t>
  </si>
  <si>
    <t>Obsyp potrubia príplatok za prehodenie sypaniny</t>
  </si>
  <si>
    <t>D4</t>
  </si>
  <si>
    <t>4 - VODOROVNÉ KONŠTRUKCIE</t>
  </si>
  <si>
    <t>211 45131-5126</t>
  </si>
  <si>
    <t>Podkladná alebo výplňová vrstva z betónu tr. C 25/30 hr. do 150 mm</t>
  </si>
  <si>
    <t>271 45157-3111</t>
  </si>
  <si>
    <t>Lôžko pod potrubie, stoky v otvorenom výkope z piesku a štrkopiesku</t>
  </si>
  <si>
    <t>D6</t>
  </si>
  <si>
    <t>8 - RÚROVÉ VEDENIA</t>
  </si>
  <si>
    <t>271 87116-1121</t>
  </si>
  <si>
    <t>Montáž potrubia z tlakových rúrok polyetylénových d 32</t>
  </si>
  <si>
    <t>271 87117-1121</t>
  </si>
  <si>
    <t>Montáž potrubia z tlakových rúrok polyetylénových d 40</t>
  </si>
  <si>
    <t>MAT 286 1D0102</t>
  </si>
  <si>
    <t>Potrubie vodovodné HDPE - 32x2,3 - 2010032</t>
  </si>
  <si>
    <t>MAT 286 1D0103</t>
  </si>
  <si>
    <t>Potrubie vodovodné HDPE - 40x2,4 - 2010040</t>
  </si>
  <si>
    <t>MAT 436 1E0204</t>
  </si>
  <si>
    <t>Šachta vodomerná 1500/1400/1800</t>
  </si>
  <si>
    <t>271 87715-1121</t>
  </si>
  <si>
    <t>Montáž elektrotvaroviek na potrubí PE v otvorenom výkope, zvárané  DN 25</t>
  </si>
  <si>
    <t>271 87716-1121</t>
  </si>
  <si>
    <t>Montáž elektrotvaroviek na potrubí PE v otvorenom výkope, zvárané  DN 32</t>
  </si>
  <si>
    <t>271 89124-9111</t>
  </si>
  <si>
    <t>Montáž navrtáv. pásov na potrubí z rúr vláknocementových, liatinových, oceľových, plastových DN 80</t>
  </si>
  <si>
    <t>MAT 286 3A0303</t>
  </si>
  <si>
    <t>Objímka so zarážkou MB - 612 682 d 32</t>
  </si>
  <si>
    <t>MAT 286 3A0304</t>
  </si>
  <si>
    <t>Objímka so zarážkou MB - 612 683 d 40</t>
  </si>
  <si>
    <t>MAT 286 3A0453</t>
  </si>
  <si>
    <t>Dno elektrotvarovkové klenuté MV - 612 027 d 32</t>
  </si>
  <si>
    <t>MAT 286 3A0454</t>
  </si>
  <si>
    <t>Dno elektrotvarovkové klenuté MV - 612 028 d 40</t>
  </si>
  <si>
    <t>MAT 286 3A0701</t>
  </si>
  <si>
    <t>Koleno elektrotvarovkové W 45st.612 092 d 32</t>
  </si>
  <si>
    <t>MAT 286 3A0702</t>
  </si>
  <si>
    <t>Koleno elektrotvarovkové W 45st.612 094 d 40</t>
  </si>
  <si>
    <t>MAT 286 3A0802</t>
  </si>
  <si>
    <t>Koleno elektrotvarovkové W 90st.612 093 d 32</t>
  </si>
  <si>
    <t>MAT 286 3A0803</t>
  </si>
  <si>
    <t>Koleno elektrotvarovkové W 90st.612 095 d 40</t>
  </si>
  <si>
    <t>MAT 286 3A0901</t>
  </si>
  <si>
    <t>T-kus TA s predĺž.odboč.a objímkou 612 161 d 32</t>
  </si>
  <si>
    <t>súprava</t>
  </si>
  <si>
    <t>MAT 286 3A1116</t>
  </si>
  <si>
    <t>Armatúra navrtávacia d1 90, d2 40</t>
  </si>
  <si>
    <t>MAT 286 3A2002</t>
  </si>
  <si>
    <t>Súprava zemná d 32-50,   H 1,0-1,6 m + poklop šupátkový liatinový</t>
  </si>
  <si>
    <t>MAT 286 3A3302</t>
  </si>
  <si>
    <t>Prechodka PE/oc. d/DN 32/25</t>
  </si>
  <si>
    <t>MAT 286 3A3303</t>
  </si>
  <si>
    <t>Prechodka PE/oc.  d/DN 40/32</t>
  </si>
  <si>
    <t>271 89223-3111</t>
  </si>
  <si>
    <t>Preplachovanie a dezinfekcia vodovodného potrubia DN 25-70</t>
  </si>
  <si>
    <t>271 89224-1111</t>
  </si>
  <si>
    <t>Tlaková skúška vodovodného potrubia DN do 80</t>
  </si>
  <si>
    <t>271 89972-1111</t>
  </si>
  <si>
    <t>Montáž vyhľadávacieho vodiča na potrubí z PVC DN do 150</t>
  </si>
  <si>
    <t>MAT 341 000M01</t>
  </si>
  <si>
    <t>Vodič CY vyhľadávací</t>
  </si>
  <si>
    <t>D9</t>
  </si>
  <si>
    <t>PRÁCE A DODÁVKY PSV</t>
  </si>
  <si>
    <t>D11</t>
  </si>
  <si>
    <t>722 - Vnútorný vodovod</t>
  </si>
  <si>
    <t>721 72213-0213</t>
  </si>
  <si>
    <t>Potrubie vod. z ocel. rúrok závit. pozink. 11353 DN 25</t>
  </si>
  <si>
    <t>721 72213-0214</t>
  </si>
  <si>
    <t>Potrubie vod. z ocel. rúrok závit. pozink. 11353 DN 32</t>
  </si>
  <si>
    <t>721 72223-1064</t>
  </si>
  <si>
    <t>Armat. vodov. s 2 závitmi, ventil spätný G 5/4</t>
  </si>
  <si>
    <t>721 72223-2046</t>
  </si>
  <si>
    <t>Kohút guľový priamy G 1 1/4 PN 42 do 185°C vnútorný závit</t>
  </si>
  <si>
    <t>721 72223-2063</t>
  </si>
  <si>
    <t>Kohút guľový priamy G 1 PN 42 do 185°C vnútorný závit s vypúšťaním</t>
  </si>
  <si>
    <t>721 72223-2064</t>
  </si>
  <si>
    <t>Kohút guľový priamy G 1 1/4 PN 42 do 185°C vnútorný závit s vypúšťaním</t>
  </si>
  <si>
    <t>721 72223-4266</t>
  </si>
  <si>
    <t>Filter mosadzný G 5/4 PN 16 do 120°C</t>
  </si>
  <si>
    <t>721 72226-2223</t>
  </si>
  <si>
    <t>Vodomer pre vodu závit jednovtok suchob do 40 °C G 3/4 x 130mmQn 1,5 m3/s horiz</t>
  </si>
  <si>
    <t>D16</t>
  </si>
  <si>
    <t>272 - Vedenia rúrové vonkajšie - plynovody</t>
  </si>
  <si>
    <t>272 80322-3000</t>
  </si>
  <si>
    <t>Uloženie PE fólie na obsyp</t>
  </si>
  <si>
    <t>12 - SO 105 - Kanalizácia</t>
  </si>
  <si>
    <t>221 11310-6612</t>
  </si>
  <si>
    <t>Rozoberanie zámkovej dlažby všetkých druhov  nad 20 m2</t>
  </si>
  <si>
    <t>221 11310-7131</t>
  </si>
  <si>
    <t>Odstránenie podkladov alebo krytov z betónu prost. hr. do 150 mm, do 200 m2</t>
  </si>
  <si>
    <t>272 11310-7312</t>
  </si>
  <si>
    <t>Odstránenie podkl. alebo krytov z kameniva ťaž. hr. nad 10 do 20 cm</t>
  </si>
  <si>
    <t>272 13230-1201</t>
  </si>
  <si>
    <t>Hĺbenie rýh šírka do 2 m v horn. tr. 4 do 100 m3</t>
  </si>
  <si>
    <t>272 15110-1102</t>
  </si>
  <si>
    <t>Štrkopiesok 0-8 - obsyp</t>
  </si>
  <si>
    <t>Podkladná vrstva z betónu hr. do 150 mm</t>
  </si>
  <si>
    <t>211 45157-7121</t>
  </si>
  <si>
    <t>Podkladná a výplňová vrstva z kameniva drveného hr. do 200 mm</t>
  </si>
  <si>
    <t>221 45157-7777</t>
  </si>
  <si>
    <t>Výplň VŠ z kameniva ťaženého hr. 600 mm</t>
  </si>
  <si>
    <t>311 46592-1511</t>
  </si>
  <si>
    <t>Ukladanie dlažby škáry zaliate MC</t>
  </si>
  <si>
    <t>271 87131-3121</t>
  </si>
  <si>
    <t>Montáž potrubia z kanalizačných rúr z PP v otvorenom výkope DN 150, tesnenie gum. krúžkami</t>
  </si>
  <si>
    <t>271 87135-3121</t>
  </si>
  <si>
    <t>Montáž potrubia z kanalizačných rúr z PP v otvorenom výkope DN 200, tesnenie gum. krúžkami</t>
  </si>
  <si>
    <t>MAT 286 110200</t>
  </si>
  <si>
    <t>Rúrka PP SN10 kanalizačná spoj gum. krúžkom 160x4,7x5000</t>
  </si>
  <si>
    <t>MAT 286 110250</t>
  </si>
  <si>
    <t>Rúrka PP SN10 kanalizačná spoj gum. krúžkom 200x5,9x5000</t>
  </si>
  <si>
    <t>MAT 286 5A0819</t>
  </si>
  <si>
    <t>Odbočka kanalizačná PVC - 315/200 In Situ</t>
  </si>
  <si>
    <t>271 89210-1111</t>
  </si>
  <si>
    <t>Skúška tesnosti kanalizačného potrubia DN do 200 vodou</t>
  </si>
  <si>
    <t>271 89412-1121</t>
  </si>
  <si>
    <t>Šachty  na stokách kruh. ŽB pref. DN 1000, hl.3,0m  dodávka komplet, poklop liatina D400 - vsakovacia šachta</t>
  </si>
  <si>
    <t>súbor</t>
  </si>
  <si>
    <t>MAT 286 5A2304</t>
  </si>
  <si>
    <t>Dno šachtové TEGRA 600 - 600/200x0st.- RF210000</t>
  </si>
  <si>
    <t>MAT 286 5A2403</t>
  </si>
  <si>
    <t>Rúra šachtová vlnovcová TEGRA 600 - 600x3000 - RP030000</t>
  </si>
  <si>
    <t>MAT 286 5A2451</t>
  </si>
  <si>
    <t>Tesnenie šacht. rúry TEGRA 600 - 600 - RF600000</t>
  </si>
  <si>
    <t>MAT 286 5A2472</t>
  </si>
  <si>
    <t>Prstenec roznášací bet.TEGRA 600 - 1200/680/200 – MF600000</t>
  </si>
  <si>
    <t>MAT 286 5A2503</t>
  </si>
  <si>
    <t>Poklop liatinový D600 - C250/600/760 - MF720000</t>
  </si>
  <si>
    <t>271 89594-1111</t>
  </si>
  <si>
    <t>Zhotovenie vpusti uličnej z betónových dielcov typ - normálny</t>
  </si>
  <si>
    <t>MAT 286 5A2555</t>
  </si>
  <si>
    <t>Vpust uličný, mreža liatinová D400</t>
  </si>
  <si>
    <t>MAT 286 5A2583</t>
  </si>
  <si>
    <t>Kôš bahenný</t>
  </si>
  <si>
    <t>13 - SO 106 - Sadové úpravy</t>
  </si>
  <si>
    <t xml:space="preserve">    D1 - A. ASANÁCIE DREVÍN A ARBORISTICKÉ ÚKONY</t>
  </si>
  <si>
    <t xml:space="preserve">    D3 - C. STROMY - VÝSADBA</t>
  </si>
  <si>
    <t xml:space="preserve">    D4 - D. ŽIVÉ PLOTY - VÝSADBA</t>
  </si>
  <si>
    <t xml:space="preserve">    D5 - E. VÝSADBA - ZÁHONY</t>
  </si>
  <si>
    <t xml:space="preserve">    D6 - F. TRÁVNIK - PARKOVÝ - VÝSEV</t>
  </si>
  <si>
    <t>A. ASANÁCIE DREVÍN A ARBORISTICKÉ ÚKONY</t>
  </si>
  <si>
    <t>Pol2</t>
  </si>
  <si>
    <t>Frézovanie pňov</t>
  </si>
  <si>
    <t>Pol3</t>
  </si>
  <si>
    <t>Ošetrenie stromov bezpečnostným, zdravotným, redukčným a výchovným rezom</t>
  </si>
  <si>
    <t>Pol4</t>
  </si>
  <si>
    <t>Inštalácia dynamických väzieb</t>
  </si>
  <si>
    <t>Hĺbenie jamiek pre vysadzovanie rastlín v hornine 1 až 4 s výmenou pôdy do 50%, s prípadným naložením prebytočných výkopkov na dopravný prostriedok, odvozom na vzdialenosť do 20 km a so zložením v rovine alebo na svahu do 1:5 objemu nad 1,00 do 2,00 m3</t>
  </si>
  <si>
    <t>Pol11</t>
  </si>
  <si>
    <t>pestovateľská zemina</t>
  </si>
  <si>
    <t>Výsadba dreviny s balom do vopred vyhĺbenej jamky so zaliatím v rovine alebo na svahu do 1:5 pri priemere balu nad 600 do 800 mm</t>
  </si>
  <si>
    <t>Pol13</t>
  </si>
  <si>
    <t>osadenie drenážnej hadice</t>
  </si>
  <si>
    <t>b.m.</t>
  </si>
  <si>
    <t>Pol14</t>
  </si>
  <si>
    <t>Drenážna hadica, priemer 65 mm, dĺžka 3 m</t>
  </si>
  <si>
    <t>Zakotvenie dreviny troma a viac kolmi s ochranou proti poškodeniu kmeňa v mieste vzoprenia pri priemere kolov do 100 mm pri dĺžke kolov nad 2 do 3 m</t>
  </si>
  <si>
    <t>Pol16</t>
  </si>
  <si>
    <t>Drevené koly k drevinám ( dĺžka 2.5 m, O 6cm, špic )</t>
  </si>
  <si>
    <t>Pol17</t>
  </si>
  <si>
    <t>Viazací materiál potrebný na ukotvenie drevín</t>
  </si>
  <si>
    <t>sb</t>
  </si>
  <si>
    <t>Zhotovenie obalu kmeňa a spodných častí konárov stromu z juty v dvoch vrstvách v rovine alebo na svahu do 1:5</t>
  </si>
  <si>
    <t>Pol19</t>
  </si>
  <si>
    <t>jutovina na zhotovenie ochrany kmeňa a spodných konárov stromu</t>
  </si>
  <si>
    <t>Ošetrenie vysadených drevín, t.j. odburinenie s nakyprením alebo vypletie, odstránenie poškodených častí dreviny s prípadným naložením odpadu na hromady, naložením na dopravný prostriedok, odvozom do 20 km a so zložením solitérnych v rovine alebo na svahu</t>
  </si>
  <si>
    <t>Mulčovanie vysadených rastlín s prípadným naložením odpadu na dopravný prostriedok, odvozom do 20 km a so zložením pri hrúbke mulča nad 50 do 100 mm v rovine alebo na svahu do 1:5</t>
  </si>
  <si>
    <t>Pol22</t>
  </si>
  <si>
    <t>Drevoštiepka / drvená kôra – vrece 70 l (  napr. Kôra mulčovacia borovicová 70l 0-40mm )</t>
  </si>
  <si>
    <t>Pol23</t>
  </si>
  <si>
    <t>Zaliatie rastlín vodou, plochy jednotlivo nad 20 m2</t>
  </si>
  <si>
    <t>Pol24</t>
  </si>
  <si>
    <t>Dovoz vody pre zálievku rastlín na vzdialenosť do 6000 m</t>
  </si>
  <si>
    <t>Pol25</t>
  </si>
  <si>
    <t>Pitná voda pre priemysel a služby</t>
  </si>
  <si>
    <t>D3</t>
  </si>
  <si>
    <t>C. STROMY - VÝSADBA</t>
  </si>
  <si>
    <t>Pol26</t>
  </si>
  <si>
    <t>Pol27</t>
  </si>
  <si>
    <t>Pol28</t>
  </si>
  <si>
    <t>Acer campestre ´Elegant´- javor poľný ( alt. Cv. ´Elsrijk´), bal, o 16 - 18</t>
  </si>
  <si>
    <t>Pol29</t>
  </si>
  <si>
    <t>Amelanchier x grandiflora ´Robin Hill´ - muchovník veľkokvetý( alt. cv. ´Ballerina´ ), bal, o 16 - 18</t>
  </si>
  <si>
    <t>Pol30</t>
  </si>
  <si>
    <t>Amelanchier x grandiflora ´Robin Hill´ - muchovník veľkokvetý( alt. Amelanchier x grandiflora ´Autumn Brilliance´ ), bal, forma viackmeň</t>
  </si>
  <si>
    <t>Pol31</t>
  </si>
  <si>
    <t>Aesculus x carnea ´Briotii´ - pagaštan pleťový ( alt. Acer rubrum ´Red Sunset´ - javor červený) , bal, o 16 - 18</t>
  </si>
  <si>
    <t>Pol32</t>
  </si>
  <si>
    <t>Acer tataricum subsp. ginnala - javor ohnivý, bal, forma viackmeň</t>
  </si>
  <si>
    <t>Pol33</t>
  </si>
  <si>
    <t>Platanus x hispanica ´Huissen´ - platan javorolistý ( alt. Platanus hispanica ´Pyramidalis´, Tilia tomentosa ´Sashazam´ - lipa striebristá ) bal, o 16 - 18</t>
  </si>
  <si>
    <t>Pol34</t>
  </si>
  <si>
    <t>Pol35</t>
  </si>
  <si>
    <t>Pol36</t>
  </si>
  <si>
    <t>Pol37</t>
  </si>
  <si>
    <t>D. ŽIVÉ PLOTY - VÝSADBA</t>
  </si>
  <si>
    <t>Pol38</t>
  </si>
  <si>
    <t>Plošná úprava terénu s urovnaním povrchu, bez doplnenia ornice, v hornine 1 až 4, pri nerovnostiach terénu nad ± 50 do ± 100 mm v rovine alebo na svahu do 1:5</t>
  </si>
  <si>
    <t>Pol39</t>
  </si>
  <si>
    <t>Založenie záhonu pre výsadbu rastlín s urovnaním a s prípadným naložením odpadu na dopravný prostriedok, odvozom do 20 km a so zložením v rovine alebo na svahu do 1:5  v  hornine 1 až 2</t>
  </si>
  <si>
    <t>Pol40</t>
  </si>
  <si>
    <t>Hĺbenie jamiek pre vysadzovanie rastlín v hornine 1 až 4 bez výmeny pôdy, s prípadným naložením prebytočných výkopkov na dopravný prostriedok, odvozom na vzdialenosť do 20 km a so zložením v rovine alebo na svahu do 1:5 objemu do 0,01 m3</t>
  </si>
  <si>
    <t>Pol41</t>
  </si>
  <si>
    <t>Výsadba živého plota do vopred vyhĺbených jamiek so zaliatím v rovine alebo na svahu do 1:5 z drevín s balom</t>
  </si>
  <si>
    <t>Pol42</t>
  </si>
  <si>
    <t>Taxus x media ´Hicksii´ - tis prostredný, Co3L/bal, 40/60</t>
  </si>
  <si>
    <t>Pol43</t>
  </si>
  <si>
    <t>Pyracantha coccinea - hlohyňa šarlátová, alt. Berberis julianae - dráč Júliin, Co3L/bal, 40/60</t>
  </si>
  <si>
    <t>Pol44</t>
  </si>
  <si>
    <t>Položenie mulčovacej textílie v rovine alebo na svahu do 1:5 na plochách okrasných záhonov</t>
  </si>
  <si>
    <t>Pol45</t>
  </si>
  <si>
    <t>Netk.textília /Čierna 50g/m2 UV stab./ šír.0,80 m x 100 bm</t>
  </si>
  <si>
    <t>Pol46</t>
  </si>
  <si>
    <t>Príchytka na netkanú textíliu a geotextíliu,plastový klinec, čierny, 10cm/3cm</t>
  </si>
  <si>
    <t>Pol47</t>
  </si>
  <si>
    <t>Vyhĺbenie obvodovej ryhy okolo výsadbovej plochy záhona na oddelenia záhona od trávnika</t>
  </si>
  <si>
    <t>114</t>
  </si>
  <si>
    <t>116</t>
  </si>
  <si>
    <t>Pol48</t>
  </si>
  <si>
    <t>Drevoštiepka / drvená kôra – vrece 70 l (  napr. Kôra mulčovacia borovicová 70l 0-40mm )  ( Z1 - Z11 )</t>
  </si>
  <si>
    <t>118</t>
  </si>
  <si>
    <t>120</t>
  </si>
  <si>
    <t>122</t>
  </si>
  <si>
    <t>124</t>
  </si>
  <si>
    <t>D5</t>
  </si>
  <si>
    <t>E. VÝSADBA - ZÁHONY</t>
  </si>
  <si>
    <t>Pol49</t>
  </si>
  <si>
    <t>Obrobenie pôdy frézovaním v rovine alebo na svahu do 1:5</t>
  </si>
  <si>
    <t>126</t>
  </si>
  <si>
    <t>Pol50</t>
  </si>
  <si>
    <t>Obrobenie pôdy hrabaním v rovine alebo na svahu do 1:5</t>
  </si>
  <si>
    <t>128</t>
  </si>
  <si>
    <t>130</t>
  </si>
  <si>
    <t>Pol51</t>
  </si>
  <si>
    <t>Založenie záhonu pre výsadbu rastlín s urovnaním a s prípadným naložením odpadu na dopravný prostriedok, odvozom do 20 km a so zložením v rovine alebo na svahu do 1:5 v hornine 1 až 2</t>
  </si>
  <si>
    <t>132</t>
  </si>
  <si>
    <t>Pol52</t>
  </si>
  <si>
    <t>134</t>
  </si>
  <si>
    <t>Pol53</t>
  </si>
  <si>
    <t>Výsadba kvetín do pripravovanej pôdy so zaliatím s jednoduchými koreňmi - trvaliek</t>
  </si>
  <si>
    <t>136</t>
  </si>
  <si>
    <t>Pol54</t>
  </si>
  <si>
    <t>rôzne druhy okrasných trvaliek, tráv, bylín, cibuľoviny</t>
  </si>
  <si>
    <t>138</t>
  </si>
  <si>
    <t>Pol55</t>
  </si>
  <si>
    <t>140</t>
  </si>
  <si>
    <t>Pol56</t>
  </si>
  <si>
    <t>Položenie mulčovacej textílie v rovine alebo na svahu do 1:5 ( Z1 - Z11 )</t>
  </si>
  <si>
    <t>142</t>
  </si>
  <si>
    <t>144</t>
  </si>
  <si>
    <t>Pol57</t>
  </si>
  <si>
    <t>Položenie mulčovacej kôry v rovine alebo na svahu do 1:5  ( Z1 - Z11 )</t>
  </si>
  <si>
    <t>146</t>
  </si>
  <si>
    <t>148</t>
  </si>
  <si>
    <t>150</t>
  </si>
  <si>
    <t>Pol58</t>
  </si>
  <si>
    <t>152</t>
  </si>
  <si>
    <t>Pol59</t>
  </si>
  <si>
    <t>154</t>
  </si>
  <si>
    <t>156</t>
  </si>
  <si>
    <t>F. TRÁVNIK - PARKOVÝ - VÝSEV</t>
  </si>
  <si>
    <t>Pol60</t>
  </si>
  <si>
    <t>Chemické odburinenie pôdy pred založením kultúry alebo trávnika alebo spevnených plôch výmery jednotlivo cez 20 m2 v rovine alebo na svahu do 1:5 postrekom naširoko</t>
  </si>
  <si>
    <t>158</t>
  </si>
  <si>
    <t>Pol61</t>
  </si>
  <si>
    <t>Selektívny, systémovo pôsobiaci listový herbicíd ( napr. BOFIX ) bal 1 l</t>
  </si>
  <si>
    <t>160</t>
  </si>
  <si>
    <t>Pol62</t>
  </si>
  <si>
    <t>162</t>
  </si>
  <si>
    <t>Pol63</t>
  </si>
  <si>
    <t>164</t>
  </si>
  <si>
    <t>166</t>
  </si>
  <si>
    <t>Pol64</t>
  </si>
  <si>
    <t>Obrobenie pôdy valcovaním v rovine alebo na svahu do 1:5</t>
  </si>
  <si>
    <t>168</t>
  </si>
  <si>
    <t>170</t>
  </si>
  <si>
    <t>Pol65</t>
  </si>
  <si>
    <t>Hnojenie pôdy alebo trávnika s rozprestretím alebo rozdelením hnojiva v rovine alebo na svahu do 1:5 umelým hnojivom naširoko</t>
  </si>
  <si>
    <t>172</t>
  </si>
  <si>
    <t>Pol66</t>
  </si>
  <si>
    <t>postupne sa uvoľňujúce obaľované profesionálne hnojivo s dlhodobou účinnosťou ( napr. Scotts Landscape Pro ALL ROUND ) bal 15 kg</t>
  </si>
  <si>
    <t>174</t>
  </si>
  <si>
    <t>Pol67</t>
  </si>
  <si>
    <t>Založenie trávnika na pôde vopred pripravenej s pokosením, naložením, odvozom odpadu do 20 km a so zložením parkového výsevom v rovine alebo na svahu do 1:5</t>
  </si>
  <si>
    <t>176</t>
  </si>
  <si>
    <t>Pol68</t>
  </si>
  <si>
    <t>Trávne Osivo  ( napr. LSP Trávové osivo Sun and Shade ) bal 10kg</t>
  </si>
  <si>
    <t>178</t>
  </si>
  <si>
    <t>Pol69</t>
  </si>
  <si>
    <t>180</t>
  </si>
  <si>
    <t>182</t>
  </si>
  <si>
    <t>Pol70</t>
  </si>
  <si>
    <t>184</t>
  </si>
  <si>
    <t>592270036601</t>
  </si>
  <si>
    <t>Žľab BG 400 žľabovkový, dĺžky 1 m, š. 499 mm, bez spádu, betónový bez kovovej hrany</t>
  </si>
  <si>
    <t>597962125.1</t>
  </si>
  <si>
    <t>Montáž betón. žľabu  do lôžka z betónu prostého tr.C 25/30 - v spáde</t>
  </si>
  <si>
    <t>Lavička  s operadlom</t>
  </si>
  <si>
    <t xml:space="preserve">Odpadkový kôš  </t>
  </si>
  <si>
    <t xml:space="preserve">Pitná fontánka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</si>
</sst>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167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9"/>
  <sheetViews>
    <sheetView showGridLines="0" topLeftCell="A94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26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6</v>
      </c>
    </row>
    <row r="5" spans="1:74" s="1" customFormat="1" ht="12" customHeight="1">
      <c r="B5" s="21"/>
      <c r="D5" s="25" t="s">
        <v>11</v>
      </c>
      <c r="K5" s="241" t="s">
        <v>12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R5" s="21"/>
      <c r="BE5" s="238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42" t="s">
        <v>15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R6" s="21"/>
      <c r="BE6" s="239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39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39"/>
      <c r="BS8" s="18" t="s">
        <v>6</v>
      </c>
    </row>
    <row r="9" spans="1:74" s="1" customFormat="1" ht="14.45" customHeight="1">
      <c r="B9" s="21"/>
      <c r="AR9" s="21"/>
      <c r="BE9" s="239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39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39"/>
      <c r="BS11" s="18" t="s">
        <v>6</v>
      </c>
    </row>
    <row r="12" spans="1:74" s="1" customFormat="1" ht="6.95" customHeight="1">
      <c r="B12" s="21"/>
      <c r="AR12" s="21"/>
      <c r="BE12" s="239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39"/>
      <c r="BS13" s="18" t="s">
        <v>6</v>
      </c>
    </row>
    <row r="14" spans="1:74" ht="12.75">
      <c r="B14" s="21"/>
      <c r="E14" s="243" t="s">
        <v>27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8" t="s">
        <v>25</v>
      </c>
      <c r="AN14" s="30" t="s">
        <v>27</v>
      </c>
      <c r="AR14" s="21"/>
      <c r="BE14" s="239"/>
      <c r="BS14" s="18" t="s">
        <v>6</v>
      </c>
    </row>
    <row r="15" spans="1:74" s="1" customFormat="1" ht="6.95" customHeight="1">
      <c r="B15" s="21"/>
      <c r="AR15" s="21"/>
      <c r="BE15" s="239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39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39"/>
      <c r="BS17" s="18" t="s">
        <v>30</v>
      </c>
    </row>
    <row r="18" spans="1:71" s="1" customFormat="1" ht="6.95" customHeight="1">
      <c r="B18" s="21"/>
      <c r="AR18" s="21"/>
      <c r="BE18" s="239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23</v>
      </c>
      <c r="AN19" s="26" t="s">
        <v>1</v>
      </c>
      <c r="AR19" s="21"/>
      <c r="BE19" s="239"/>
      <c r="BS19" s="18" t="s">
        <v>31</v>
      </c>
    </row>
    <row r="20" spans="1:71" s="1" customFormat="1" ht="18.399999999999999" customHeight="1">
      <c r="B20" s="21"/>
      <c r="E20" s="26" t="s">
        <v>33</v>
      </c>
      <c r="AK20" s="28" t="s">
        <v>25</v>
      </c>
      <c r="AN20" s="26" t="s">
        <v>1</v>
      </c>
      <c r="AR20" s="21"/>
      <c r="BE20" s="239"/>
      <c r="BS20" s="18" t="s">
        <v>30</v>
      </c>
    </row>
    <row r="21" spans="1:71" s="1" customFormat="1" ht="6.95" customHeight="1">
      <c r="B21" s="21"/>
      <c r="AR21" s="21"/>
      <c r="BE21" s="239"/>
    </row>
    <row r="22" spans="1:71" s="1" customFormat="1" ht="12" customHeight="1">
      <c r="B22" s="21"/>
      <c r="D22" s="28" t="s">
        <v>34</v>
      </c>
      <c r="AR22" s="21"/>
      <c r="BE22" s="239"/>
    </row>
    <row r="23" spans="1:71" s="1" customFormat="1" ht="16.5" customHeight="1">
      <c r="B23" s="21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R23" s="21"/>
      <c r="BE23" s="239"/>
    </row>
    <row r="24" spans="1:71" s="1" customFormat="1" ht="6.95" customHeight="1">
      <c r="B24" s="21"/>
      <c r="AR24" s="21"/>
      <c r="BE24" s="239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9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6" t="e">
        <f>ROUND(AG94,2)</f>
        <v>#REF!</v>
      </c>
      <c r="AL26" s="247"/>
      <c r="AM26" s="247"/>
      <c r="AN26" s="247"/>
      <c r="AO26" s="247"/>
      <c r="AP26" s="33"/>
      <c r="AQ26" s="33"/>
      <c r="AR26" s="34"/>
      <c r="BE26" s="239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39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8" t="s">
        <v>36</v>
      </c>
      <c r="M28" s="248"/>
      <c r="N28" s="248"/>
      <c r="O28" s="248"/>
      <c r="P28" s="248"/>
      <c r="Q28" s="33"/>
      <c r="R28" s="33"/>
      <c r="S28" s="33"/>
      <c r="T28" s="33"/>
      <c r="U28" s="33"/>
      <c r="V28" s="33"/>
      <c r="W28" s="248" t="s">
        <v>37</v>
      </c>
      <c r="X28" s="248"/>
      <c r="Y28" s="248"/>
      <c r="Z28" s="248"/>
      <c r="AA28" s="248"/>
      <c r="AB28" s="248"/>
      <c r="AC28" s="248"/>
      <c r="AD28" s="248"/>
      <c r="AE28" s="248"/>
      <c r="AF28" s="33"/>
      <c r="AG28" s="33"/>
      <c r="AH28" s="33"/>
      <c r="AI28" s="33"/>
      <c r="AJ28" s="33"/>
      <c r="AK28" s="248" t="s">
        <v>38</v>
      </c>
      <c r="AL28" s="248"/>
      <c r="AM28" s="248"/>
      <c r="AN28" s="248"/>
      <c r="AO28" s="248"/>
      <c r="AP28" s="33"/>
      <c r="AQ28" s="33"/>
      <c r="AR28" s="34"/>
      <c r="BE28" s="239"/>
    </row>
    <row r="29" spans="1:71" s="3" customFormat="1" ht="14.45" customHeight="1">
      <c r="B29" s="38"/>
      <c r="D29" s="28" t="s">
        <v>39</v>
      </c>
      <c r="F29" s="28" t="s">
        <v>40</v>
      </c>
      <c r="L29" s="235">
        <v>0.2</v>
      </c>
      <c r="M29" s="234"/>
      <c r="N29" s="234"/>
      <c r="O29" s="234"/>
      <c r="P29" s="234"/>
      <c r="W29" s="233" t="e">
        <f>ROUND(AZ94, 2)</f>
        <v>#REF!</v>
      </c>
      <c r="X29" s="234"/>
      <c r="Y29" s="234"/>
      <c r="Z29" s="234"/>
      <c r="AA29" s="234"/>
      <c r="AB29" s="234"/>
      <c r="AC29" s="234"/>
      <c r="AD29" s="234"/>
      <c r="AE29" s="234"/>
      <c r="AK29" s="233" t="e">
        <f>ROUND(AV94, 2)</f>
        <v>#REF!</v>
      </c>
      <c r="AL29" s="234"/>
      <c r="AM29" s="234"/>
      <c r="AN29" s="234"/>
      <c r="AO29" s="234"/>
      <c r="AR29" s="38"/>
      <c r="BE29" s="240"/>
    </row>
    <row r="30" spans="1:71" s="3" customFormat="1" ht="14.45" customHeight="1">
      <c r="B30" s="38"/>
      <c r="F30" s="28" t="s">
        <v>41</v>
      </c>
      <c r="L30" s="235">
        <v>0.2</v>
      </c>
      <c r="M30" s="234"/>
      <c r="N30" s="234"/>
      <c r="O30" s="234"/>
      <c r="P30" s="234"/>
      <c r="W30" s="233" t="e">
        <f>ROUND(BA94, 2)</f>
        <v>#REF!</v>
      </c>
      <c r="X30" s="234"/>
      <c r="Y30" s="234"/>
      <c r="Z30" s="234"/>
      <c r="AA30" s="234"/>
      <c r="AB30" s="234"/>
      <c r="AC30" s="234"/>
      <c r="AD30" s="234"/>
      <c r="AE30" s="234"/>
      <c r="AK30" s="233" t="e">
        <f>ROUND(AW94, 2)</f>
        <v>#REF!</v>
      </c>
      <c r="AL30" s="234"/>
      <c r="AM30" s="234"/>
      <c r="AN30" s="234"/>
      <c r="AO30" s="234"/>
      <c r="AR30" s="38"/>
      <c r="BE30" s="240"/>
    </row>
    <row r="31" spans="1:71" s="3" customFormat="1" ht="14.45" hidden="1" customHeight="1">
      <c r="B31" s="38"/>
      <c r="F31" s="28" t="s">
        <v>42</v>
      </c>
      <c r="L31" s="235">
        <v>0.2</v>
      </c>
      <c r="M31" s="234"/>
      <c r="N31" s="234"/>
      <c r="O31" s="234"/>
      <c r="P31" s="234"/>
      <c r="W31" s="233" t="e">
        <f>ROUND(BB94, 2)</f>
        <v>#REF!</v>
      </c>
      <c r="X31" s="234"/>
      <c r="Y31" s="234"/>
      <c r="Z31" s="234"/>
      <c r="AA31" s="234"/>
      <c r="AB31" s="234"/>
      <c r="AC31" s="234"/>
      <c r="AD31" s="234"/>
      <c r="AE31" s="234"/>
      <c r="AK31" s="233">
        <v>0</v>
      </c>
      <c r="AL31" s="234"/>
      <c r="AM31" s="234"/>
      <c r="AN31" s="234"/>
      <c r="AO31" s="234"/>
      <c r="AR31" s="38"/>
      <c r="BE31" s="240"/>
    </row>
    <row r="32" spans="1:71" s="3" customFormat="1" ht="14.45" hidden="1" customHeight="1">
      <c r="B32" s="38"/>
      <c r="F32" s="28" t="s">
        <v>43</v>
      </c>
      <c r="L32" s="235">
        <v>0.2</v>
      </c>
      <c r="M32" s="234"/>
      <c r="N32" s="234"/>
      <c r="O32" s="234"/>
      <c r="P32" s="234"/>
      <c r="W32" s="233" t="e">
        <f>ROUND(BC94, 2)</f>
        <v>#REF!</v>
      </c>
      <c r="X32" s="234"/>
      <c r="Y32" s="234"/>
      <c r="Z32" s="234"/>
      <c r="AA32" s="234"/>
      <c r="AB32" s="234"/>
      <c r="AC32" s="234"/>
      <c r="AD32" s="234"/>
      <c r="AE32" s="234"/>
      <c r="AK32" s="233">
        <v>0</v>
      </c>
      <c r="AL32" s="234"/>
      <c r="AM32" s="234"/>
      <c r="AN32" s="234"/>
      <c r="AO32" s="234"/>
      <c r="AR32" s="38"/>
      <c r="BE32" s="240"/>
    </row>
    <row r="33" spans="1:57" s="3" customFormat="1" ht="14.45" hidden="1" customHeight="1">
      <c r="B33" s="38"/>
      <c r="F33" s="28" t="s">
        <v>44</v>
      </c>
      <c r="L33" s="235">
        <v>0</v>
      </c>
      <c r="M33" s="234"/>
      <c r="N33" s="234"/>
      <c r="O33" s="234"/>
      <c r="P33" s="234"/>
      <c r="W33" s="233" t="e">
        <f>ROUND(BD94, 2)</f>
        <v>#REF!</v>
      </c>
      <c r="X33" s="234"/>
      <c r="Y33" s="234"/>
      <c r="Z33" s="234"/>
      <c r="AA33" s="234"/>
      <c r="AB33" s="234"/>
      <c r="AC33" s="234"/>
      <c r="AD33" s="234"/>
      <c r="AE33" s="234"/>
      <c r="AK33" s="233">
        <v>0</v>
      </c>
      <c r="AL33" s="234"/>
      <c r="AM33" s="234"/>
      <c r="AN33" s="234"/>
      <c r="AO33" s="234"/>
      <c r="AR33" s="38"/>
      <c r="BE33" s="240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39"/>
    </row>
    <row r="35" spans="1:57" s="2" customFormat="1" ht="25.9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25" t="s">
        <v>47</v>
      </c>
      <c r="Y35" s="223"/>
      <c r="Z35" s="223"/>
      <c r="AA35" s="223"/>
      <c r="AB35" s="223"/>
      <c r="AC35" s="41"/>
      <c r="AD35" s="41"/>
      <c r="AE35" s="41"/>
      <c r="AF35" s="41"/>
      <c r="AG35" s="41"/>
      <c r="AH35" s="41"/>
      <c r="AI35" s="41"/>
      <c r="AJ35" s="41"/>
      <c r="AK35" s="222" t="e">
        <f>SUM(AK26:AK33)</f>
        <v>#REF!</v>
      </c>
      <c r="AL35" s="223"/>
      <c r="AM35" s="223"/>
      <c r="AN35" s="223"/>
      <c r="AO35" s="224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11</v>
      </c>
      <c r="L84" s="4" t="str">
        <f>K5</f>
        <v>1051</v>
      </c>
      <c r="AR84" s="52"/>
    </row>
    <row r="85" spans="1:91" s="5" customFormat="1" ht="36.950000000000003" customHeight="1">
      <c r="B85" s="53"/>
      <c r="C85" s="54" t="s">
        <v>14</v>
      </c>
      <c r="L85" s="249" t="str">
        <f>K6</f>
        <v>ROZKVET - OPRAVA NÁMESTIA</v>
      </c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30" t="str">
        <f>IF(AN8= "","",AN8)</f>
        <v>12. 1. 2021</v>
      </c>
      <c r="AN87" s="230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Mestský úrad , Trenčín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31" t="str">
        <f>IF(E17="","",E17)</f>
        <v>BYTOP , s.r.o. Trenčín</v>
      </c>
      <c r="AN89" s="232"/>
      <c r="AO89" s="232"/>
      <c r="AP89" s="232"/>
      <c r="AQ89" s="33"/>
      <c r="AR89" s="34"/>
      <c r="AS89" s="218" t="s">
        <v>55</v>
      </c>
      <c r="AT89" s="219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31" t="str">
        <f>IF(E20="","",E20)</f>
        <v>Martinusová Katarína</v>
      </c>
      <c r="AN90" s="232"/>
      <c r="AO90" s="232"/>
      <c r="AP90" s="232"/>
      <c r="AQ90" s="33"/>
      <c r="AR90" s="34"/>
      <c r="AS90" s="220"/>
      <c r="AT90" s="221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20"/>
      <c r="AT91" s="221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53" t="s">
        <v>56</v>
      </c>
      <c r="D92" s="229"/>
      <c r="E92" s="229"/>
      <c r="F92" s="229"/>
      <c r="G92" s="229"/>
      <c r="H92" s="61"/>
      <c r="I92" s="251" t="s">
        <v>57</v>
      </c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8" t="s">
        <v>58</v>
      </c>
      <c r="AH92" s="229"/>
      <c r="AI92" s="229"/>
      <c r="AJ92" s="229"/>
      <c r="AK92" s="229"/>
      <c r="AL92" s="229"/>
      <c r="AM92" s="229"/>
      <c r="AN92" s="251" t="s">
        <v>59</v>
      </c>
      <c r="AO92" s="229"/>
      <c r="AP92" s="252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7" t="e">
        <f>ROUND(SUM(AG95:AG107),2)</f>
        <v>#REF!</v>
      </c>
      <c r="AH94" s="237"/>
      <c r="AI94" s="237"/>
      <c r="AJ94" s="237"/>
      <c r="AK94" s="237"/>
      <c r="AL94" s="237"/>
      <c r="AM94" s="237"/>
      <c r="AN94" s="217" t="e">
        <f t="shared" ref="AN94:AN107" si="0">SUM(AG94,AT94)</f>
        <v>#REF!</v>
      </c>
      <c r="AO94" s="217"/>
      <c r="AP94" s="217"/>
      <c r="AQ94" s="73" t="s">
        <v>1</v>
      </c>
      <c r="AR94" s="69"/>
      <c r="AS94" s="74">
        <f>ROUND(SUM(AS95:AS107),2)</f>
        <v>0</v>
      </c>
      <c r="AT94" s="75" t="e">
        <f t="shared" ref="AT94:AT107" si="1">ROUND(SUM(AV94:AW94),2)</f>
        <v>#REF!</v>
      </c>
      <c r="AU94" s="76" t="e">
        <f>ROUND(SUM(AU95:AU107),5)</f>
        <v>#REF!</v>
      </c>
      <c r="AV94" s="75" t="e">
        <f>ROUND(AZ94*L29,2)</f>
        <v>#REF!</v>
      </c>
      <c r="AW94" s="75" t="e">
        <f>ROUND(BA94*L30,2)</f>
        <v>#REF!</v>
      </c>
      <c r="AX94" s="75" t="e">
        <f>ROUND(BB94*L29,2)</f>
        <v>#REF!</v>
      </c>
      <c r="AY94" s="75" t="e">
        <f>ROUND(BC94*L30,2)</f>
        <v>#REF!</v>
      </c>
      <c r="AZ94" s="75" t="e">
        <f>ROUND(SUM(AZ95:AZ107),2)</f>
        <v>#REF!</v>
      </c>
      <c r="BA94" s="75" t="e">
        <f>ROUND(SUM(BA95:BA107),2)</f>
        <v>#REF!</v>
      </c>
      <c r="BB94" s="75" t="e">
        <f>ROUND(SUM(BB95:BB107),2)</f>
        <v>#REF!</v>
      </c>
      <c r="BC94" s="75" t="e">
        <f>ROUND(SUM(BC95:BC107),2)</f>
        <v>#REF!</v>
      </c>
      <c r="BD94" s="77" t="e">
        <f>ROUND(SUM(BD95:BD107),2)</f>
        <v>#REF!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16.5" customHeight="1">
      <c r="A95" s="80" t="s">
        <v>79</v>
      </c>
      <c r="B95" s="81"/>
      <c r="C95" s="82"/>
      <c r="D95" s="236" t="s">
        <v>80</v>
      </c>
      <c r="E95" s="236"/>
      <c r="F95" s="236"/>
      <c r="G95" s="236"/>
      <c r="H95" s="236"/>
      <c r="I95" s="83"/>
      <c r="J95" s="236" t="s">
        <v>81</v>
      </c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15">
        <f>'1 - SO 101 - Námestie'!J30</f>
        <v>0</v>
      </c>
      <c r="AH95" s="216"/>
      <c r="AI95" s="216"/>
      <c r="AJ95" s="216"/>
      <c r="AK95" s="216"/>
      <c r="AL95" s="216"/>
      <c r="AM95" s="216"/>
      <c r="AN95" s="215">
        <f t="shared" si="0"/>
        <v>0</v>
      </c>
      <c r="AO95" s="216"/>
      <c r="AP95" s="216"/>
      <c r="AQ95" s="84" t="s">
        <v>82</v>
      </c>
      <c r="AR95" s="81"/>
      <c r="AS95" s="85">
        <v>0</v>
      </c>
      <c r="AT95" s="86">
        <f t="shared" si="1"/>
        <v>0</v>
      </c>
      <c r="AU95" s="87">
        <f>'1 - SO 101 - Námestie'!P128</f>
        <v>0</v>
      </c>
      <c r="AV95" s="86">
        <f>'1 - SO 101 - Námestie'!J33</f>
        <v>0</v>
      </c>
      <c r="AW95" s="86">
        <f>'1 - SO 101 - Námestie'!J34</f>
        <v>0</v>
      </c>
      <c r="AX95" s="86">
        <f>'1 - SO 101 - Námestie'!J35</f>
        <v>0</v>
      </c>
      <c r="AY95" s="86">
        <f>'1 - SO 101 - Námestie'!J36</f>
        <v>0</v>
      </c>
      <c r="AZ95" s="86">
        <f>'1 - SO 101 - Námestie'!F33</f>
        <v>0</v>
      </c>
      <c r="BA95" s="86">
        <f>'1 - SO 101 - Námestie'!F34</f>
        <v>0</v>
      </c>
      <c r="BB95" s="86">
        <f>'1 - SO 101 - Námestie'!F35</f>
        <v>0</v>
      </c>
      <c r="BC95" s="86">
        <f>'1 - SO 101 - Námestie'!F36</f>
        <v>0</v>
      </c>
      <c r="BD95" s="88">
        <f>'1 - SO 101 - Námestie'!F37</f>
        <v>0</v>
      </c>
      <c r="BT95" s="89" t="s">
        <v>80</v>
      </c>
      <c r="BV95" s="89" t="s">
        <v>77</v>
      </c>
      <c r="BW95" s="89" t="s">
        <v>83</v>
      </c>
      <c r="BX95" s="89" t="s">
        <v>4</v>
      </c>
      <c r="CL95" s="89" t="s">
        <v>1</v>
      </c>
      <c r="CM95" s="89" t="s">
        <v>75</v>
      </c>
    </row>
    <row r="96" spans="1:91" s="7" customFormat="1" ht="24.75" customHeight="1">
      <c r="A96" s="80" t="s">
        <v>79</v>
      </c>
      <c r="B96" s="81"/>
      <c r="C96" s="82"/>
      <c r="D96" s="236" t="s">
        <v>84</v>
      </c>
      <c r="E96" s="236"/>
      <c r="F96" s="236"/>
      <c r="G96" s="236"/>
      <c r="H96" s="236"/>
      <c r="I96" s="83"/>
      <c r="J96" s="236" t="s">
        <v>85</v>
      </c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15">
        <f>'2 - SO 101.1 - Rekonštruk...'!J30</f>
        <v>0</v>
      </c>
      <c r="AH96" s="216"/>
      <c r="AI96" s="216"/>
      <c r="AJ96" s="216"/>
      <c r="AK96" s="216"/>
      <c r="AL96" s="216"/>
      <c r="AM96" s="216"/>
      <c r="AN96" s="215">
        <f t="shared" si="0"/>
        <v>0</v>
      </c>
      <c r="AO96" s="216"/>
      <c r="AP96" s="216"/>
      <c r="AQ96" s="84" t="s">
        <v>82</v>
      </c>
      <c r="AR96" s="81"/>
      <c r="AS96" s="85">
        <v>0</v>
      </c>
      <c r="AT96" s="86">
        <f t="shared" si="1"/>
        <v>0</v>
      </c>
      <c r="AU96" s="87">
        <f>'2 - SO 101.1 - Rekonštruk...'!P129</f>
        <v>0</v>
      </c>
      <c r="AV96" s="86">
        <f>'2 - SO 101.1 - Rekonštruk...'!J33</f>
        <v>0</v>
      </c>
      <c r="AW96" s="86">
        <f>'2 - SO 101.1 - Rekonštruk...'!J34</f>
        <v>0</v>
      </c>
      <c r="AX96" s="86">
        <f>'2 - SO 101.1 - Rekonštruk...'!J35</f>
        <v>0</v>
      </c>
      <c r="AY96" s="86">
        <f>'2 - SO 101.1 - Rekonštruk...'!J36</f>
        <v>0</v>
      </c>
      <c r="AZ96" s="86">
        <f>'2 - SO 101.1 - Rekonštruk...'!F33</f>
        <v>0</v>
      </c>
      <c r="BA96" s="86">
        <f>'2 - SO 101.1 - Rekonštruk...'!F34</f>
        <v>0</v>
      </c>
      <c r="BB96" s="86">
        <f>'2 - SO 101.1 - Rekonštruk...'!F35</f>
        <v>0</v>
      </c>
      <c r="BC96" s="86">
        <f>'2 - SO 101.1 - Rekonštruk...'!F36</f>
        <v>0</v>
      </c>
      <c r="BD96" s="88">
        <f>'2 - SO 101.1 - Rekonštruk...'!F37</f>
        <v>0</v>
      </c>
      <c r="BT96" s="89" t="s">
        <v>80</v>
      </c>
      <c r="BV96" s="89" t="s">
        <v>77</v>
      </c>
      <c r="BW96" s="89" t="s">
        <v>86</v>
      </c>
      <c r="BX96" s="89" t="s">
        <v>4</v>
      </c>
      <c r="CL96" s="89" t="s">
        <v>1</v>
      </c>
      <c r="CM96" s="89" t="s">
        <v>75</v>
      </c>
    </row>
    <row r="97" spans="1:91" s="7" customFormat="1" ht="16.5" customHeight="1">
      <c r="A97" s="80" t="s">
        <v>79</v>
      </c>
      <c r="B97" s="81"/>
      <c r="C97" s="82"/>
      <c r="D97" s="236" t="s">
        <v>87</v>
      </c>
      <c r="E97" s="236"/>
      <c r="F97" s="236"/>
      <c r="G97" s="236"/>
      <c r="H97" s="236"/>
      <c r="I97" s="83"/>
      <c r="J97" s="236" t="s">
        <v>88</v>
      </c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15">
        <f>'3 - SO 101.2 - Kryté pódium'!J30</f>
        <v>0</v>
      </c>
      <c r="AH97" s="216"/>
      <c r="AI97" s="216"/>
      <c r="AJ97" s="216"/>
      <c r="AK97" s="216"/>
      <c r="AL97" s="216"/>
      <c r="AM97" s="216"/>
      <c r="AN97" s="215">
        <f t="shared" si="0"/>
        <v>0</v>
      </c>
      <c r="AO97" s="216"/>
      <c r="AP97" s="216"/>
      <c r="AQ97" s="84" t="s">
        <v>82</v>
      </c>
      <c r="AR97" s="81"/>
      <c r="AS97" s="85">
        <v>0</v>
      </c>
      <c r="AT97" s="86">
        <f t="shared" si="1"/>
        <v>0</v>
      </c>
      <c r="AU97" s="87">
        <f>'3 - SO 101.2 - Kryté pódium'!P126</f>
        <v>0</v>
      </c>
      <c r="AV97" s="86">
        <f>'3 - SO 101.2 - Kryté pódium'!J33</f>
        <v>0</v>
      </c>
      <c r="AW97" s="86">
        <f>'3 - SO 101.2 - Kryté pódium'!J34</f>
        <v>0</v>
      </c>
      <c r="AX97" s="86">
        <f>'3 - SO 101.2 - Kryté pódium'!J35</f>
        <v>0</v>
      </c>
      <c r="AY97" s="86">
        <f>'3 - SO 101.2 - Kryté pódium'!J36</f>
        <v>0</v>
      </c>
      <c r="AZ97" s="86">
        <f>'3 - SO 101.2 - Kryté pódium'!F33</f>
        <v>0</v>
      </c>
      <c r="BA97" s="86">
        <f>'3 - SO 101.2 - Kryté pódium'!F34</f>
        <v>0</v>
      </c>
      <c r="BB97" s="86">
        <f>'3 - SO 101.2 - Kryté pódium'!F35</f>
        <v>0</v>
      </c>
      <c r="BC97" s="86">
        <f>'3 - SO 101.2 - Kryté pódium'!F36</f>
        <v>0</v>
      </c>
      <c r="BD97" s="88">
        <f>'3 - SO 101.2 - Kryté pódium'!F37</f>
        <v>0</v>
      </c>
      <c r="BT97" s="89" t="s">
        <v>80</v>
      </c>
      <c r="BV97" s="89" t="s">
        <v>77</v>
      </c>
      <c r="BW97" s="89" t="s">
        <v>89</v>
      </c>
      <c r="BX97" s="89" t="s">
        <v>4</v>
      </c>
      <c r="CL97" s="89" t="s">
        <v>1</v>
      </c>
      <c r="CM97" s="89" t="s">
        <v>75</v>
      </c>
    </row>
    <row r="98" spans="1:91" s="7" customFormat="1" ht="16.5" customHeight="1">
      <c r="A98" s="80" t="s">
        <v>79</v>
      </c>
      <c r="B98" s="81"/>
      <c r="C98" s="82"/>
      <c r="D98" s="236" t="s">
        <v>90</v>
      </c>
      <c r="E98" s="236"/>
      <c r="F98" s="236"/>
      <c r="G98" s="236"/>
      <c r="H98" s="236"/>
      <c r="I98" s="83"/>
      <c r="J98" s="236" t="s">
        <v>91</v>
      </c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15">
        <f>'4 - SO 101.3 - Krytá besi...'!J30</f>
        <v>0</v>
      </c>
      <c r="AH98" s="216"/>
      <c r="AI98" s="216"/>
      <c r="AJ98" s="216"/>
      <c r="AK98" s="216"/>
      <c r="AL98" s="216"/>
      <c r="AM98" s="216"/>
      <c r="AN98" s="215">
        <f t="shared" si="0"/>
        <v>0</v>
      </c>
      <c r="AO98" s="216"/>
      <c r="AP98" s="216"/>
      <c r="AQ98" s="84" t="s">
        <v>82</v>
      </c>
      <c r="AR98" s="81"/>
      <c r="AS98" s="85">
        <v>0</v>
      </c>
      <c r="AT98" s="86">
        <f t="shared" si="1"/>
        <v>0</v>
      </c>
      <c r="AU98" s="87">
        <f>'4 - SO 101.3 - Krytá besi...'!P125</f>
        <v>0</v>
      </c>
      <c r="AV98" s="86">
        <f>'4 - SO 101.3 - Krytá besi...'!J33</f>
        <v>0</v>
      </c>
      <c r="AW98" s="86">
        <f>'4 - SO 101.3 - Krytá besi...'!J34</f>
        <v>0</v>
      </c>
      <c r="AX98" s="86">
        <f>'4 - SO 101.3 - Krytá besi...'!J35</f>
        <v>0</v>
      </c>
      <c r="AY98" s="86">
        <f>'4 - SO 101.3 - Krytá besi...'!J36</f>
        <v>0</v>
      </c>
      <c r="AZ98" s="86">
        <f>'4 - SO 101.3 - Krytá besi...'!F33</f>
        <v>0</v>
      </c>
      <c r="BA98" s="86">
        <f>'4 - SO 101.3 - Krytá besi...'!F34</f>
        <v>0</v>
      </c>
      <c r="BB98" s="86">
        <f>'4 - SO 101.3 - Krytá besi...'!F35</f>
        <v>0</v>
      </c>
      <c r="BC98" s="86">
        <f>'4 - SO 101.3 - Krytá besi...'!F36</f>
        <v>0</v>
      </c>
      <c r="BD98" s="88">
        <f>'4 - SO 101.3 - Krytá besi...'!F37</f>
        <v>0</v>
      </c>
      <c r="BT98" s="89" t="s">
        <v>80</v>
      </c>
      <c r="BV98" s="89" t="s">
        <v>77</v>
      </c>
      <c r="BW98" s="89" t="s">
        <v>92</v>
      </c>
      <c r="BX98" s="89" t="s">
        <v>4</v>
      </c>
      <c r="CL98" s="89" t="s">
        <v>1</v>
      </c>
      <c r="CM98" s="89" t="s">
        <v>75</v>
      </c>
    </row>
    <row r="99" spans="1:91" s="7" customFormat="1" ht="24.75" customHeight="1">
      <c r="A99" s="80" t="s">
        <v>79</v>
      </c>
      <c r="B99" s="81"/>
      <c r="C99" s="82"/>
      <c r="D99" s="236" t="s">
        <v>93</v>
      </c>
      <c r="E99" s="236"/>
      <c r="F99" s="236"/>
      <c r="G99" s="236"/>
      <c r="H99" s="236"/>
      <c r="I99" s="83"/>
      <c r="J99" s="236" t="s">
        <v>94</v>
      </c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15">
        <f>'5 - SO 101.4 - Statický z...'!J30</f>
        <v>0</v>
      </c>
      <c r="AH99" s="216"/>
      <c r="AI99" s="216"/>
      <c r="AJ99" s="216"/>
      <c r="AK99" s="216"/>
      <c r="AL99" s="216"/>
      <c r="AM99" s="216"/>
      <c r="AN99" s="215">
        <f t="shared" si="0"/>
        <v>0</v>
      </c>
      <c r="AO99" s="216"/>
      <c r="AP99" s="216"/>
      <c r="AQ99" s="84" t="s">
        <v>82</v>
      </c>
      <c r="AR99" s="81"/>
      <c r="AS99" s="85">
        <v>0</v>
      </c>
      <c r="AT99" s="86">
        <f t="shared" si="1"/>
        <v>0</v>
      </c>
      <c r="AU99" s="87">
        <f>'5 - SO 101.4 - Statický z...'!P118</f>
        <v>0</v>
      </c>
      <c r="AV99" s="86">
        <f>'5 - SO 101.4 - Statický z...'!J33</f>
        <v>0</v>
      </c>
      <c r="AW99" s="86">
        <f>'5 - SO 101.4 - Statický z...'!J34</f>
        <v>0</v>
      </c>
      <c r="AX99" s="86">
        <f>'5 - SO 101.4 - Statický z...'!J35</f>
        <v>0</v>
      </c>
      <c r="AY99" s="86">
        <f>'5 - SO 101.4 - Statický z...'!J36</f>
        <v>0</v>
      </c>
      <c r="AZ99" s="86">
        <f>'5 - SO 101.4 - Statický z...'!F33</f>
        <v>0</v>
      </c>
      <c r="BA99" s="86">
        <f>'5 - SO 101.4 - Statický z...'!F34</f>
        <v>0</v>
      </c>
      <c r="BB99" s="86">
        <f>'5 - SO 101.4 - Statický z...'!F35</f>
        <v>0</v>
      </c>
      <c r="BC99" s="86">
        <f>'5 - SO 101.4 - Statický z...'!F36</f>
        <v>0</v>
      </c>
      <c r="BD99" s="88">
        <f>'5 - SO 101.4 - Statický z...'!F37</f>
        <v>0</v>
      </c>
      <c r="BT99" s="89" t="s">
        <v>80</v>
      </c>
      <c r="BV99" s="89" t="s">
        <v>77</v>
      </c>
      <c r="BW99" s="89" t="s">
        <v>95</v>
      </c>
      <c r="BX99" s="89" t="s">
        <v>4</v>
      </c>
      <c r="CL99" s="89" t="s">
        <v>1</v>
      </c>
      <c r="CM99" s="89" t="s">
        <v>75</v>
      </c>
    </row>
    <row r="100" spans="1:91" s="7" customFormat="1" ht="16.5" customHeight="1">
      <c r="A100" s="80" t="s">
        <v>79</v>
      </c>
      <c r="B100" s="81"/>
      <c r="C100" s="82"/>
      <c r="D100" s="236" t="s">
        <v>96</v>
      </c>
      <c r="E100" s="236"/>
      <c r="F100" s="236"/>
      <c r="G100" s="236"/>
      <c r="H100" s="236"/>
      <c r="I100" s="83"/>
      <c r="J100" s="236" t="s">
        <v>97</v>
      </c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15" t="e">
        <f>#REF!</f>
        <v>#REF!</v>
      </c>
      <c r="AH100" s="216"/>
      <c r="AI100" s="216"/>
      <c r="AJ100" s="216"/>
      <c r="AK100" s="216"/>
      <c r="AL100" s="216"/>
      <c r="AM100" s="216"/>
      <c r="AN100" s="215" t="e">
        <f t="shared" si="0"/>
        <v>#REF!</v>
      </c>
      <c r="AO100" s="216"/>
      <c r="AP100" s="216"/>
      <c r="AQ100" s="84" t="s">
        <v>82</v>
      </c>
      <c r="AR100" s="81"/>
      <c r="AS100" s="85">
        <v>0</v>
      </c>
      <c r="AT100" s="86" t="e">
        <f t="shared" si="1"/>
        <v>#REF!</v>
      </c>
      <c r="AU100" s="87" t="e">
        <f>#REF!</f>
        <v>#REF!</v>
      </c>
      <c r="AV100" s="86" t="e">
        <f>#REF!</f>
        <v>#REF!</v>
      </c>
      <c r="AW100" s="86" t="e">
        <f>#REF!</f>
        <v>#REF!</v>
      </c>
      <c r="AX100" s="86" t="e">
        <f>#REF!</f>
        <v>#REF!</v>
      </c>
      <c r="AY100" s="86" t="e">
        <f>#REF!</f>
        <v>#REF!</v>
      </c>
      <c r="AZ100" s="86" t="e">
        <f>#REF!</f>
        <v>#REF!</v>
      </c>
      <c r="BA100" s="86" t="e">
        <f>#REF!</f>
        <v>#REF!</v>
      </c>
      <c r="BB100" s="86" t="e">
        <f>#REF!</f>
        <v>#REF!</v>
      </c>
      <c r="BC100" s="86" t="e">
        <f>#REF!</f>
        <v>#REF!</v>
      </c>
      <c r="BD100" s="88" t="e">
        <f>#REF!</f>
        <v>#REF!</v>
      </c>
      <c r="BT100" s="89" t="s">
        <v>80</v>
      </c>
      <c r="BV100" s="89" t="s">
        <v>77</v>
      </c>
      <c r="BW100" s="89" t="s">
        <v>98</v>
      </c>
      <c r="BX100" s="89" t="s">
        <v>4</v>
      </c>
      <c r="CL100" s="89" t="s">
        <v>1</v>
      </c>
      <c r="CM100" s="89" t="s">
        <v>75</v>
      </c>
    </row>
    <row r="101" spans="1:91" s="7" customFormat="1" ht="16.5" customHeight="1">
      <c r="A101" s="80" t="s">
        <v>79</v>
      </c>
      <c r="B101" s="81"/>
      <c r="C101" s="82"/>
      <c r="D101" s="236" t="s">
        <v>99</v>
      </c>
      <c r="E101" s="236"/>
      <c r="F101" s="236"/>
      <c r="G101" s="236"/>
      <c r="H101" s="236"/>
      <c r="I101" s="83"/>
      <c r="J101" s="236" t="s">
        <v>100</v>
      </c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15" t="e">
        <f>#REF!</f>
        <v>#REF!</v>
      </c>
      <c r="AH101" s="216"/>
      <c r="AI101" s="216"/>
      <c r="AJ101" s="216"/>
      <c r="AK101" s="216"/>
      <c r="AL101" s="216"/>
      <c r="AM101" s="216"/>
      <c r="AN101" s="215" t="e">
        <f t="shared" si="0"/>
        <v>#REF!</v>
      </c>
      <c r="AO101" s="216"/>
      <c r="AP101" s="216"/>
      <c r="AQ101" s="84" t="s">
        <v>82</v>
      </c>
      <c r="AR101" s="81"/>
      <c r="AS101" s="85">
        <v>0</v>
      </c>
      <c r="AT101" s="86" t="e">
        <f t="shared" si="1"/>
        <v>#REF!</v>
      </c>
      <c r="AU101" s="87" t="e">
        <f>#REF!</f>
        <v>#REF!</v>
      </c>
      <c r="AV101" s="86" t="e">
        <f>#REF!</f>
        <v>#REF!</v>
      </c>
      <c r="AW101" s="86" t="e">
        <f>#REF!</f>
        <v>#REF!</v>
      </c>
      <c r="AX101" s="86" t="e">
        <f>#REF!</f>
        <v>#REF!</v>
      </c>
      <c r="AY101" s="86" t="e">
        <f>#REF!</f>
        <v>#REF!</v>
      </c>
      <c r="AZ101" s="86" t="e">
        <f>#REF!</f>
        <v>#REF!</v>
      </c>
      <c r="BA101" s="86" t="e">
        <f>#REF!</f>
        <v>#REF!</v>
      </c>
      <c r="BB101" s="86" t="e">
        <f>#REF!</f>
        <v>#REF!</v>
      </c>
      <c r="BC101" s="86" t="e">
        <f>#REF!</f>
        <v>#REF!</v>
      </c>
      <c r="BD101" s="88" t="e">
        <f>#REF!</f>
        <v>#REF!</v>
      </c>
      <c r="BT101" s="89" t="s">
        <v>80</v>
      </c>
      <c r="BV101" s="89" t="s">
        <v>77</v>
      </c>
      <c r="BW101" s="89" t="s">
        <v>101</v>
      </c>
      <c r="BX101" s="89" t="s">
        <v>4</v>
      </c>
      <c r="CL101" s="89" t="s">
        <v>1</v>
      </c>
      <c r="CM101" s="89" t="s">
        <v>75</v>
      </c>
    </row>
    <row r="102" spans="1:91" s="7" customFormat="1" ht="16.5" customHeight="1">
      <c r="A102" s="80" t="s">
        <v>79</v>
      </c>
      <c r="B102" s="81"/>
      <c r="C102" s="82"/>
      <c r="D102" s="236" t="s">
        <v>102</v>
      </c>
      <c r="E102" s="236"/>
      <c r="F102" s="236"/>
      <c r="G102" s="236"/>
      <c r="H102" s="236"/>
      <c r="I102" s="83"/>
      <c r="J102" s="236" t="s">
        <v>103</v>
      </c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15">
        <f>'8 - SO 102 - Verejné osve...'!J30</f>
        <v>0</v>
      </c>
      <c r="AH102" s="216"/>
      <c r="AI102" s="216"/>
      <c r="AJ102" s="216"/>
      <c r="AK102" s="216"/>
      <c r="AL102" s="216"/>
      <c r="AM102" s="216"/>
      <c r="AN102" s="215">
        <f t="shared" si="0"/>
        <v>0</v>
      </c>
      <c r="AO102" s="216"/>
      <c r="AP102" s="216"/>
      <c r="AQ102" s="84" t="s">
        <v>82</v>
      </c>
      <c r="AR102" s="81"/>
      <c r="AS102" s="85">
        <v>0</v>
      </c>
      <c r="AT102" s="86">
        <f t="shared" si="1"/>
        <v>0</v>
      </c>
      <c r="AU102" s="87">
        <f>'8 - SO 102 - Verejné osve...'!P118</f>
        <v>0</v>
      </c>
      <c r="AV102" s="86">
        <f>'8 - SO 102 - Verejné osve...'!J33</f>
        <v>0</v>
      </c>
      <c r="AW102" s="86">
        <f>'8 - SO 102 - Verejné osve...'!J34</f>
        <v>0</v>
      </c>
      <c r="AX102" s="86">
        <f>'8 - SO 102 - Verejné osve...'!J35</f>
        <v>0</v>
      </c>
      <c r="AY102" s="86">
        <f>'8 - SO 102 - Verejné osve...'!J36</f>
        <v>0</v>
      </c>
      <c r="AZ102" s="86">
        <f>'8 - SO 102 - Verejné osve...'!F33</f>
        <v>0</v>
      </c>
      <c r="BA102" s="86">
        <f>'8 - SO 102 - Verejné osve...'!F34</f>
        <v>0</v>
      </c>
      <c r="BB102" s="86">
        <f>'8 - SO 102 - Verejné osve...'!F35</f>
        <v>0</v>
      </c>
      <c r="BC102" s="86">
        <f>'8 - SO 102 - Verejné osve...'!F36</f>
        <v>0</v>
      </c>
      <c r="BD102" s="88">
        <f>'8 - SO 102 - Verejné osve...'!F37</f>
        <v>0</v>
      </c>
      <c r="BT102" s="89" t="s">
        <v>80</v>
      </c>
      <c r="BV102" s="89" t="s">
        <v>77</v>
      </c>
      <c r="BW102" s="89" t="s">
        <v>104</v>
      </c>
      <c r="BX102" s="89" t="s">
        <v>4</v>
      </c>
      <c r="CL102" s="89" t="s">
        <v>1</v>
      </c>
      <c r="CM102" s="89" t="s">
        <v>75</v>
      </c>
    </row>
    <row r="103" spans="1:91" s="7" customFormat="1" ht="16.5" customHeight="1">
      <c r="A103" s="80" t="s">
        <v>79</v>
      </c>
      <c r="B103" s="81"/>
      <c r="C103" s="82"/>
      <c r="D103" s="236" t="s">
        <v>105</v>
      </c>
      <c r="E103" s="236"/>
      <c r="F103" s="236"/>
      <c r="G103" s="236"/>
      <c r="H103" s="236"/>
      <c r="I103" s="83"/>
      <c r="J103" s="236" t="s">
        <v>106</v>
      </c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15">
        <f>'9 - SO 103 - Vonkajšie ro...'!J30</f>
        <v>0</v>
      </c>
      <c r="AH103" s="216"/>
      <c r="AI103" s="216"/>
      <c r="AJ103" s="216"/>
      <c r="AK103" s="216"/>
      <c r="AL103" s="216"/>
      <c r="AM103" s="216"/>
      <c r="AN103" s="215">
        <f t="shared" si="0"/>
        <v>0</v>
      </c>
      <c r="AO103" s="216"/>
      <c r="AP103" s="216"/>
      <c r="AQ103" s="84" t="s">
        <v>82</v>
      </c>
      <c r="AR103" s="81"/>
      <c r="AS103" s="85">
        <v>0</v>
      </c>
      <c r="AT103" s="86">
        <f t="shared" si="1"/>
        <v>0</v>
      </c>
      <c r="AU103" s="87">
        <f>'9 - SO 103 - Vonkajšie ro...'!P118</f>
        <v>0</v>
      </c>
      <c r="AV103" s="86">
        <f>'9 - SO 103 - Vonkajšie ro...'!J33</f>
        <v>0</v>
      </c>
      <c r="AW103" s="86">
        <f>'9 - SO 103 - Vonkajšie ro...'!J34</f>
        <v>0</v>
      </c>
      <c r="AX103" s="86">
        <f>'9 - SO 103 - Vonkajšie ro...'!J35</f>
        <v>0</v>
      </c>
      <c r="AY103" s="86">
        <f>'9 - SO 103 - Vonkajšie ro...'!J36</f>
        <v>0</v>
      </c>
      <c r="AZ103" s="86">
        <f>'9 - SO 103 - Vonkajšie ro...'!F33</f>
        <v>0</v>
      </c>
      <c r="BA103" s="86">
        <f>'9 - SO 103 - Vonkajšie ro...'!F34</f>
        <v>0</v>
      </c>
      <c r="BB103" s="86">
        <f>'9 - SO 103 - Vonkajšie ro...'!F35</f>
        <v>0</v>
      </c>
      <c r="BC103" s="86">
        <f>'9 - SO 103 - Vonkajšie ro...'!F36</f>
        <v>0</v>
      </c>
      <c r="BD103" s="88">
        <f>'9 - SO 103 - Vonkajšie ro...'!F37</f>
        <v>0</v>
      </c>
      <c r="BT103" s="89" t="s">
        <v>80</v>
      </c>
      <c r="BV103" s="89" t="s">
        <v>77</v>
      </c>
      <c r="BW103" s="89" t="s">
        <v>107</v>
      </c>
      <c r="BX103" s="89" t="s">
        <v>4</v>
      </c>
      <c r="CL103" s="89" t="s">
        <v>1</v>
      </c>
      <c r="CM103" s="89" t="s">
        <v>75</v>
      </c>
    </row>
    <row r="104" spans="1:91" s="7" customFormat="1" ht="37.5" customHeight="1">
      <c r="A104" s="80" t="s">
        <v>79</v>
      </c>
      <c r="B104" s="81"/>
      <c r="C104" s="82"/>
      <c r="D104" s="236" t="s">
        <v>108</v>
      </c>
      <c r="E104" s="236"/>
      <c r="F104" s="236"/>
      <c r="G104" s="236"/>
      <c r="H104" s="236"/>
      <c r="I104" s="83"/>
      <c r="J104" s="236" t="s">
        <v>109</v>
      </c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15">
        <f>'10 - Zemné prace sú spolo...'!J30</f>
        <v>0</v>
      </c>
      <c r="AH104" s="216"/>
      <c r="AI104" s="216"/>
      <c r="AJ104" s="216"/>
      <c r="AK104" s="216"/>
      <c r="AL104" s="216"/>
      <c r="AM104" s="216"/>
      <c r="AN104" s="215">
        <f t="shared" si="0"/>
        <v>0</v>
      </c>
      <c r="AO104" s="216"/>
      <c r="AP104" s="216"/>
      <c r="AQ104" s="84" t="s">
        <v>82</v>
      </c>
      <c r="AR104" s="81"/>
      <c r="AS104" s="85">
        <v>0</v>
      </c>
      <c r="AT104" s="86">
        <f t="shared" si="1"/>
        <v>0</v>
      </c>
      <c r="AU104" s="87">
        <f>'10 - Zemné prace sú spolo...'!P118</f>
        <v>0</v>
      </c>
      <c r="AV104" s="86">
        <f>'10 - Zemné prace sú spolo...'!J33</f>
        <v>0</v>
      </c>
      <c r="AW104" s="86">
        <f>'10 - Zemné prace sú spolo...'!J34</f>
        <v>0</v>
      </c>
      <c r="AX104" s="86">
        <f>'10 - Zemné prace sú spolo...'!J35</f>
        <v>0</v>
      </c>
      <c r="AY104" s="86">
        <f>'10 - Zemné prace sú spolo...'!J36</f>
        <v>0</v>
      </c>
      <c r="AZ104" s="86">
        <f>'10 - Zemné prace sú spolo...'!F33</f>
        <v>0</v>
      </c>
      <c r="BA104" s="86">
        <f>'10 - Zemné prace sú spolo...'!F34</f>
        <v>0</v>
      </c>
      <c r="BB104" s="86">
        <f>'10 - Zemné prace sú spolo...'!F35</f>
        <v>0</v>
      </c>
      <c r="BC104" s="86">
        <f>'10 - Zemné prace sú spolo...'!F36</f>
        <v>0</v>
      </c>
      <c r="BD104" s="88">
        <f>'10 - Zemné prace sú spolo...'!F37</f>
        <v>0</v>
      </c>
      <c r="BT104" s="89" t="s">
        <v>80</v>
      </c>
      <c r="BV104" s="89" t="s">
        <v>77</v>
      </c>
      <c r="BW104" s="89" t="s">
        <v>110</v>
      </c>
      <c r="BX104" s="89" t="s">
        <v>4</v>
      </c>
      <c r="CL104" s="89" t="s">
        <v>1</v>
      </c>
      <c r="CM104" s="89" t="s">
        <v>75</v>
      </c>
    </row>
    <row r="105" spans="1:91" s="7" customFormat="1" ht="16.5" customHeight="1">
      <c r="A105" s="80" t="s">
        <v>79</v>
      </c>
      <c r="B105" s="81"/>
      <c r="C105" s="82"/>
      <c r="D105" s="236" t="s">
        <v>111</v>
      </c>
      <c r="E105" s="236"/>
      <c r="F105" s="236"/>
      <c r="G105" s="236"/>
      <c r="H105" s="236"/>
      <c r="I105" s="83"/>
      <c r="J105" s="236" t="s">
        <v>112</v>
      </c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  <c r="AA105" s="236"/>
      <c r="AB105" s="236"/>
      <c r="AC105" s="236"/>
      <c r="AD105" s="236"/>
      <c r="AE105" s="236"/>
      <c r="AF105" s="236"/>
      <c r="AG105" s="215">
        <f>'11 - SO 104 - Vodovod '!J30</f>
        <v>0</v>
      </c>
      <c r="AH105" s="216"/>
      <c r="AI105" s="216"/>
      <c r="AJ105" s="216"/>
      <c r="AK105" s="216"/>
      <c r="AL105" s="216"/>
      <c r="AM105" s="216"/>
      <c r="AN105" s="215">
        <f t="shared" si="0"/>
        <v>0</v>
      </c>
      <c r="AO105" s="216"/>
      <c r="AP105" s="216"/>
      <c r="AQ105" s="84" t="s">
        <v>82</v>
      </c>
      <c r="AR105" s="81"/>
      <c r="AS105" s="85">
        <v>0</v>
      </c>
      <c r="AT105" s="86">
        <f t="shared" si="1"/>
        <v>0</v>
      </c>
      <c r="AU105" s="87">
        <f>'11 - SO 104 - Vodovod '!P123</f>
        <v>0</v>
      </c>
      <c r="AV105" s="86">
        <f>'11 - SO 104 - Vodovod '!J33</f>
        <v>0</v>
      </c>
      <c r="AW105" s="86">
        <f>'11 - SO 104 - Vodovod '!J34</f>
        <v>0</v>
      </c>
      <c r="AX105" s="86">
        <f>'11 - SO 104 - Vodovod '!J35</f>
        <v>0</v>
      </c>
      <c r="AY105" s="86">
        <f>'11 - SO 104 - Vodovod '!J36</f>
        <v>0</v>
      </c>
      <c r="AZ105" s="86">
        <f>'11 - SO 104 - Vodovod '!F33</f>
        <v>0</v>
      </c>
      <c r="BA105" s="86">
        <f>'11 - SO 104 - Vodovod '!F34</f>
        <v>0</v>
      </c>
      <c r="BB105" s="86">
        <f>'11 - SO 104 - Vodovod '!F35</f>
        <v>0</v>
      </c>
      <c r="BC105" s="86">
        <f>'11 - SO 104 - Vodovod '!F36</f>
        <v>0</v>
      </c>
      <c r="BD105" s="88">
        <f>'11 - SO 104 - Vodovod '!F37</f>
        <v>0</v>
      </c>
      <c r="BT105" s="89" t="s">
        <v>80</v>
      </c>
      <c r="BV105" s="89" t="s">
        <v>77</v>
      </c>
      <c r="BW105" s="89" t="s">
        <v>113</v>
      </c>
      <c r="BX105" s="89" t="s">
        <v>4</v>
      </c>
      <c r="CL105" s="89" t="s">
        <v>1</v>
      </c>
      <c r="CM105" s="89" t="s">
        <v>75</v>
      </c>
    </row>
    <row r="106" spans="1:91" s="7" customFormat="1" ht="16.5" customHeight="1">
      <c r="A106" s="80" t="s">
        <v>79</v>
      </c>
      <c r="B106" s="81"/>
      <c r="C106" s="82"/>
      <c r="D106" s="236" t="s">
        <v>114</v>
      </c>
      <c r="E106" s="236"/>
      <c r="F106" s="236"/>
      <c r="G106" s="236"/>
      <c r="H106" s="236"/>
      <c r="I106" s="83"/>
      <c r="J106" s="236" t="s">
        <v>115</v>
      </c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15">
        <f>'12 - SO 105 - Kanalizácia'!J30</f>
        <v>0</v>
      </c>
      <c r="AH106" s="216"/>
      <c r="AI106" s="216"/>
      <c r="AJ106" s="216"/>
      <c r="AK106" s="216"/>
      <c r="AL106" s="216"/>
      <c r="AM106" s="216"/>
      <c r="AN106" s="215">
        <f t="shared" si="0"/>
        <v>0</v>
      </c>
      <c r="AO106" s="216"/>
      <c r="AP106" s="216"/>
      <c r="AQ106" s="84" t="s">
        <v>82</v>
      </c>
      <c r="AR106" s="81"/>
      <c r="AS106" s="85">
        <v>0</v>
      </c>
      <c r="AT106" s="86">
        <f t="shared" si="1"/>
        <v>0</v>
      </c>
      <c r="AU106" s="87">
        <f>'12 - SO 105 - Kanalizácia'!P120</f>
        <v>0</v>
      </c>
      <c r="AV106" s="86">
        <f>'12 - SO 105 - Kanalizácia'!J33</f>
        <v>0</v>
      </c>
      <c r="AW106" s="86">
        <f>'12 - SO 105 - Kanalizácia'!J34</f>
        <v>0</v>
      </c>
      <c r="AX106" s="86">
        <f>'12 - SO 105 - Kanalizácia'!J35</f>
        <v>0</v>
      </c>
      <c r="AY106" s="86">
        <f>'12 - SO 105 - Kanalizácia'!J36</f>
        <v>0</v>
      </c>
      <c r="AZ106" s="86">
        <f>'12 - SO 105 - Kanalizácia'!F33</f>
        <v>0</v>
      </c>
      <c r="BA106" s="86">
        <f>'12 - SO 105 - Kanalizácia'!F34</f>
        <v>0</v>
      </c>
      <c r="BB106" s="86">
        <f>'12 - SO 105 - Kanalizácia'!F35</f>
        <v>0</v>
      </c>
      <c r="BC106" s="86">
        <f>'12 - SO 105 - Kanalizácia'!F36</f>
        <v>0</v>
      </c>
      <c r="BD106" s="88">
        <f>'12 - SO 105 - Kanalizácia'!F37</f>
        <v>0</v>
      </c>
      <c r="BT106" s="89" t="s">
        <v>80</v>
      </c>
      <c r="BV106" s="89" t="s">
        <v>77</v>
      </c>
      <c r="BW106" s="89" t="s">
        <v>116</v>
      </c>
      <c r="BX106" s="89" t="s">
        <v>4</v>
      </c>
      <c r="CL106" s="89" t="s">
        <v>1</v>
      </c>
      <c r="CM106" s="89" t="s">
        <v>75</v>
      </c>
    </row>
    <row r="107" spans="1:91" s="7" customFormat="1" ht="16.5" customHeight="1">
      <c r="A107" s="80" t="s">
        <v>79</v>
      </c>
      <c r="B107" s="81"/>
      <c r="C107" s="82"/>
      <c r="D107" s="236" t="s">
        <v>117</v>
      </c>
      <c r="E107" s="236"/>
      <c r="F107" s="236"/>
      <c r="G107" s="236"/>
      <c r="H107" s="236"/>
      <c r="I107" s="83"/>
      <c r="J107" s="236" t="s">
        <v>118</v>
      </c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  <c r="AA107" s="236"/>
      <c r="AB107" s="236"/>
      <c r="AC107" s="236"/>
      <c r="AD107" s="236"/>
      <c r="AE107" s="236"/>
      <c r="AF107" s="236"/>
      <c r="AG107" s="215">
        <f>'13 - SO 106 - Sadové úpravy'!J30</f>
        <v>0</v>
      </c>
      <c r="AH107" s="216"/>
      <c r="AI107" s="216"/>
      <c r="AJ107" s="216"/>
      <c r="AK107" s="216"/>
      <c r="AL107" s="216"/>
      <c r="AM107" s="216"/>
      <c r="AN107" s="215">
        <f t="shared" si="0"/>
        <v>0</v>
      </c>
      <c r="AO107" s="216"/>
      <c r="AP107" s="216"/>
      <c r="AQ107" s="84" t="s">
        <v>82</v>
      </c>
      <c r="AR107" s="81"/>
      <c r="AS107" s="90">
        <v>0</v>
      </c>
      <c r="AT107" s="91">
        <f t="shared" si="1"/>
        <v>0</v>
      </c>
      <c r="AU107" s="92">
        <f>'13 - SO 106 - Sadové úpravy'!P123</f>
        <v>0</v>
      </c>
      <c r="AV107" s="91">
        <f>'13 - SO 106 - Sadové úpravy'!J33</f>
        <v>0</v>
      </c>
      <c r="AW107" s="91">
        <f>'13 - SO 106 - Sadové úpravy'!J34</f>
        <v>0</v>
      </c>
      <c r="AX107" s="91">
        <f>'13 - SO 106 - Sadové úpravy'!J35</f>
        <v>0</v>
      </c>
      <c r="AY107" s="91">
        <f>'13 - SO 106 - Sadové úpravy'!J36</f>
        <v>0</v>
      </c>
      <c r="AZ107" s="91">
        <f>'13 - SO 106 - Sadové úpravy'!F33</f>
        <v>0</v>
      </c>
      <c r="BA107" s="91">
        <f>'13 - SO 106 - Sadové úpravy'!F34</f>
        <v>0</v>
      </c>
      <c r="BB107" s="91">
        <f>'13 - SO 106 - Sadové úpravy'!F35</f>
        <v>0</v>
      </c>
      <c r="BC107" s="91">
        <f>'13 - SO 106 - Sadové úpravy'!F36</f>
        <v>0</v>
      </c>
      <c r="BD107" s="93">
        <f>'13 - SO 106 - Sadové úpravy'!F37</f>
        <v>0</v>
      </c>
      <c r="BT107" s="89" t="s">
        <v>80</v>
      </c>
      <c r="BV107" s="89" t="s">
        <v>77</v>
      </c>
      <c r="BW107" s="89" t="s">
        <v>119</v>
      </c>
      <c r="BX107" s="89" t="s">
        <v>4</v>
      </c>
      <c r="CL107" s="89" t="s">
        <v>1</v>
      </c>
      <c r="CM107" s="89" t="s">
        <v>75</v>
      </c>
    </row>
    <row r="108" spans="1:91" s="2" customFormat="1" ht="30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4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91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34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</sheetData>
  <mergeCells count="90"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L85:AO85"/>
    <mergeCell ref="D105:H105"/>
    <mergeCell ref="J105:AF105"/>
    <mergeCell ref="D106:H106"/>
    <mergeCell ref="J106:AF106"/>
    <mergeCell ref="AG104:AM104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D107:H107"/>
    <mergeCell ref="J107:AF107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7:AP107"/>
    <mergeCell ref="AG107:AM107"/>
    <mergeCell ref="AN94:AP94"/>
    <mergeCell ref="AN95:AP95"/>
    <mergeCell ref="AS89:AT91"/>
    <mergeCell ref="AN105:AP105"/>
    <mergeCell ref="AG105:AM105"/>
    <mergeCell ref="AN106:AP106"/>
    <mergeCell ref="AG106:AM106"/>
  </mergeCells>
  <hyperlinks>
    <hyperlink ref="A95" location="'1 - SO 101 - Námestie'!C2" display="/"/>
    <hyperlink ref="A96" location="'2 - SO 101.1 - Rekonštruk...'!C2" display="/"/>
    <hyperlink ref="A97" location="'3 - SO 101.2 - Kryté pódium'!C2" display="/"/>
    <hyperlink ref="A98" location="'4 - SO 101.3 - Krytá besi...'!C2" display="/"/>
    <hyperlink ref="A99" location="'5 - SO 101.4 - Statický z...'!C2" display="/"/>
    <hyperlink ref="A100" location="'6 - SO 101.5 - Stanovisko...'!C2" display="/"/>
    <hyperlink ref="A101" location="'7 - SO 101.6 - Cyklopríst...'!C2" display="/"/>
    <hyperlink ref="A102" location="'8 - SO 102 - Verejné osve...'!C2" display="/"/>
    <hyperlink ref="A103" location="'9 - SO 103 - Vonkajšie ro...'!C2" display="/"/>
    <hyperlink ref="A104" location="'10 - Zemné prace sú spolo...'!C2" display="/"/>
    <hyperlink ref="A105" location="'11 - SO 104 - Vodovod '!C2" display="/"/>
    <hyperlink ref="A106" location="'12 - SO 105 - Kanalizácia'!C2" display="/"/>
    <hyperlink ref="A107" location="'13 - SO 106 - Sadové úprav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113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9" t="s">
        <v>1133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ROUND((SUM(BE123:BE180)),  2)</f>
        <v>0</v>
      </c>
      <c r="G33" s="33"/>
      <c r="H33" s="33"/>
      <c r="I33" s="101">
        <v>0.2</v>
      </c>
      <c r="J33" s="100">
        <f>ROUND(((SUM(BE123:BE180))*I33),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ROUND((SUM(BF123:BF180)),  2)</f>
        <v>0</v>
      </c>
      <c r="G34" s="33"/>
      <c r="H34" s="33"/>
      <c r="I34" s="101">
        <v>0.2</v>
      </c>
      <c r="J34" s="100">
        <f>ROUND(((SUM(BF123:BF180))*I34),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ROUND((SUM(BG123:BG180)),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ROUND((SUM(BH123:BH180)),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ROUND((SUM(BI123:BI180)),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 xml:space="preserve">11 - SO 104 - Vodovod 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1134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899999999999999" customHeight="1">
      <c r="B98" s="117"/>
      <c r="D98" s="118" t="s">
        <v>1135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899999999999999" customHeight="1">
      <c r="B99" s="117"/>
      <c r="D99" s="118" t="s">
        <v>1136</v>
      </c>
      <c r="E99" s="119"/>
      <c r="F99" s="119"/>
      <c r="G99" s="119"/>
      <c r="H99" s="119"/>
      <c r="I99" s="119"/>
      <c r="J99" s="120">
        <f>J140</f>
        <v>0</v>
      </c>
      <c r="L99" s="117"/>
    </row>
    <row r="100" spans="1:31" s="10" customFormat="1" ht="19.899999999999999" customHeight="1">
      <c r="B100" s="117"/>
      <c r="D100" s="118" t="s">
        <v>1137</v>
      </c>
      <c r="E100" s="119"/>
      <c r="F100" s="119"/>
      <c r="G100" s="119"/>
      <c r="H100" s="119"/>
      <c r="I100" s="119"/>
      <c r="J100" s="120">
        <f>J143</f>
        <v>0</v>
      </c>
      <c r="L100" s="117"/>
    </row>
    <row r="101" spans="1:31" s="9" customFormat="1" ht="24.95" customHeight="1">
      <c r="B101" s="113"/>
      <c r="D101" s="114" t="s">
        <v>1138</v>
      </c>
      <c r="E101" s="115"/>
      <c r="F101" s="115"/>
      <c r="G101" s="115"/>
      <c r="H101" s="115"/>
      <c r="I101" s="115"/>
      <c r="J101" s="116">
        <f>J169</f>
        <v>0</v>
      </c>
      <c r="L101" s="113"/>
    </row>
    <row r="102" spans="1:31" s="10" customFormat="1" ht="19.899999999999999" customHeight="1">
      <c r="B102" s="117"/>
      <c r="D102" s="118" t="s">
        <v>1139</v>
      </c>
      <c r="E102" s="119"/>
      <c r="F102" s="119"/>
      <c r="G102" s="119"/>
      <c r="H102" s="119"/>
      <c r="I102" s="119"/>
      <c r="J102" s="120">
        <f>J170</f>
        <v>0</v>
      </c>
      <c r="L102" s="117"/>
    </row>
    <row r="103" spans="1:31" s="10" customFormat="1" ht="19.899999999999999" customHeight="1">
      <c r="B103" s="117"/>
      <c r="D103" s="118" t="s">
        <v>1140</v>
      </c>
      <c r="E103" s="119"/>
      <c r="F103" s="119"/>
      <c r="G103" s="119"/>
      <c r="H103" s="119"/>
      <c r="I103" s="119"/>
      <c r="J103" s="120">
        <f>J179</f>
        <v>0</v>
      </c>
      <c r="L103" s="117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140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55" t="str">
        <f>E7</f>
        <v>ROZKVET - OPRAVA NÁMESTIA</v>
      </c>
      <c r="F113" s="256"/>
      <c r="G113" s="256"/>
      <c r="H113" s="256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121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49" t="str">
        <f>E9</f>
        <v xml:space="preserve">11 - SO 104 - Vodovod </v>
      </c>
      <c r="F115" s="254"/>
      <c r="G115" s="254"/>
      <c r="H115" s="254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 xml:space="preserve"> </v>
      </c>
      <c r="G117" s="33"/>
      <c r="H117" s="33"/>
      <c r="I117" s="28" t="s">
        <v>20</v>
      </c>
      <c r="J117" s="56" t="str">
        <f>IF(J12="","",J12)</f>
        <v>12. 1. 2021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7" customHeight="1">
      <c r="A119" s="33"/>
      <c r="B119" s="34"/>
      <c r="C119" s="28" t="s">
        <v>22</v>
      </c>
      <c r="D119" s="33"/>
      <c r="E119" s="33"/>
      <c r="F119" s="26" t="str">
        <f>E15</f>
        <v>Mestský úrad , Trenčín</v>
      </c>
      <c r="G119" s="33"/>
      <c r="H119" s="33"/>
      <c r="I119" s="28" t="s">
        <v>28</v>
      </c>
      <c r="J119" s="31" t="str">
        <f>E21</f>
        <v>BYTOP , s.r.o. Trenčín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Martinusová Katarína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1"/>
      <c r="B122" s="122"/>
      <c r="C122" s="123" t="s">
        <v>141</v>
      </c>
      <c r="D122" s="124" t="s">
        <v>60</v>
      </c>
      <c r="E122" s="124" t="s">
        <v>56</v>
      </c>
      <c r="F122" s="124" t="s">
        <v>57</v>
      </c>
      <c r="G122" s="124" t="s">
        <v>142</v>
      </c>
      <c r="H122" s="124" t="s">
        <v>143</v>
      </c>
      <c r="I122" s="124" t="s">
        <v>144</v>
      </c>
      <c r="J122" s="125" t="s">
        <v>125</v>
      </c>
      <c r="K122" s="126" t="s">
        <v>145</v>
      </c>
      <c r="L122" s="127"/>
      <c r="M122" s="63" t="s">
        <v>1</v>
      </c>
      <c r="N122" s="64" t="s">
        <v>39</v>
      </c>
      <c r="O122" s="64" t="s">
        <v>146</v>
      </c>
      <c r="P122" s="64" t="s">
        <v>147</v>
      </c>
      <c r="Q122" s="64" t="s">
        <v>148</v>
      </c>
      <c r="R122" s="64" t="s">
        <v>149</v>
      </c>
      <c r="S122" s="64" t="s">
        <v>150</v>
      </c>
      <c r="T122" s="65" t="s">
        <v>151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" customHeight="1">
      <c r="A123" s="33"/>
      <c r="B123" s="34"/>
      <c r="C123" s="70" t="s">
        <v>126</v>
      </c>
      <c r="D123" s="33"/>
      <c r="E123" s="33"/>
      <c r="F123" s="33"/>
      <c r="G123" s="33"/>
      <c r="H123" s="33"/>
      <c r="I123" s="33"/>
      <c r="J123" s="128">
        <f>BK123</f>
        <v>0</v>
      </c>
      <c r="K123" s="33"/>
      <c r="L123" s="34"/>
      <c r="M123" s="66"/>
      <c r="N123" s="57"/>
      <c r="O123" s="67"/>
      <c r="P123" s="129">
        <f>P124+P169</f>
        <v>0</v>
      </c>
      <c r="Q123" s="67"/>
      <c r="R123" s="129">
        <f>R124+R169</f>
        <v>0</v>
      </c>
      <c r="S123" s="67"/>
      <c r="T123" s="130">
        <f>T124+T169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127</v>
      </c>
      <c r="BK123" s="131">
        <f>BK124+BK169</f>
        <v>0</v>
      </c>
    </row>
    <row r="124" spans="1:65" s="12" customFormat="1" ht="25.9" customHeight="1">
      <c r="B124" s="132"/>
      <c r="D124" s="133" t="s">
        <v>74</v>
      </c>
      <c r="E124" s="134" t="s">
        <v>1141</v>
      </c>
      <c r="F124" s="134" t="s">
        <v>1142</v>
      </c>
      <c r="I124" s="135"/>
      <c r="J124" s="136">
        <f>BK124</f>
        <v>0</v>
      </c>
      <c r="L124" s="132"/>
      <c r="M124" s="137"/>
      <c r="N124" s="138"/>
      <c r="O124" s="138"/>
      <c r="P124" s="139">
        <f>P125+P140+P143</f>
        <v>0</v>
      </c>
      <c r="Q124" s="138"/>
      <c r="R124" s="139">
        <f>R125+R140+R143</f>
        <v>0</v>
      </c>
      <c r="S124" s="138"/>
      <c r="T124" s="140">
        <f>T125+T140+T143</f>
        <v>0</v>
      </c>
      <c r="AR124" s="133" t="s">
        <v>80</v>
      </c>
      <c r="AT124" s="141" t="s">
        <v>74</v>
      </c>
      <c r="AU124" s="141" t="s">
        <v>75</v>
      </c>
      <c r="AY124" s="133" t="s">
        <v>154</v>
      </c>
      <c r="BK124" s="142">
        <f>BK125+BK140+BK143</f>
        <v>0</v>
      </c>
    </row>
    <row r="125" spans="1:65" s="12" customFormat="1" ht="22.9" customHeight="1">
      <c r="B125" s="132"/>
      <c r="D125" s="133" t="s">
        <v>74</v>
      </c>
      <c r="E125" s="143" t="s">
        <v>1143</v>
      </c>
      <c r="F125" s="143" t="s">
        <v>1144</v>
      </c>
      <c r="I125" s="135"/>
      <c r="J125" s="144">
        <f>BK125</f>
        <v>0</v>
      </c>
      <c r="L125" s="132"/>
      <c r="M125" s="137"/>
      <c r="N125" s="138"/>
      <c r="O125" s="138"/>
      <c r="P125" s="139">
        <f>SUM(P126:P139)</f>
        <v>0</v>
      </c>
      <c r="Q125" s="138"/>
      <c r="R125" s="139">
        <f>SUM(R126:R139)</f>
        <v>0</v>
      </c>
      <c r="S125" s="138"/>
      <c r="T125" s="140">
        <f>SUM(T126:T139)</f>
        <v>0</v>
      </c>
      <c r="AR125" s="133" t="s">
        <v>80</v>
      </c>
      <c r="AT125" s="141" t="s">
        <v>74</v>
      </c>
      <c r="AU125" s="141" t="s">
        <v>80</v>
      </c>
      <c r="AY125" s="133" t="s">
        <v>154</v>
      </c>
      <c r="BK125" s="142">
        <f>SUM(BK126:BK139)</f>
        <v>0</v>
      </c>
    </row>
    <row r="126" spans="1:65" s="2" customFormat="1" ht="16.5" customHeight="1">
      <c r="A126" s="33"/>
      <c r="B126" s="145"/>
      <c r="C126" s="146" t="s">
        <v>80</v>
      </c>
      <c r="D126" s="146" t="s">
        <v>156</v>
      </c>
      <c r="E126" s="147" t="s">
        <v>1145</v>
      </c>
      <c r="F126" s="148" t="s">
        <v>1146</v>
      </c>
      <c r="G126" s="149" t="s">
        <v>1147</v>
      </c>
      <c r="H126" s="150">
        <v>0.17599999999999999</v>
      </c>
      <c r="I126" s="151"/>
      <c r="J126" s="150">
        <f t="shared" ref="J126:J139" si="0">ROUND(I126*H126,3)</f>
        <v>0</v>
      </c>
      <c r="K126" s="152"/>
      <c r="L126" s="34"/>
      <c r="M126" s="153" t="s">
        <v>1</v>
      </c>
      <c r="N126" s="154" t="s">
        <v>41</v>
      </c>
      <c r="O126" s="59"/>
      <c r="P126" s="155">
        <f t="shared" ref="P126:P139" si="1">O126*H126</f>
        <v>0</v>
      </c>
      <c r="Q126" s="155">
        <v>0</v>
      </c>
      <c r="R126" s="155">
        <f t="shared" ref="R126:R139" si="2">Q126*H126</f>
        <v>0</v>
      </c>
      <c r="S126" s="155">
        <v>0</v>
      </c>
      <c r="T126" s="156">
        <f t="shared" ref="T126:T139" si="3"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90</v>
      </c>
      <c r="AT126" s="157" t="s">
        <v>156</v>
      </c>
      <c r="AU126" s="157" t="s">
        <v>84</v>
      </c>
      <c r="AY126" s="18" t="s">
        <v>154</v>
      </c>
      <c r="BE126" s="158">
        <f t="shared" ref="BE126:BE139" si="4">IF(N126="základná",J126,0)</f>
        <v>0</v>
      </c>
      <c r="BF126" s="158">
        <f t="shared" ref="BF126:BF139" si="5">IF(N126="znížená",J126,0)</f>
        <v>0</v>
      </c>
      <c r="BG126" s="158">
        <f t="shared" ref="BG126:BG139" si="6">IF(N126="zákl. prenesená",J126,0)</f>
        <v>0</v>
      </c>
      <c r="BH126" s="158">
        <f t="shared" ref="BH126:BH139" si="7">IF(N126="zníž. prenesená",J126,0)</f>
        <v>0</v>
      </c>
      <c r="BI126" s="158">
        <f t="shared" ref="BI126:BI139" si="8">IF(N126="nulová",J126,0)</f>
        <v>0</v>
      </c>
      <c r="BJ126" s="18" t="s">
        <v>84</v>
      </c>
      <c r="BK126" s="159">
        <f t="shared" ref="BK126:BK139" si="9">ROUND(I126*H126,3)</f>
        <v>0</v>
      </c>
      <c r="BL126" s="18" t="s">
        <v>90</v>
      </c>
      <c r="BM126" s="157" t="s">
        <v>90</v>
      </c>
    </row>
    <row r="127" spans="1:65" s="2" customFormat="1" ht="21.75" customHeight="1">
      <c r="A127" s="33"/>
      <c r="B127" s="145"/>
      <c r="C127" s="146" t="s">
        <v>84</v>
      </c>
      <c r="D127" s="146" t="s">
        <v>156</v>
      </c>
      <c r="E127" s="147" t="s">
        <v>1148</v>
      </c>
      <c r="F127" s="148" t="s">
        <v>1149</v>
      </c>
      <c r="G127" s="149" t="s">
        <v>187</v>
      </c>
      <c r="H127" s="150">
        <v>333.45</v>
      </c>
      <c r="I127" s="151"/>
      <c r="J127" s="150">
        <f t="shared" si="0"/>
        <v>0</v>
      </c>
      <c r="K127" s="152"/>
      <c r="L127" s="34"/>
      <c r="M127" s="153" t="s">
        <v>1</v>
      </c>
      <c r="N127" s="154" t="s">
        <v>41</v>
      </c>
      <c r="O127" s="59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90</v>
      </c>
      <c r="AT127" s="157" t="s">
        <v>156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90</v>
      </c>
      <c r="BM127" s="157" t="s">
        <v>96</v>
      </c>
    </row>
    <row r="128" spans="1:65" s="2" customFormat="1" ht="21.75" customHeight="1">
      <c r="A128" s="33"/>
      <c r="B128" s="145"/>
      <c r="C128" s="146" t="s">
        <v>87</v>
      </c>
      <c r="D128" s="146" t="s">
        <v>156</v>
      </c>
      <c r="E128" s="147" t="s">
        <v>1150</v>
      </c>
      <c r="F128" s="148" t="s">
        <v>1151</v>
      </c>
      <c r="G128" s="149" t="s">
        <v>187</v>
      </c>
      <c r="H128" s="150">
        <v>333.45</v>
      </c>
      <c r="I128" s="151"/>
      <c r="J128" s="150">
        <f t="shared" si="0"/>
        <v>0</v>
      </c>
      <c r="K128" s="152"/>
      <c r="L128" s="34"/>
      <c r="M128" s="153" t="s">
        <v>1</v>
      </c>
      <c r="N128" s="154" t="s">
        <v>41</v>
      </c>
      <c r="O128" s="59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90</v>
      </c>
      <c r="AT128" s="157" t="s">
        <v>156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90</v>
      </c>
      <c r="BM128" s="157" t="s">
        <v>102</v>
      </c>
    </row>
    <row r="129" spans="1:65" s="2" customFormat="1" ht="21.75" customHeight="1">
      <c r="A129" s="33"/>
      <c r="B129" s="145"/>
      <c r="C129" s="146" t="s">
        <v>90</v>
      </c>
      <c r="D129" s="146" t="s">
        <v>156</v>
      </c>
      <c r="E129" s="147" t="s">
        <v>1152</v>
      </c>
      <c r="F129" s="148" t="s">
        <v>1153</v>
      </c>
      <c r="G129" s="149" t="s">
        <v>159</v>
      </c>
      <c r="H129" s="150">
        <v>598.4</v>
      </c>
      <c r="I129" s="151"/>
      <c r="J129" s="150">
        <f t="shared" si="0"/>
        <v>0</v>
      </c>
      <c r="K129" s="152"/>
      <c r="L129" s="34"/>
      <c r="M129" s="153" t="s">
        <v>1</v>
      </c>
      <c r="N129" s="154" t="s">
        <v>41</v>
      </c>
      <c r="O129" s="5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90</v>
      </c>
      <c r="AT129" s="157" t="s">
        <v>156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90</v>
      </c>
      <c r="BM129" s="157" t="s">
        <v>108</v>
      </c>
    </row>
    <row r="130" spans="1:65" s="2" customFormat="1" ht="21.75" customHeight="1">
      <c r="A130" s="33"/>
      <c r="B130" s="145"/>
      <c r="C130" s="146" t="s">
        <v>93</v>
      </c>
      <c r="D130" s="146" t="s">
        <v>156</v>
      </c>
      <c r="E130" s="147" t="s">
        <v>1154</v>
      </c>
      <c r="F130" s="148" t="s">
        <v>1155</v>
      </c>
      <c r="G130" s="149" t="s">
        <v>159</v>
      </c>
      <c r="H130" s="150">
        <v>598.4</v>
      </c>
      <c r="I130" s="151"/>
      <c r="J130" s="150">
        <f t="shared" si="0"/>
        <v>0</v>
      </c>
      <c r="K130" s="152"/>
      <c r="L130" s="34"/>
      <c r="M130" s="153" t="s">
        <v>1</v>
      </c>
      <c r="N130" s="154" t="s">
        <v>41</v>
      </c>
      <c r="O130" s="59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90</v>
      </c>
      <c r="AT130" s="157" t="s">
        <v>156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90</v>
      </c>
      <c r="BM130" s="157" t="s">
        <v>114</v>
      </c>
    </row>
    <row r="131" spans="1:65" s="2" customFormat="1" ht="21.75" customHeight="1">
      <c r="A131" s="33"/>
      <c r="B131" s="145"/>
      <c r="C131" s="146" t="s">
        <v>96</v>
      </c>
      <c r="D131" s="146" t="s">
        <v>156</v>
      </c>
      <c r="E131" s="147" t="s">
        <v>1156</v>
      </c>
      <c r="F131" s="148" t="s">
        <v>1157</v>
      </c>
      <c r="G131" s="149" t="s">
        <v>187</v>
      </c>
      <c r="H131" s="150">
        <v>333.45</v>
      </c>
      <c r="I131" s="151"/>
      <c r="J131" s="150">
        <f t="shared" si="0"/>
        <v>0</v>
      </c>
      <c r="K131" s="152"/>
      <c r="L131" s="34"/>
      <c r="M131" s="153" t="s">
        <v>1</v>
      </c>
      <c r="N131" s="154" t="s">
        <v>41</v>
      </c>
      <c r="O131" s="59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90</v>
      </c>
      <c r="BM131" s="157" t="s">
        <v>227</v>
      </c>
    </row>
    <row r="132" spans="1:65" s="2" customFormat="1" ht="21.75" customHeight="1">
      <c r="A132" s="33"/>
      <c r="B132" s="145"/>
      <c r="C132" s="146" t="s">
        <v>99</v>
      </c>
      <c r="D132" s="146" t="s">
        <v>156</v>
      </c>
      <c r="E132" s="147" t="s">
        <v>1158</v>
      </c>
      <c r="F132" s="148" t="s">
        <v>1159</v>
      </c>
      <c r="G132" s="149" t="s">
        <v>187</v>
      </c>
      <c r="H132" s="150">
        <v>93.813999999999993</v>
      </c>
      <c r="I132" s="151"/>
      <c r="J132" s="150">
        <f t="shared" si="0"/>
        <v>0</v>
      </c>
      <c r="K132" s="152"/>
      <c r="L132" s="34"/>
      <c r="M132" s="153" t="s">
        <v>1</v>
      </c>
      <c r="N132" s="154" t="s">
        <v>41</v>
      </c>
      <c r="O132" s="59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8" t="s">
        <v>84</v>
      </c>
      <c r="BK132" s="159">
        <f t="shared" si="9"/>
        <v>0</v>
      </c>
      <c r="BL132" s="18" t="s">
        <v>90</v>
      </c>
      <c r="BM132" s="157" t="s">
        <v>241</v>
      </c>
    </row>
    <row r="133" spans="1:65" s="2" customFormat="1" ht="16.5" customHeight="1">
      <c r="A133" s="33"/>
      <c r="B133" s="145"/>
      <c r="C133" s="146" t="s">
        <v>102</v>
      </c>
      <c r="D133" s="146" t="s">
        <v>156</v>
      </c>
      <c r="E133" s="147" t="s">
        <v>1160</v>
      </c>
      <c r="F133" s="148" t="s">
        <v>1161</v>
      </c>
      <c r="G133" s="149" t="s">
        <v>187</v>
      </c>
      <c r="H133" s="150">
        <v>93.813999999999993</v>
      </c>
      <c r="I133" s="151"/>
      <c r="J133" s="150">
        <f t="shared" si="0"/>
        <v>0</v>
      </c>
      <c r="K133" s="152"/>
      <c r="L133" s="34"/>
      <c r="M133" s="153" t="s">
        <v>1</v>
      </c>
      <c r="N133" s="154" t="s">
        <v>41</v>
      </c>
      <c r="O133" s="59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90</v>
      </c>
      <c r="AT133" s="157" t="s">
        <v>156</v>
      </c>
      <c r="AU133" s="157" t="s">
        <v>84</v>
      </c>
      <c r="AY133" s="18" t="s">
        <v>154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8" t="s">
        <v>84</v>
      </c>
      <c r="BK133" s="159">
        <f t="shared" si="9"/>
        <v>0</v>
      </c>
      <c r="BL133" s="18" t="s">
        <v>90</v>
      </c>
      <c r="BM133" s="157" t="s">
        <v>253</v>
      </c>
    </row>
    <row r="134" spans="1:65" s="2" customFormat="1" ht="16.5" customHeight="1">
      <c r="A134" s="33"/>
      <c r="B134" s="145"/>
      <c r="C134" s="146" t="s">
        <v>105</v>
      </c>
      <c r="D134" s="146" t="s">
        <v>156</v>
      </c>
      <c r="E134" s="147" t="s">
        <v>1162</v>
      </c>
      <c r="F134" s="148" t="s">
        <v>1163</v>
      </c>
      <c r="G134" s="149" t="s">
        <v>187</v>
      </c>
      <c r="H134" s="150">
        <v>91.813999999999993</v>
      </c>
      <c r="I134" s="151"/>
      <c r="J134" s="150">
        <f t="shared" si="0"/>
        <v>0</v>
      </c>
      <c r="K134" s="152"/>
      <c r="L134" s="34"/>
      <c r="M134" s="153" t="s">
        <v>1</v>
      </c>
      <c r="N134" s="154" t="s">
        <v>41</v>
      </c>
      <c r="O134" s="59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8" t="s">
        <v>84</v>
      </c>
      <c r="BK134" s="159">
        <f t="shared" si="9"/>
        <v>0</v>
      </c>
      <c r="BL134" s="18" t="s">
        <v>90</v>
      </c>
      <c r="BM134" s="157" t="s">
        <v>7</v>
      </c>
    </row>
    <row r="135" spans="1:65" s="2" customFormat="1" ht="16.5" customHeight="1">
      <c r="A135" s="33"/>
      <c r="B135" s="145"/>
      <c r="C135" s="146" t="s">
        <v>108</v>
      </c>
      <c r="D135" s="146" t="s">
        <v>156</v>
      </c>
      <c r="E135" s="147" t="s">
        <v>1164</v>
      </c>
      <c r="F135" s="148" t="s">
        <v>1165</v>
      </c>
      <c r="G135" s="149" t="s">
        <v>187</v>
      </c>
      <c r="H135" s="150">
        <v>93.813999999999993</v>
      </c>
      <c r="I135" s="151"/>
      <c r="J135" s="150">
        <f t="shared" si="0"/>
        <v>0</v>
      </c>
      <c r="K135" s="152"/>
      <c r="L135" s="34"/>
      <c r="M135" s="153" t="s">
        <v>1</v>
      </c>
      <c r="N135" s="154" t="s">
        <v>41</v>
      </c>
      <c r="O135" s="59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8" t="s">
        <v>84</v>
      </c>
      <c r="BK135" s="159">
        <f t="shared" si="9"/>
        <v>0</v>
      </c>
      <c r="BL135" s="18" t="s">
        <v>90</v>
      </c>
      <c r="BM135" s="157" t="s">
        <v>275</v>
      </c>
    </row>
    <row r="136" spans="1:65" s="2" customFormat="1" ht="21.75" customHeight="1">
      <c r="A136" s="33"/>
      <c r="B136" s="145"/>
      <c r="C136" s="146" t="s">
        <v>111</v>
      </c>
      <c r="D136" s="146" t="s">
        <v>156</v>
      </c>
      <c r="E136" s="147" t="s">
        <v>1166</v>
      </c>
      <c r="F136" s="148" t="s">
        <v>1167</v>
      </c>
      <c r="G136" s="149" t="s">
        <v>187</v>
      </c>
      <c r="H136" s="150">
        <v>239.636</v>
      </c>
      <c r="I136" s="151"/>
      <c r="J136" s="150">
        <f t="shared" si="0"/>
        <v>0</v>
      </c>
      <c r="K136" s="152"/>
      <c r="L136" s="34"/>
      <c r="M136" s="153" t="s">
        <v>1</v>
      </c>
      <c r="N136" s="154" t="s">
        <v>41</v>
      </c>
      <c r="O136" s="59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90</v>
      </c>
      <c r="AT136" s="157" t="s">
        <v>156</v>
      </c>
      <c r="AU136" s="157" t="s">
        <v>84</v>
      </c>
      <c r="AY136" s="18" t="s">
        <v>154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8" t="s">
        <v>84</v>
      </c>
      <c r="BK136" s="159">
        <f t="shared" si="9"/>
        <v>0</v>
      </c>
      <c r="BL136" s="18" t="s">
        <v>90</v>
      </c>
      <c r="BM136" s="157" t="s">
        <v>284</v>
      </c>
    </row>
    <row r="137" spans="1:65" s="2" customFormat="1" ht="16.5" customHeight="1">
      <c r="A137" s="33"/>
      <c r="B137" s="145"/>
      <c r="C137" s="146" t="s">
        <v>114</v>
      </c>
      <c r="D137" s="146" t="s">
        <v>156</v>
      </c>
      <c r="E137" s="147" t="s">
        <v>1168</v>
      </c>
      <c r="F137" s="148" t="s">
        <v>1169</v>
      </c>
      <c r="G137" s="149" t="s">
        <v>187</v>
      </c>
      <c r="H137" s="150">
        <v>61.6</v>
      </c>
      <c r="I137" s="151"/>
      <c r="J137" s="150">
        <f t="shared" si="0"/>
        <v>0</v>
      </c>
      <c r="K137" s="152"/>
      <c r="L137" s="34"/>
      <c r="M137" s="153" t="s">
        <v>1</v>
      </c>
      <c r="N137" s="154" t="s">
        <v>41</v>
      </c>
      <c r="O137" s="59"/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8" t="s">
        <v>84</v>
      </c>
      <c r="BK137" s="159">
        <f t="shared" si="9"/>
        <v>0</v>
      </c>
      <c r="BL137" s="18" t="s">
        <v>90</v>
      </c>
      <c r="BM137" s="157" t="s">
        <v>292</v>
      </c>
    </row>
    <row r="138" spans="1:65" s="2" customFormat="1" ht="16.5" customHeight="1">
      <c r="A138" s="33"/>
      <c r="B138" s="145"/>
      <c r="C138" s="192" t="s">
        <v>117</v>
      </c>
      <c r="D138" s="192" t="s">
        <v>237</v>
      </c>
      <c r="E138" s="193" t="s">
        <v>1170</v>
      </c>
      <c r="F138" s="194" t="s">
        <v>1171</v>
      </c>
      <c r="G138" s="195" t="s">
        <v>187</v>
      </c>
      <c r="H138" s="196">
        <v>61.6</v>
      </c>
      <c r="I138" s="197"/>
      <c r="J138" s="196">
        <f t="shared" si="0"/>
        <v>0</v>
      </c>
      <c r="K138" s="198"/>
      <c r="L138" s="199"/>
      <c r="M138" s="200" t="s">
        <v>1</v>
      </c>
      <c r="N138" s="201" t="s">
        <v>41</v>
      </c>
      <c r="O138" s="59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102</v>
      </c>
      <c r="AT138" s="157" t="s">
        <v>237</v>
      </c>
      <c r="AU138" s="157" t="s">
        <v>84</v>
      </c>
      <c r="AY138" s="18" t="s">
        <v>154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8" t="s">
        <v>84</v>
      </c>
      <c r="BK138" s="159">
        <f t="shared" si="9"/>
        <v>0</v>
      </c>
      <c r="BL138" s="18" t="s">
        <v>90</v>
      </c>
      <c r="BM138" s="157" t="s">
        <v>302</v>
      </c>
    </row>
    <row r="139" spans="1:65" s="2" customFormat="1" ht="16.5" customHeight="1">
      <c r="A139" s="33"/>
      <c r="B139" s="145"/>
      <c r="C139" s="146" t="s">
        <v>227</v>
      </c>
      <c r="D139" s="146" t="s">
        <v>156</v>
      </c>
      <c r="E139" s="147" t="s">
        <v>1172</v>
      </c>
      <c r="F139" s="148" t="s">
        <v>1173</v>
      </c>
      <c r="G139" s="149" t="s">
        <v>187</v>
      </c>
      <c r="H139" s="150">
        <v>61.6</v>
      </c>
      <c r="I139" s="151"/>
      <c r="J139" s="150">
        <f t="shared" si="0"/>
        <v>0</v>
      </c>
      <c r="K139" s="152"/>
      <c r="L139" s="34"/>
      <c r="M139" s="153" t="s">
        <v>1</v>
      </c>
      <c r="N139" s="154" t="s">
        <v>41</v>
      </c>
      <c r="O139" s="59"/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90</v>
      </c>
      <c r="AT139" s="157" t="s">
        <v>156</v>
      </c>
      <c r="AU139" s="157" t="s">
        <v>84</v>
      </c>
      <c r="AY139" s="18" t="s">
        <v>154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8" t="s">
        <v>84</v>
      </c>
      <c r="BK139" s="159">
        <f t="shared" si="9"/>
        <v>0</v>
      </c>
      <c r="BL139" s="18" t="s">
        <v>90</v>
      </c>
      <c r="BM139" s="157" t="s">
        <v>310</v>
      </c>
    </row>
    <row r="140" spans="1:65" s="12" customFormat="1" ht="22.9" customHeight="1">
      <c r="B140" s="132"/>
      <c r="D140" s="133" t="s">
        <v>74</v>
      </c>
      <c r="E140" s="143" t="s">
        <v>1174</v>
      </c>
      <c r="F140" s="143" t="s">
        <v>1175</v>
      </c>
      <c r="I140" s="135"/>
      <c r="J140" s="144">
        <f>BK140</f>
        <v>0</v>
      </c>
      <c r="L140" s="132"/>
      <c r="M140" s="137"/>
      <c r="N140" s="138"/>
      <c r="O140" s="138"/>
      <c r="P140" s="139">
        <f>SUM(P141:P142)</f>
        <v>0</v>
      </c>
      <c r="Q140" s="138"/>
      <c r="R140" s="139">
        <f>SUM(R141:R142)</f>
        <v>0</v>
      </c>
      <c r="S140" s="138"/>
      <c r="T140" s="140">
        <f>SUM(T141:T142)</f>
        <v>0</v>
      </c>
      <c r="AR140" s="133" t="s">
        <v>80</v>
      </c>
      <c r="AT140" s="141" t="s">
        <v>74</v>
      </c>
      <c r="AU140" s="141" t="s">
        <v>80</v>
      </c>
      <c r="AY140" s="133" t="s">
        <v>154</v>
      </c>
      <c r="BK140" s="142">
        <f>SUM(BK141:BK142)</f>
        <v>0</v>
      </c>
    </row>
    <row r="141" spans="1:65" s="2" customFormat="1" ht="21.75" customHeight="1">
      <c r="A141" s="33"/>
      <c r="B141" s="145"/>
      <c r="C141" s="146" t="s">
        <v>236</v>
      </c>
      <c r="D141" s="146" t="s">
        <v>156</v>
      </c>
      <c r="E141" s="147" t="s">
        <v>1176</v>
      </c>
      <c r="F141" s="148" t="s">
        <v>1177</v>
      </c>
      <c r="G141" s="149" t="s">
        <v>159</v>
      </c>
      <c r="H141" s="150">
        <v>3.23</v>
      </c>
      <c r="I141" s="151"/>
      <c r="J141" s="150">
        <f>ROUND(I141*H141,3)</f>
        <v>0</v>
      </c>
      <c r="K141" s="152"/>
      <c r="L141" s="34"/>
      <c r="M141" s="153" t="s">
        <v>1</v>
      </c>
      <c r="N141" s="154" t="s">
        <v>41</v>
      </c>
      <c r="O141" s="59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8" t="s">
        <v>84</v>
      </c>
      <c r="BK141" s="159">
        <f>ROUND(I141*H141,3)</f>
        <v>0</v>
      </c>
      <c r="BL141" s="18" t="s">
        <v>90</v>
      </c>
      <c r="BM141" s="157" t="s">
        <v>318</v>
      </c>
    </row>
    <row r="142" spans="1:65" s="2" customFormat="1" ht="21.75" customHeight="1">
      <c r="A142" s="33"/>
      <c r="B142" s="145"/>
      <c r="C142" s="146" t="s">
        <v>241</v>
      </c>
      <c r="D142" s="146" t="s">
        <v>156</v>
      </c>
      <c r="E142" s="147" t="s">
        <v>1178</v>
      </c>
      <c r="F142" s="148" t="s">
        <v>1179</v>
      </c>
      <c r="G142" s="149" t="s">
        <v>187</v>
      </c>
      <c r="H142" s="150">
        <v>26.885000000000002</v>
      </c>
      <c r="I142" s="151"/>
      <c r="J142" s="150">
        <f>ROUND(I142*H142,3)</f>
        <v>0</v>
      </c>
      <c r="K142" s="152"/>
      <c r="L142" s="34"/>
      <c r="M142" s="153" t="s">
        <v>1</v>
      </c>
      <c r="N142" s="154" t="s">
        <v>41</v>
      </c>
      <c r="O142" s="59"/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8" t="s">
        <v>84</v>
      </c>
      <c r="BK142" s="159">
        <f>ROUND(I142*H142,3)</f>
        <v>0</v>
      </c>
      <c r="BL142" s="18" t="s">
        <v>90</v>
      </c>
      <c r="BM142" s="157" t="s">
        <v>327</v>
      </c>
    </row>
    <row r="143" spans="1:65" s="12" customFormat="1" ht="22.9" customHeight="1">
      <c r="B143" s="132"/>
      <c r="D143" s="133" t="s">
        <v>74</v>
      </c>
      <c r="E143" s="143" t="s">
        <v>1180</v>
      </c>
      <c r="F143" s="143" t="s">
        <v>1181</v>
      </c>
      <c r="I143" s="135"/>
      <c r="J143" s="144">
        <f>BK143</f>
        <v>0</v>
      </c>
      <c r="L143" s="132"/>
      <c r="M143" s="137"/>
      <c r="N143" s="138"/>
      <c r="O143" s="138"/>
      <c r="P143" s="139">
        <f>SUM(P144:P168)</f>
        <v>0</v>
      </c>
      <c r="Q143" s="138"/>
      <c r="R143" s="139">
        <f>SUM(R144:R168)</f>
        <v>0</v>
      </c>
      <c r="S143" s="138"/>
      <c r="T143" s="140">
        <f>SUM(T144:T168)</f>
        <v>0</v>
      </c>
      <c r="AR143" s="133" t="s">
        <v>80</v>
      </c>
      <c r="AT143" s="141" t="s">
        <v>74</v>
      </c>
      <c r="AU143" s="141" t="s">
        <v>80</v>
      </c>
      <c r="AY143" s="133" t="s">
        <v>154</v>
      </c>
      <c r="BK143" s="142">
        <f>SUM(BK144:BK168)</f>
        <v>0</v>
      </c>
    </row>
    <row r="144" spans="1:65" s="2" customFormat="1" ht="21.75" customHeight="1">
      <c r="A144" s="33"/>
      <c r="B144" s="145"/>
      <c r="C144" s="146" t="s">
        <v>247</v>
      </c>
      <c r="D144" s="146" t="s">
        <v>156</v>
      </c>
      <c r="E144" s="147" t="s">
        <v>1182</v>
      </c>
      <c r="F144" s="148" t="s">
        <v>1183</v>
      </c>
      <c r="G144" s="149" t="s">
        <v>177</v>
      </c>
      <c r="H144" s="150">
        <v>48</v>
      </c>
      <c r="I144" s="151"/>
      <c r="J144" s="150">
        <f t="shared" ref="J144:J168" si="10">ROUND(I144*H144,3)</f>
        <v>0</v>
      </c>
      <c r="K144" s="152"/>
      <c r="L144" s="34"/>
      <c r="M144" s="153" t="s">
        <v>1</v>
      </c>
      <c r="N144" s="154" t="s">
        <v>41</v>
      </c>
      <c r="O144" s="59"/>
      <c r="P144" s="155">
        <f t="shared" ref="P144:P168" si="11">O144*H144</f>
        <v>0</v>
      </c>
      <c r="Q144" s="155">
        <v>0</v>
      </c>
      <c r="R144" s="155">
        <f t="shared" ref="R144:R168" si="12">Q144*H144</f>
        <v>0</v>
      </c>
      <c r="S144" s="155">
        <v>0</v>
      </c>
      <c r="T144" s="156">
        <f t="shared" ref="T144:T168" si="13"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90</v>
      </c>
      <c r="AT144" s="157" t="s">
        <v>156</v>
      </c>
      <c r="AU144" s="157" t="s">
        <v>84</v>
      </c>
      <c r="AY144" s="18" t="s">
        <v>154</v>
      </c>
      <c r="BE144" s="158">
        <f t="shared" ref="BE144:BE168" si="14">IF(N144="základná",J144,0)</f>
        <v>0</v>
      </c>
      <c r="BF144" s="158">
        <f t="shared" ref="BF144:BF168" si="15">IF(N144="znížená",J144,0)</f>
        <v>0</v>
      </c>
      <c r="BG144" s="158">
        <f t="shared" ref="BG144:BG168" si="16">IF(N144="zákl. prenesená",J144,0)</f>
        <v>0</v>
      </c>
      <c r="BH144" s="158">
        <f t="shared" ref="BH144:BH168" si="17">IF(N144="zníž. prenesená",J144,0)</f>
        <v>0</v>
      </c>
      <c r="BI144" s="158">
        <f t="shared" ref="BI144:BI168" si="18">IF(N144="nulová",J144,0)</f>
        <v>0</v>
      </c>
      <c r="BJ144" s="18" t="s">
        <v>84</v>
      </c>
      <c r="BK144" s="159">
        <f t="shared" ref="BK144:BK168" si="19">ROUND(I144*H144,3)</f>
        <v>0</v>
      </c>
      <c r="BL144" s="18" t="s">
        <v>90</v>
      </c>
      <c r="BM144" s="157" t="s">
        <v>334</v>
      </c>
    </row>
    <row r="145" spans="1:65" s="2" customFormat="1" ht="21.75" customHeight="1">
      <c r="A145" s="33"/>
      <c r="B145" s="145"/>
      <c r="C145" s="146" t="s">
        <v>253</v>
      </c>
      <c r="D145" s="146" t="s">
        <v>156</v>
      </c>
      <c r="E145" s="147" t="s">
        <v>1184</v>
      </c>
      <c r="F145" s="148" t="s">
        <v>1185</v>
      </c>
      <c r="G145" s="149" t="s">
        <v>177</v>
      </c>
      <c r="H145" s="150">
        <v>128</v>
      </c>
      <c r="I145" s="151"/>
      <c r="J145" s="150">
        <f t="shared" si="10"/>
        <v>0</v>
      </c>
      <c r="K145" s="152"/>
      <c r="L145" s="34"/>
      <c r="M145" s="153" t="s">
        <v>1</v>
      </c>
      <c r="N145" s="154" t="s">
        <v>41</v>
      </c>
      <c r="O145" s="59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90</v>
      </c>
      <c r="AT145" s="157" t="s">
        <v>156</v>
      </c>
      <c r="AU145" s="157" t="s">
        <v>84</v>
      </c>
      <c r="AY145" s="18" t="s">
        <v>154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8" t="s">
        <v>84</v>
      </c>
      <c r="BK145" s="159">
        <f t="shared" si="19"/>
        <v>0</v>
      </c>
      <c r="BL145" s="18" t="s">
        <v>90</v>
      </c>
      <c r="BM145" s="157" t="s">
        <v>337</v>
      </c>
    </row>
    <row r="146" spans="1:65" s="2" customFormat="1" ht="16.5" customHeight="1">
      <c r="A146" s="33"/>
      <c r="B146" s="145"/>
      <c r="C146" s="192" t="s">
        <v>258</v>
      </c>
      <c r="D146" s="192" t="s">
        <v>237</v>
      </c>
      <c r="E146" s="193" t="s">
        <v>1186</v>
      </c>
      <c r="F146" s="194" t="s">
        <v>1187</v>
      </c>
      <c r="G146" s="195" t="s">
        <v>177</v>
      </c>
      <c r="H146" s="196">
        <v>48</v>
      </c>
      <c r="I146" s="197"/>
      <c r="J146" s="196">
        <f t="shared" si="10"/>
        <v>0</v>
      </c>
      <c r="K146" s="198"/>
      <c r="L146" s="199"/>
      <c r="M146" s="200" t="s">
        <v>1</v>
      </c>
      <c r="N146" s="201" t="s">
        <v>41</v>
      </c>
      <c r="O146" s="59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102</v>
      </c>
      <c r="AT146" s="157" t="s">
        <v>237</v>
      </c>
      <c r="AU146" s="157" t="s">
        <v>84</v>
      </c>
      <c r="AY146" s="18" t="s">
        <v>154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8" t="s">
        <v>84</v>
      </c>
      <c r="BK146" s="159">
        <f t="shared" si="19"/>
        <v>0</v>
      </c>
      <c r="BL146" s="18" t="s">
        <v>90</v>
      </c>
      <c r="BM146" s="157" t="s">
        <v>346</v>
      </c>
    </row>
    <row r="147" spans="1:65" s="2" customFormat="1" ht="16.5" customHeight="1">
      <c r="A147" s="33"/>
      <c r="B147" s="145"/>
      <c r="C147" s="192" t="s">
        <v>7</v>
      </c>
      <c r="D147" s="192" t="s">
        <v>237</v>
      </c>
      <c r="E147" s="193" t="s">
        <v>1188</v>
      </c>
      <c r="F147" s="194" t="s">
        <v>1189</v>
      </c>
      <c r="G147" s="195" t="s">
        <v>177</v>
      </c>
      <c r="H147" s="196">
        <v>128</v>
      </c>
      <c r="I147" s="197"/>
      <c r="J147" s="196">
        <f t="shared" si="10"/>
        <v>0</v>
      </c>
      <c r="K147" s="198"/>
      <c r="L147" s="199"/>
      <c r="M147" s="200" t="s">
        <v>1</v>
      </c>
      <c r="N147" s="201" t="s">
        <v>41</v>
      </c>
      <c r="O147" s="59"/>
      <c r="P147" s="155">
        <f t="shared" si="11"/>
        <v>0</v>
      </c>
      <c r="Q147" s="155">
        <v>0</v>
      </c>
      <c r="R147" s="155">
        <f t="shared" si="12"/>
        <v>0</v>
      </c>
      <c r="S147" s="155">
        <v>0</v>
      </c>
      <c r="T147" s="156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102</v>
      </c>
      <c r="AT147" s="157" t="s">
        <v>237</v>
      </c>
      <c r="AU147" s="157" t="s">
        <v>84</v>
      </c>
      <c r="AY147" s="18" t="s">
        <v>154</v>
      </c>
      <c r="BE147" s="158">
        <f t="shared" si="14"/>
        <v>0</v>
      </c>
      <c r="BF147" s="158">
        <f t="shared" si="15"/>
        <v>0</v>
      </c>
      <c r="BG147" s="158">
        <f t="shared" si="16"/>
        <v>0</v>
      </c>
      <c r="BH147" s="158">
        <f t="shared" si="17"/>
        <v>0</v>
      </c>
      <c r="BI147" s="158">
        <f t="shared" si="18"/>
        <v>0</v>
      </c>
      <c r="BJ147" s="18" t="s">
        <v>84</v>
      </c>
      <c r="BK147" s="159">
        <f t="shared" si="19"/>
        <v>0</v>
      </c>
      <c r="BL147" s="18" t="s">
        <v>90</v>
      </c>
      <c r="BM147" s="157" t="s">
        <v>354</v>
      </c>
    </row>
    <row r="148" spans="1:65" s="2" customFormat="1" ht="16.5" customHeight="1">
      <c r="A148" s="33"/>
      <c r="B148" s="145"/>
      <c r="C148" s="192" t="s">
        <v>271</v>
      </c>
      <c r="D148" s="192" t="s">
        <v>237</v>
      </c>
      <c r="E148" s="193" t="s">
        <v>1190</v>
      </c>
      <c r="F148" s="194" t="s">
        <v>1191</v>
      </c>
      <c r="G148" s="195" t="s">
        <v>616</v>
      </c>
      <c r="H148" s="196">
        <v>1</v>
      </c>
      <c r="I148" s="197"/>
      <c r="J148" s="196">
        <f t="shared" si="10"/>
        <v>0</v>
      </c>
      <c r="K148" s="198"/>
      <c r="L148" s="199"/>
      <c r="M148" s="200" t="s">
        <v>1</v>
      </c>
      <c r="N148" s="201" t="s">
        <v>41</v>
      </c>
      <c r="O148" s="59"/>
      <c r="P148" s="155">
        <f t="shared" si="11"/>
        <v>0</v>
      </c>
      <c r="Q148" s="155">
        <v>0</v>
      </c>
      <c r="R148" s="155">
        <f t="shared" si="12"/>
        <v>0</v>
      </c>
      <c r="S148" s="155">
        <v>0</v>
      </c>
      <c r="T148" s="156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102</v>
      </c>
      <c r="AT148" s="157" t="s">
        <v>237</v>
      </c>
      <c r="AU148" s="157" t="s">
        <v>84</v>
      </c>
      <c r="AY148" s="18" t="s">
        <v>154</v>
      </c>
      <c r="BE148" s="158">
        <f t="shared" si="14"/>
        <v>0</v>
      </c>
      <c r="BF148" s="158">
        <f t="shared" si="15"/>
        <v>0</v>
      </c>
      <c r="BG148" s="158">
        <f t="shared" si="16"/>
        <v>0</v>
      </c>
      <c r="BH148" s="158">
        <f t="shared" si="17"/>
        <v>0</v>
      </c>
      <c r="BI148" s="158">
        <f t="shared" si="18"/>
        <v>0</v>
      </c>
      <c r="BJ148" s="18" t="s">
        <v>84</v>
      </c>
      <c r="BK148" s="159">
        <f t="shared" si="19"/>
        <v>0</v>
      </c>
      <c r="BL148" s="18" t="s">
        <v>90</v>
      </c>
      <c r="BM148" s="157" t="s">
        <v>363</v>
      </c>
    </row>
    <row r="149" spans="1:65" s="2" customFormat="1" ht="21.75" customHeight="1">
      <c r="A149" s="33"/>
      <c r="B149" s="145"/>
      <c r="C149" s="146" t="s">
        <v>275</v>
      </c>
      <c r="D149" s="146" t="s">
        <v>156</v>
      </c>
      <c r="E149" s="147" t="s">
        <v>1192</v>
      </c>
      <c r="F149" s="148" t="s">
        <v>1193</v>
      </c>
      <c r="G149" s="149" t="s">
        <v>616</v>
      </c>
      <c r="H149" s="150">
        <v>7</v>
      </c>
      <c r="I149" s="151"/>
      <c r="J149" s="150">
        <f t="shared" si="10"/>
        <v>0</v>
      </c>
      <c r="K149" s="152"/>
      <c r="L149" s="34"/>
      <c r="M149" s="153" t="s">
        <v>1</v>
      </c>
      <c r="N149" s="154" t="s">
        <v>41</v>
      </c>
      <c r="O149" s="59"/>
      <c r="P149" s="155">
        <f t="shared" si="11"/>
        <v>0</v>
      </c>
      <c r="Q149" s="155">
        <v>0</v>
      </c>
      <c r="R149" s="155">
        <f t="shared" si="12"/>
        <v>0</v>
      </c>
      <c r="S149" s="155">
        <v>0</v>
      </c>
      <c r="T149" s="156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 t="shared" si="14"/>
        <v>0</v>
      </c>
      <c r="BF149" s="158">
        <f t="shared" si="15"/>
        <v>0</v>
      </c>
      <c r="BG149" s="158">
        <f t="shared" si="16"/>
        <v>0</v>
      </c>
      <c r="BH149" s="158">
        <f t="shared" si="17"/>
        <v>0</v>
      </c>
      <c r="BI149" s="158">
        <f t="shared" si="18"/>
        <v>0</v>
      </c>
      <c r="BJ149" s="18" t="s">
        <v>84</v>
      </c>
      <c r="BK149" s="159">
        <f t="shared" si="19"/>
        <v>0</v>
      </c>
      <c r="BL149" s="18" t="s">
        <v>90</v>
      </c>
      <c r="BM149" s="157" t="s">
        <v>372</v>
      </c>
    </row>
    <row r="150" spans="1:65" s="2" customFormat="1" ht="21.75" customHeight="1">
      <c r="A150" s="33"/>
      <c r="B150" s="145"/>
      <c r="C150" s="146" t="s">
        <v>280</v>
      </c>
      <c r="D150" s="146" t="s">
        <v>156</v>
      </c>
      <c r="E150" s="147" t="s">
        <v>1194</v>
      </c>
      <c r="F150" s="148" t="s">
        <v>1195</v>
      </c>
      <c r="G150" s="149" t="s">
        <v>616</v>
      </c>
      <c r="H150" s="150">
        <v>9</v>
      </c>
      <c r="I150" s="151"/>
      <c r="J150" s="150">
        <f t="shared" si="10"/>
        <v>0</v>
      </c>
      <c r="K150" s="152"/>
      <c r="L150" s="34"/>
      <c r="M150" s="153" t="s">
        <v>1</v>
      </c>
      <c r="N150" s="154" t="s">
        <v>41</v>
      </c>
      <c r="O150" s="59"/>
      <c r="P150" s="155">
        <f t="shared" si="11"/>
        <v>0</v>
      </c>
      <c r="Q150" s="155">
        <v>0</v>
      </c>
      <c r="R150" s="155">
        <f t="shared" si="12"/>
        <v>0</v>
      </c>
      <c r="S150" s="155">
        <v>0</v>
      </c>
      <c r="T150" s="156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90</v>
      </c>
      <c r="AT150" s="157" t="s">
        <v>156</v>
      </c>
      <c r="AU150" s="157" t="s">
        <v>84</v>
      </c>
      <c r="AY150" s="18" t="s">
        <v>154</v>
      </c>
      <c r="BE150" s="158">
        <f t="shared" si="14"/>
        <v>0</v>
      </c>
      <c r="BF150" s="158">
        <f t="shared" si="15"/>
        <v>0</v>
      </c>
      <c r="BG150" s="158">
        <f t="shared" si="16"/>
        <v>0</v>
      </c>
      <c r="BH150" s="158">
        <f t="shared" si="17"/>
        <v>0</v>
      </c>
      <c r="BI150" s="158">
        <f t="shared" si="18"/>
        <v>0</v>
      </c>
      <c r="BJ150" s="18" t="s">
        <v>84</v>
      </c>
      <c r="BK150" s="159">
        <f t="shared" si="19"/>
        <v>0</v>
      </c>
      <c r="BL150" s="18" t="s">
        <v>90</v>
      </c>
      <c r="BM150" s="157" t="s">
        <v>383</v>
      </c>
    </row>
    <row r="151" spans="1:65" s="2" customFormat="1" ht="33" customHeight="1">
      <c r="A151" s="33"/>
      <c r="B151" s="145"/>
      <c r="C151" s="146" t="s">
        <v>284</v>
      </c>
      <c r="D151" s="146" t="s">
        <v>156</v>
      </c>
      <c r="E151" s="147" t="s">
        <v>1196</v>
      </c>
      <c r="F151" s="148" t="s">
        <v>1197</v>
      </c>
      <c r="G151" s="149" t="s">
        <v>616</v>
      </c>
      <c r="H151" s="150">
        <v>1</v>
      </c>
      <c r="I151" s="151"/>
      <c r="J151" s="150">
        <f t="shared" si="10"/>
        <v>0</v>
      </c>
      <c r="K151" s="152"/>
      <c r="L151" s="34"/>
      <c r="M151" s="153" t="s">
        <v>1</v>
      </c>
      <c r="N151" s="154" t="s">
        <v>41</v>
      </c>
      <c r="O151" s="59"/>
      <c r="P151" s="155">
        <f t="shared" si="11"/>
        <v>0</v>
      </c>
      <c r="Q151" s="155">
        <v>0</v>
      </c>
      <c r="R151" s="155">
        <f t="shared" si="12"/>
        <v>0</v>
      </c>
      <c r="S151" s="155">
        <v>0</v>
      </c>
      <c r="T151" s="156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90</v>
      </c>
      <c r="AT151" s="157" t="s">
        <v>156</v>
      </c>
      <c r="AU151" s="157" t="s">
        <v>84</v>
      </c>
      <c r="AY151" s="18" t="s">
        <v>154</v>
      </c>
      <c r="BE151" s="158">
        <f t="shared" si="14"/>
        <v>0</v>
      </c>
      <c r="BF151" s="158">
        <f t="shared" si="15"/>
        <v>0</v>
      </c>
      <c r="BG151" s="158">
        <f t="shared" si="16"/>
        <v>0</v>
      </c>
      <c r="BH151" s="158">
        <f t="shared" si="17"/>
        <v>0</v>
      </c>
      <c r="BI151" s="158">
        <f t="shared" si="18"/>
        <v>0</v>
      </c>
      <c r="BJ151" s="18" t="s">
        <v>84</v>
      </c>
      <c r="BK151" s="159">
        <f t="shared" si="19"/>
        <v>0</v>
      </c>
      <c r="BL151" s="18" t="s">
        <v>90</v>
      </c>
      <c r="BM151" s="157" t="s">
        <v>396</v>
      </c>
    </row>
    <row r="152" spans="1:65" s="2" customFormat="1" ht="16.5" customHeight="1">
      <c r="A152" s="33"/>
      <c r="B152" s="145"/>
      <c r="C152" s="192" t="s">
        <v>288</v>
      </c>
      <c r="D152" s="192" t="s">
        <v>237</v>
      </c>
      <c r="E152" s="193" t="s">
        <v>1198</v>
      </c>
      <c r="F152" s="194" t="s">
        <v>1199</v>
      </c>
      <c r="G152" s="195" t="s">
        <v>616</v>
      </c>
      <c r="H152" s="196">
        <v>4</v>
      </c>
      <c r="I152" s="197"/>
      <c r="J152" s="196">
        <f t="shared" si="10"/>
        <v>0</v>
      </c>
      <c r="K152" s="198"/>
      <c r="L152" s="199"/>
      <c r="M152" s="200" t="s">
        <v>1</v>
      </c>
      <c r="N152" s="201" t="s">
        <v>41</v>
      </c>
      <c r="O152" s="59"/>
      <c r="P152" s="155">
        <f t="shared" si="11"/>
        <v>0</v>
      </c>
      <c r="Q152" s="155">
        <v>0</v>
      </c>
      <c r="R152" s="155">
        <f t="shared" si="12"/>
        <v>0</v>
      </c>
      <c r="S152" s="155">
        <v>0</v>
      </c>
      <c r="T152" s="156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7" t="s">
        <v>102</v>
      </c>
      <c r="AT152" s="157" t="s">
        <v>237</v>
      </c>
      <c r="AU152" s="157" t="s">
        <v>84</v>
      </c>
      <c r="AY152" s="18" t="s">
        <v>154</v>
      </c>
      <c r="BE152" s="158">
        <f t="shared" si="14"/>
        <v>0</v>
      </c>
      <c r="BF152" s="158">
        <f t="shared" si="15"/>
        <v>0</v>
      </c>
      <c r="BG152" s="158">
        <f t="shared" si="16"/>
        <v>0</v>
      </c>
      <c r="BH152" s="158">
        <f t="shared" si="17"/>
        <v>0</v>
      </c>
      <c r="BI152" s="158">
        <f t="shared" si="18"/>
        <v>0</v>
      </c>
      <c r="BJ152" s="18" t="s">
        <v>84</v>
      </c>
      <c r="BK152" s="159">
        <f t="shared" si="19"/>
        <v>0</v>
      </c>
      <c r="BL152" s="18" t="s">
        <v>90</v>
      </c>
      <c r="BM152" s="157" t="s">
        <v>409</v>
      </c>
    </row>
    <row r="153" spans="1:65" s="2" customFormat="1" ht="16.5" customHeight="1">
      <c r="A153" s="33"/>
      <c r="B153" s="145"/>
      <c r="C153" s="192" t="s">
        <v>292</v>
      </c>
      <c r="D153" s="192" t="s">
        <v>237</v>
      </c>
      <c r="E153" s="193" t="s">
        <v>1200</v>
      </c>
      <c r="F153" s="194" t="s">
        <v>1201</v>
      </c>
      <c r="G153" s="195" t="s">
        <v>616</v>
      </c>
      <c r="H153" s="196">
        <v>11</v>
      </c>
      <c r="I153" s="197"/>
      <c r="J153" s="196">
        <f t="shared" si="10"/>
        <v>0</v>
      </c>
      <c r="K153" s="198"/>
      <c r="L153" s="199"/>
      <c r="M153" s="200" t="s">
        <v>1</v>
      </c>
      <c r="N153" s="201" t="s">
        <v>41</v>
      </c>
      <c r="O153" s="59"/>
      <c r="P153" s="155">
        <f t="shared" si="11"/>
        <v>0</v>
      </c>
      <c r="Q153" s="155">
        <v>0</v>
      </c>
      <c r="R153" s="155">
        <f t="shared" si="12"/>
        <v>0</v>
      </c>
      <c r="S153" s="155">
        <v>0</v>
      </c>
      <c r="T153" s="156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102</v>
      </c>
      <c r="AT153" s="157" t="s">
        <v>237</v>
      </c>
      <c r="AU153" s="157" t="s">
        <v>84</v>
      </c>
      <c r="AY153" s="18" t="s">
        <v>154</v>
      </c>
      <c r="BE153" s="158">
        <f t="shared" si="14"/>
        <v>0</v>
      </c>
      <c r="BF153" s="158">
        <f t="shared" si="15"/>
        <v>0</v>
      </c>
      <c r="BG153" s="158">
        <f t="shared" si="16"/>
        <v>0</v>
      </c>
      <c r="BH153" s="158">
        <f t="shared" si="17"/>
        <v>0</v>
      </c>
      <c r="BI153" s="158">
        <f t="shared" si="18"/>
        <v>0</v>
      </c>
      <c r="BJ153" s="18" t="s">
        <v>84</v>
      </c>
      <c r="BK153" s="159">
        <f t="shared" si="19"/>
        <v>0</v>
      </c>
      <c r="BL153" s="18" t="s">
        <v>90</v>
      </c>
      <c r="BM153" s="157" t="s">
        <v>420</v>
      </c>
    </row>
    <row r="154" spans="1:65" s="2" customFormat="1" ht="21.75" customHeight="1">
      <c r="A154" s="33"/>
      <c r="B154" s="145"/>
      <c r="C154" s="192" t="s">
        <v>297</v>
      </c>
      <c r="D154" s="192" t="s">
        <v>237</v>
      </c>
      <c r="E154" s="193" t="s">
        <v>1202</v>
      </c>
      <c r="F154" s="194" t="s">
        <v>1203</v>
      </c>
      <c r="G154" s="195" t="s">
        <v>616</v>
      </c>
      <c r="H154" s="196">
        <v>2</v>
      </c>
      <c r="I154" s="197"/>
      <c r="J154" s="196">
        <f t="shared" si="10"/>
        <v>0</v>
      </c>
      <c r="K154" s="198"/>
      <c r="L154" s="199"/>
      <c r="M154" s="200" t="s">
        <v>1</v>
      </c>
      <c r="N154" s="201" t="s">
        <v>41</v>
      </c>
      <c r="O154" s="59"/>
      <c r="P154" s="155">
        <f t="shared" si="11"/>
        <v>0</v>
      </c>
      <c r="Q154" s="155">
        <v>0</v>
      </c>
      <c r="R154" s="155">
        <f t="shared" si="12"/>
        <v>0</v>
      </c>
      <c r="S154" s="155">
        <v>0</v>
      </c>
      <c r="T154" s="156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7" t="s">
        <v>102</v>
      </c>
      <c r="AT154" s="157" t="s">
        <v>237</v>
      </c>
      <c r="AU154" s="157" t="s">
        <v>84</v>
      </c>
      <c r="AY154" s="18" t="s">
        <v>154</v>
      </c>
      <c r="BE154" s="158">
        <f t="shared" si="14"/>
        <v>0</v>
      </c>
      <c r="BF154" s="158">
        <f t="shared" si="15"/>
        <v>0</v>
      </c>
      <c r="BG154" s="158">
        <f t="shared" si="16"/>
        <v>0</v>
      </c>
      <c r="BH154" s="158">
        <f t="shared" si="17"/>
        <v>0</v>
      </c>
      <c r="BI154" s="158">
        <f t="shared" si="18"/>
        <v>0</v>
      </c>
      <c r="BJ154" s="18" t="s">
        <v>84</v>
      </c>
      <c r="BK154" s="159">
        <f t="shared" si="19"/>
        <v>0</v>
      </c>
      <c r="BL154" s="18" t="s">
        <v>90</v>
      </c>
      <c r="BM154" s="157" t="s">
        <v>429</v>
      </c>
    </row>
    <row r="155" spans="1:65" s="2" customFormat="1" ht="21.75" customHeight="1">
      <c r="A155" s="33"/>
      <c r="B155" s="145"/>
      <c r="C155" s="192" t="s">
        <v>302</v>
      </c>
      <c r="D155" s="192" t="s">
        <v>237</v>
      </c>
      <c r="E155" s="193" t="s">
        <v>1204</v>
      </c>
      <c r="F155" s="194" t="s">
        <v>1205</v>
      </c>
      <c r="G155" s="195" t="s">
        <v>616</v>
      </c>
      <c r="H155" s="196">
        <v>2</v>
      </c>
      <c r="I155" s="197"/>
      <c r="J155" s="196">
        <f t="shared" si="10"/>
        <v>0</v>
      </c>
      <c r="K155" s="198"/>
      <c r="L155" s="199"/>
      <c r="M155" s="200" t="s">
        <v>1</v>
      </c>
      <c r="N155" s="201" t="s">
        <v>41</v>
      </c>
      <c r="O155" s="59"/>
      <c r="P155" s="155">
        <f t="shared" si="11"/>
        <v>0</v>
      </c>
      <c r="Q155" s="155">
        <v>0</v>
      </c>
      <c r="R155" s="155">
        <f t="shared" si="12"/>
        <v>0</v>
      </c>
      <c r="S155" s="155">
        <v>0</v>
      </c>
      <c r="T155" s="156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102</v>
      </c>
      <c r="AT155" s="157" t="s">
        <v>237</v>
      </c>
      <c r="AU155" s="157" t="s">
        <v>84</v>
      </c>
      <c r="AY155" s="18" t="s">
        <v>154</v>
      </c>
      <c r="BE155" s="158">
        <f t="shared" si="14"/>
        <v>0</v>
      </c>
      <c r="BF155" s="158">
        <f t="shared" si="15"/>
        <v>0</v>
      </c>
      <c r="BG155" s="158">
        <f t="shared" si="16"/>
        <v>0</v>
      </c>
      <c r="BH155" s="158">
        <f t="shared" si="17"/>
        <v>0</v>
      </c>
      <c r="BI155" s="158">
        <f t="shared" si="18"/>
        <v>0</v>
      </c>
      <c r="BJ155" s="18" t="s">
        <v>84</v>
      </c>
      <c r="BK155" s="159">
        <f t="shared" si="19"/>
        <v>0</v>
      </c>
      <c r="BL155" s="18" t="s">
        <v>90</v>
      </c>
      <c r="BM155" s="157" t="s">
        <v>445</v>
      </c>
    </row>
    <row r="156" spans="1:65" s="2" customFormat="1" ht="16.5" customHeight="1">
      <c r="A156" s="33"/>
      <c r="B156" s="145"/>
      <c r="C156" s="192" t="s">
        <v>306</v>
      </c>
      <c r="D156" s="192" t="s">
        <v>237</v>
      </c>
      <c r="E156" s="193" t="s">
        <v>1206</v>
      </c>
      <c r="F156" s="194" t="s">
        <v>1207</v>
      </c>
      <c r="G156" s="195" t="s">
        <v>616</v>
      </c>
      <c r="H156" s="196">
        <v>2</v>
      </c>
      <c r="I156" s="197"/>
      <c r="J156" s="196">
        <f t="shared" si="10"/>
        <v>0</v>
      </c>
      <c r="K156" s="198"/>
      <c r="L156" s="199"/>
      <c r="M156" s="200" t="s">
        <v>1</v>
      </c>
      <c r="N156" s="201" t="s">
        <v>41</v>
      </c>
      <c r="O156" s="59"/>
      <c r="P156" s="155">
        <f t="shared" si="11"/>
        <v>0</v>
      </c>
      <c r="Q156" s="155">
        <v>0</v>
      </c>
      <c r="R156" s="155">
        <f t="shared" si="12"/>
        <v>0</v>
      </c>
      <c r="S156" s="155">
        <v>0</v>
      </c>
      <c r="T156" s="156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102</v>
      </c>
      <c r="AT156" s="157" t="s">
        <v>237</v>
      </c>
      <c r="AU156" s="157" t="s">
        <v>84</v>
      </c>
      <c r="AY156" s="18" t="s">
        <v>154</v>
      </c>
      <c r="BE156" s="158">
        <f t="shared" si="14"/>
        <v>0</v>
      </c>
      <c r="BF156" s="158">
        <f t="shared" si="15"/>
        <v>0</v>
      </c>
      <c r="BG156" s="158">
        <f t="shared" si="16"/>
        <v>0</v>
      </c>
      <c r="BH156" s="158">
        <f t="shared" si="17"/>
        <v>0</v>
      </c>
      <c r="BI156" s="158">
        <f t="shared" si="18"/>
        <v>0</v>
      </c>
      <c r="BJ156" s="18" t="s">
        <v>84</v>
      </c>
      <c r="BK156" s="159">
        <f t="shared" si="19"/>
        <v>0</v>
      </c>
      <c r="BL156" s="18" t="s">
        <v>90</v>
      </c>
      <c r="BM156" s="157" t="s">
        <v>664</v>
      </c>
    </row>
    <row r="157" spans="1:65" s="2" customFormat="1" ht="16.5" customHeight="1">
      <c r="A157" s="33"/>
      <c r="B157" s="145"/>
      <c r="C157" s="192" t="s">
        <v>310</v>
      </c>
      <c r="D157" s="192" t="s">
        <v>237</v>
      </c>
      <c r="E157" s="193" t="s">
        <v>1208</v>
      </c>
      <c r="F157" s="194" t="s">
        <v>1209</v>
      </c>
      <c r="G157" s="195" t="s">
        <v>616</v>
      </c>
      <c r="H157" s="196">
        <v>1</v>
      </c>
      <c r="I157" s="197"/>
      <c r="J157" s="196">
        <f t="shared" si="10"/>
        <v>0</v>
      </c>
      <c r="K157" s="198"/>
      <c r="L157" s="199"/>
      <c r="M157" s="200" t="s">
        <v>1</v>
      </c>
      <c r="N157" s="201" t="s">
        <v>41</v>
      </c>
      <c r="O157" s="59"/>
      <c r="P157" s="155">
        <f t="shared" si="11"/>
        <v>0</v>
      </c>
      <c r="Q157" s="155">
        <v>0</v>
      </c>
      <c r="R157" s="155">
        <f t="shared" si="12"/>
        <v>0</v>
      </c>
      <c r="S157" s="155">
        <v>0</v>
      </c>
      <c r="T157" s="156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7" t="s">
        <v>102</v>
      </c>
      <c r="AT157" s="157" t="s">
        <v>237</v>
      </c>
      <c r="AU157" s="157" t="s">
        <v>84</v>
      </c>
      <c r="AY157" s="18" t="s">
        <v>154</v>
      </c>
      <c r="BE157" s="158">
        <f t="shared" si="14"/>
        <v>0</v>
      </c>
      <c r="BF157" s="158">
        <f t="shared" si="15"/>
        <v>0</v>
      </c>
      <c r="BG157" s="158">
        <f t="shared" si="16"/>
        <v>0</v>
      </c>
      <c r="BH157" s="158">
        <f t="shared" si="17"/>
        <v>0</v>
      </c>
      <c r="BI157" s="158">
        <f t="shared" si="18"/>
        <v>0</v>
      </c>
      <c r="BJ157" s="18" t="s">
        <v>84</v>
      </c>
      <c r="BK157" s="159">
        <f t="shared" si="19"/>
        <v>0</v>
      </c>
      <c r="BL157" s="18" t="s">
        <v>90</v>
      </c>
      <c r="BM157" s="157" t="s">
        <v>672</v>
      </c>
    </row>
    <row r="158" spans="1:65" s="2" customFormat="1" ht="16.5" customHeight="1">
      <c r="A158" s="33"/>
      <c r="B158" s="145"/>
      <c r="C158" s="192" t="s">
        <v>314</v>
      </c>
      <c r="D158" s="192" t="s">
        <v>237</v>
      </c>
      <c r="E158" s="193" t="s">
        <v>1210</v>
      </c>
      <c r="F158" s="194" t="s">
        <v>1211</v>
      </c>
      <c r="G158" s="195" t="s">
        <v>616</v>
      </c>
      <c r="H158" s="196">
        <v>2</v>
      </c>
      <c r="I158" s="197"/>
      <c r="J158" s="196">
        <f t="shared" si="10"/>
        <v>0</v>
      </c>
      <c r="K158" s="198"/>
      <c r="L158" s="199"/>
      <c r="M158" s="200" t="s">
        <v>1</v>
      </c>
      <c r="N158" s="201" t="s">
        <v>41</v>
      </c>
      <c r="O158" s="59"/>
      <c r="P158" s="155">
        <f t="shared" si="11"/>
        <v>0</v>
      </c>
      <c r="Q158" s="155">
        <v>0</v>
      </c>
      <c r="R158" s="155">
        <f t="shared" si="12"/>
        <v>0</v>
      </c>
      <c r="S158" s="155">
        <v>0</v>
      </c>
      <c r="T158" s="156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102</v>
      </c>
      <c r="AT158" s="157" t="s">
        <v>237</v>
      </c>
      <c r="AU158" s="157" t="s">
        <v>84</v>
      </c>
      <c r="AY158" s="18" t="s">
        <v>154</v>
      </c>
      <c r="BE158" s="158">
        <f t="shared" si="14"/>
        <v>0</v>
      </c>
      <c r="BF158" s="158">
        <f t="shared" si="15"/>
        <v>0</v>
      </c>
      <c r="BG158" s="158">
        <f t="shared" si="16"/>
        <v>0</v>
      </c>
      <c r="BH158" s="158">
        <f t="shared" si="17"/>
        <v>0</v>
      </c>
      <c r="BI158" s="158">
        <f t="shared" si="18"/>
        <v>0</v>
      </c>
      <c r="BJ158" s="18" t="s">
        <v>84</v>
      </c>
      <c r="BK158" s="159">
        <f t="shared" si="19"/>
        <v>0</v>
      </c>
      <c r="BL158" s="18" t="s">
        <v>90</v>
      </c>
      <c r="BM158" s="157" t="s">
        <v>680</v>
      </c>
    </row>
    <row r="159" spans="1:65" s="2" customFormat="1" ht="16.5" customHeight="1">
      <c r="A159" s="33"/>
      <c r="B159" s="145"/>
      <c r="C159" s="192" t="s">
        <v>318</v>
      </c>
      <c r="D159" s="192" t="s">
        <v>237</v>
      </c>
      <c r="E159" s="193" t="s">
        <v>1212</v>
      </c>
      <c r="F159" s="194" t="s">
        <v>1213</v>
      </c>
      <c r="G159" s="195" t="s">
        <v>616</v>
      </c>
      <c r="H159" s="196">
        <v>6</v>
      </c>
      <c r="I159" s="197"/>
      <c r="J159" s="196">
        <f t="shared" si="10"/>
        <v>0</v>
      </c>
      <c r="K159" s="198"/>
      <c r="L159" s="199"/>
      <c r="M159" s="200" t="s">
        <v>1</v>
      </c>
      <c r="N159" s="201" t="s">
        <v>41</v>
      </c>
      <c r="O159" s="59"/>
      <c r="P159" s="155">
        <f t="shared" si="11"/>
        <v>0</v>
      </c>
      <c r="Q159" s="155">
        <v>0</v>
      </c>
      <c r="R159" s="155">
        <f t="shared" si="12"/>
        <v>0</v>
      </c>
      <c r="S159" s="155">
        <v>0</v>
      </c>
      <c r="T159" s="156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102</v>
      </c>
      <c r="AT159" s="157" t="s">
        <v>237</v>
      </c>
      <c r="AU159" s="157" t="s">
        <v>84</v>
      </c>
      <c r="AY159" s="18" t="s">
        <v>154</v>
      </c>
      <c r="BE159" s="158">
        <f t="shared" si="14"/>
        <v>0</v>
      </c>
      <c r="BF159" s="158">
        <f t="shared" si="15"/>
        <v>0</v>
      </c>
      <c r="BG159" s="158">
        <f t="shared" si="16"/>
        <v>0</v>
      </c>
      <c r="BH159" s="158">
        <f t="shared" si="17"/>
        <v>0</v>
      </c>
      <c r="BI159" s="158">
        <f t="shared" si="18"/>
        <v>0</v>
      </c>
      <c r="BJ159" s="18" t="s">
        <v>84</v>
      </c>
      <c r="BK159" s="159">
        <f t="shared" si="19"/>
        <v>0</v>
      </c>
      <c r="BL159" s="18" t="s">
        <v>90</v>
      </c>
      <c r="BM159" s="157" t="s">
        <v>688</v>
      </c>
    </row>
    <row r="160" spans="1:65" s="2" customFormat="1" ht="21.75" customHeight="1">
      <c r="A160" s="33"/>
      <c r="B160" s="145"/>
      <c r="C160" s="192" t="s">
        <v>323</v>
      </c>
      <c r="D160" s="192" t="s">
        <v>237</v>
      </c>
      <c r="E160" s="193" t="s">
        <v>1214</v>
      </c>
      <c r="F160" s="194" t="s">
        <v>1215</v>
      </c>
      <c r="G160" s="195" t="s">
        <v>1216</v>
      </c>
      <c r="H160" s="196">
        <v>1</v>
      </c>
      <c r="I160" s="197"/>
      <c r="J160" s="196">
        <f t="shared" si="10"/>
        <v>0</v>
      </c>
      <c r="K160" s="198"/>
      <c r="L160" s="199"/>
      <c r="M160" s="200" t="s">
        <v>1</v>
      </c>
      <c r="N160" s="201" t="s">
        <v>41</v>
      </c>
      <c r="O160" s="59"/>
      <c r="P160" s="155">
        <f t="shared" si="11"/>
        <v>0</v>
      </c>
      <c r="Q160" s="155">
        <v>0</v>
      </c>
      <c r="R160" s="155">
        <f t="shared" si="12"/>
        <v>0</v>
      </c>
      <c r="S160" s="155">
        <v>0</v>
      </c>
      <c r="T160" s="156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102</v>
      </c>
      <c r="AT160" s="157" t="s">
        <v>237</v>
      </c>
      <c r="AU160" s="157" t="s">
        <v>84</v>
      </c>
      <c r="AY160" s="18" t="s">
        <v>154</v>
      </c>
      <c r="BE160" s="158">
        <f t="shared" si="14"/>
        <v>0</v>
      </c>
      <c r="BF160" s="158">
        <f t="shared" si="15"/>
        <v>0</v>
      </c>
      <c r="BG160" s="158">
        <f t="shared" si="16"/>
        <v>0</v>
      </c>
      <c r="BH160" s="158">
        <f t="shared" si="17"/>
        <v>0</v>
      </c>
      <c r="BI160" s="158">
        <f t="shared" si="18"/>
        <v>0</v>
      </c>
      <c r="BJ160" s="18" t="s">
        <v>84</v>
      </c>
      <c r="BK160" s="159">
        <f t="shared" si="19"/>
        <v>0</v>
      </c>
      <c r="BL160" s="18" t="s">
        <v>90</v>
      </c>
      <c r="BM160" s="157" t="s">
        <v>696</v>
      </c>
    </row>
    <row r="161" spans="1:65" s="2" customFormat="1" ht="16.5" customHeight="1">
      <c r="A161" s="33"/>
      <c r="B161" s="145"/>
      <c r="C161" s="192" t="s">
        <v>327</v>
      </c>
      <c r="D161" s="192" t="s">
        <v>237</v>
      </c>
      <c r="E161" s="193" t="s">
        <v>1217</v>
      </c>
      <c r="F161" s="194" t="s">
        <v>1218</v>
      </c>
      <c r="G161" s="195" t="s">
        <v>616</v>
      </c>
      <c r="H161" s="196">
        <v>1</v>
      </c>
      <c r="I161" s="197"/>
      <c r="J161" s="196">
        <f t="shared" si="10"/>
        <v>0</v>
      </c>
      <c r="K161" s="198"/>
      <c r="L161" s="199"/>
      <c r="M161" s="200" t="s">
        <v>1</v>
      </c>
      <c r="N161" s="201" t="s">
        <v>41</v>
      </c>
      <c r="O161" s="59"/>
      <c r="P161" s="155">
        <f t="shared" si="11"/>
        <v>0</v>
      </c>
      <c r="Q161" s="155">
        <v>0</v>
      </c>
      <c r="R161" s="155">
        <f t="shared" si="12"/>
        <v>0</v>
      </c>
      <c r="S161" s="155">
        <v>0</v>
      </c>
      <c r="T161" s="156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102</v>
      </c>
      <c r="AT161" s="157" t="s">
        <v>237</v>
      </c>
      <c r="AU161" s="157" t="s">
        <v>84</v>
      </c>
      <c r="AY161" s="18" t="s">
        <v>154</v>
      </c>
      <c r="BE161" s="158">
        <f t="shared" si="14"/>
        <v>0</v>
      </c>
      <c r="BF161" s="158">
        <f t="shared" si="15"/>
        <v>0</v>
      </c>
      <c r="BG161" s="158">
        <f t="shared" si="16"/>
        <v>0</v>
      </c>
      <c r="BH161" s="158">
        <f t="shared" si="17"/>
        <v>0</v>
      </c>
      <c r="BI161" s="158">
        <f t="shared" si="18"/>
        <v>0</v>
      </c>
      <c r="BJ161" s="18" t="s">
        <v>84</v>
      </c>
      <c r="BK161" s="159">
        <f t="shared" si="19"/>
        <v>0</v>
      </c>
      <c r="BL161" s="18" t="s">
        <v>90</v>
      </c>
      <c r="BM161" s="157" t="s">
        <v>704</v>
      </c>
    </row>
    <row r="162" spans="1:65" s="2" customFormat="1" ht="21.75" customHeight="1">
      <c r="A162" s="33"/>
      <c r="B162" s="145"/>
      <c r="C162" s="192" t="s">
        <v>332</v>
      </c>
      <c r="D162" s="192" t="s">
        <v>237</v>
      </c>
      <c r="E162" s="193" t="s">
        <v>1219</v>
      </c>
      <c r="F162" s="194" t="s">
        <v>1220</v>
      </c>
      <c r="G162" s="195" t="s">
        <v>1216</v>
      </c>
      <c r="H162" s="196">
        <v>1</v>
      </c>
      <c r="I162" s="197"/>
      <c r="J162" s="196">
        <f t="shared" si="10"/>
        <v>0</v>
      </c>
      <c r="K162" s="198"/>
      <c r="L162" s="199"/>
      <c r="M162" s="200" t="s">
        <v>1</v>
      </c>
      <c r="N162" s="201" t="s">
        <v>41</v>
      </c>
      <c r="O162" s="59"/>
      <c r="P162" s="155">
        <f t="shared" si="11"/>
        <v>0</v>
      </c>
      <c r="Q162" s="155">
        <v>0</v>
      </c>
      <c r="R162" s="155">
        <f t="shared" si="12"/>
        <v>0</v>
      </c>
      <c r="S162" s="155">
        <v>0</v>
      </c>
      <c r="T162" s="156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7" t="s">
        <v>102</v>
      </c>
      <c r="AT162" s="157" t="s">
        <v>237</v>
      </c>
      <c r="AU162" s="157" t="s">
        <v>84</v>
      </c>
      <c r="AY162" s="18" t="s">
        <v>154</v>
      </c>
      <c r="BE162" s="158">
        <f t="shared" si="14"/>
        <v>0</v>
      </c>
      <c r="BF162" s="158">
        <f t="shared" si="15"/>
        <v>0</v>
      </c>
      <c r="BG162" s="158">
        <f t="shared" si="16"/>
        <v>0</v>
      </c>
      <c r="BH162" s="158">
        <f t="shared" si="17"/>
        <v>0</v>
      </c>
      <c r="BI162" s="158">
        <f t="shared" si="18"/>
        <v>0</v>
      </c>
      <c r="BJ162" s="18" t="s">
        <v>84</v>
      </c>
      <c r="BK162" s="159">
        <f t="shared" si="19"/>
        <v>0</v>
      </c>
      <c r="BL162" s="18" t="s">
        <v>90</v>
      </c>
      <c r="BM162" s="157" t="s">
        <v>712</v>
      </c>
    </row>
    <row r="163" spans="1:65" s="2" customFormat="1" ht="16.5" customHeight="1">
      <c r="A163" s="33"/>
      <c r="B163" s="145"/>
      <c r="C163" s="192" t="s">
        <v>334</v>
      </c>
      <c r="D163" s="192" t="s">
        <v>237</v>
      </c>
      <c r="E163" s="193" t="s">
        <v>1221</v>
      </c>
      <c r="F163" s="194" t="s">
        <v>1222</v>
      </c>
      <c r="G163" s="195" t="s">
        <v>616</v>
      </c>
      <c r="H163" s="196">
        <v>1</v>
      </c>
      <c r="I163" s="197"/>
      <c r="J163" s="196">
        <f t="shared" si="10"/>
        <v>0</v>
      </c>
      <c r="K163" s="198"/>
      <c r="L163" s="199"/>
      <c r="M163" s="200" t="s">
        <v>1</v>
      </c>
      <c r="N163" s="201" t="s">
        <v>41</v>
      </c>
      <c r="O163" s="59"/>
      <c r="P163" s="155">
        <f t="shared" si="11"/>
        <v>0</v>
      </c>
      <c r="Q163" s="155">
        <v>0</v>
      </c>
      <c r="R163" s="155">
        <f t="shared" si="12"/>
        <v>0</v>
      </c>
      <c r="S163" s="155">
        <v>0</v>
      </c>
      <c r="T163" s="156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7" t="s">
        <v>102</v>
      </c>
      <c r="AT163" s="157" t="s">
        <v>237</v>
      </c>
      <c r="AU163" s="157" t="s">
        <v>84</v>
      </c>
      <c r="AY163" s="18" t="s">
        <v>154</v>
      </c>
      <c r="BE163" s="158">
        <f t="shared" si="14"/>
        <v>0</v>
      </c>
      <c r="BF163" s="158">
        <f t="shared" si="15"/>
        <v>0</v>
      </c>
      <c r="BG163" s="158">
        <f t="shared" si="16"/>
        <v>0</v>
      </c>
      <c r="BH163" s="158">
        <f t="shared" si="17"/>
        <v>0</v>
      </c>
      <c r="BI163" s="158">
        <f t="shared" si="18"/>
        <v>0</v>
      </c>
      <c r="BJ163" s="18" t="s">
        <v>84</v>
      </c>
      <c r="BK163" s="159">
        <f t="shared" si="19"/>
        <v>0</v>
      </c>
      <c r="BL163" s="18" t="s">
        <v>90</v>
      </c>
      <c r="BM163" s="157" t="s">
        <v>720</v>
      </c>
    </row>
    <row r="164" spans="1:65" s="2" customFormat="1" ht="16.5" customHeight="1">
      <c r="A164" s="33"/>
      <c r="B164" s="145"/>
      <c r="C164" s="192" t="s">
        <v>336</v>
      </c>
      <c r="D164" s="192" t="s">
        <v>237</v>
      </c>
      <c r="E164" s="193" t="s">
        <v>1223</v>
      </c>
      <c r="F164" s="194" t="s">
        <v>1224</v>
      </c>
      <c r="G164" s="195" t="s">
        <v>616</v>
      </c>
      <c r="H164" s="196">
        <v>3</v>
      </c>
      <c r="I164" s="197"/>
      <c r="J164" s="196">
        <f t="shared" si="10"/>
        <v>0</v>
      </c>
      <c r="K164" s="198"/>
      <c r="L164" s="199"/>
      <c r="M164" s="200" t="s">
        <v>1</v>
      </c>
      <c r="N164" s="201" t="s">
        <v>41</v>
      </c>
      <c r="O164" s="59"/>
      <c r="P164" s="155">
        <f t="shared" si="11"/>
        <v>0</v>
      </c>
      <c r="Q164" s="155">
        <v>0</v>
      </c>
      <c r="R164" s="155">
        <f t="shared" si="12"/>
        <v>0</v>
      </c>
      <c r="S164" s="155">
        <v>0</v>
      </c>
      <c r="T164" s="156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7" t="s">
        <v>102</v>
      </c>
      <c r="AT164" s="157" t="s">
        <v>237</v>
      </c>
      <c r="AU164" s="157" t="s">
        <v>84</v>
      </c>
      <c r="AY164" s="18" t="s">
        <v>154</v>
      </c>
      <c r="BE164" s="158">
        <f t="shared" si="14"/>
        <v>0</v>
      </c>
      <c r="BF164" s="158">
        <f t="shared" si="15"/>
        <v>0</v>
      </c>
      <c r="BG164" s="158">
        <f t="shared" si="16"/>
        <v>0</v>
      </c>
      <c r="BH164" s="158">
        <f t="shared" si="17"/>
        <v>0</v>
      </c>
      <c r="BI164" s="158">
        <f t="shared" si="18"/>
        <v>0</v>
      </c>
      <c r="BJ164" s="18" t="s">
        <v>84</v>
      </c>
      <c r="BK164" s="159">
        <f t="shared" si="19"/>
        <v>0</v>
      </c>
      <c r="BL164" s="18" t="s">
        <v>90</v>
      </c>
      <c r="BM164" s="157" t="s">
        <v>728</v>
      </c>
    </row>
    <row r="165" spans="1:65" s="2" customFormat="1" ht="21.75" customHeight="1">
      <c r="A165" s="33"/>
      <c r="B165" s="145"/>
      <c r="C165" s="146" t="s">
        <v>337</v>
      </c>
      <c r="D165" s="146" t="s">
        <v>156</v>
      </c>
      <c r="E165" s="147" t="s">
        <v>1225</v>
      </c>
      <c r="F165" s="148" t="s">
        <v>1226</v>
      </c>
      <c r="G165" s="149" t="s">
        <v>177</v>
      </c>
      <c r="H165" s="150">
        <v>176</v>
      </c>
      <c r="I165" s="151"/>
      <c r="J165" s="150">
        <f t="shared" si="10"/>
        <v>0</v>
      </c>
      <c r="K165" s="152"/>
      <c r="L165" s="34"/>
      <c r="M165" s="153" t="s">
        <v>1</v>
      </c>
      <c r="N165" s="154" t="s">
        <v>41</v>
      </c>
      <c r="O165" s="59"/>
      <c r="P165" s="155">
        <f t="shared" si="11"/>
        <v>0</v>
      </c>
      <c r="Q165" s="155">
        <v>0</v>
      </c>
      <c r="R165" s="155">
        <f t="shared" si="12"/>
        <v>0</v>
      </c>
      <c r="S165" s="155">
        <v>0</v>
      </c>
      <c r="T165" s="156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7" t="s">
        <v>90</v>
      </c>
      <c r="AT165" s="157" t="s">
        <v>156</v>
      </c>
      <c r="AU165" s="157" t="s">
        <v>84</v>
      </c>
      <c r="AY165" s="18" t="s">
        <v>154</v>
      </c>
      <c r="BE165" s="158">
        <f t="shared" si="14"/>
        <v>0</v>
      </c>
      <c r="BF165" s="158">
        <f t="shared" si="15"/>
        <v>0</v>
      </c>
      <c r="BG165" s="158">
        <f t="shared" si="16"/>
        <v>0</v>
      </c>
      <c r="BH165" s="158">
        <f t="shared" si="17"/>
        <v>0</v>
      </c>
      <c r="BI165" s="158">
        <f t="shared" si="18"/>
        <v>0</v>
      </c>
      <c r="BJ165" s="18" t="s">
        <v>84</v>
      </c>
      <c r="BK165" s="159">
        <f t="shared" si="19"/>
        <v>0</v>
      </c>
      <c r="BL165" s="18" t="s">
        <v>90</v>
      </c>
      <c r="BM165" s="157" t="s">
        <v>737</v>
      </c>
    </row>
    <row r="166" spans="1:65" s="2" customFormat="1" ht="16.5" customHeight="1">
      <c r="A166" s="33"/>
      <c r="B166" s="145"/>
      <c r="C166" s="146" t="s">
        <v>341</v>
      </c>
      <c r="D166" s="146" t="s">
        <v>156</v>
      </c>
      <c r="E166" s="147" t="s">
        <v>1227</v>
      </c>
      <c r="F166" s="148" t="s">
        <v>1228</v>
      </c>
      <c r="G166" s="149" t="s">
        <v>177</v>
      </c>
      <c r="H166" s="150">
        <v>176</v>
      </c>
      <c r="I166" s="151"/>
      <c r="J166" s="150">
        <f t="shared" si="10"/>
        <v>0</v>
      </c>
      <c r="K166" s="152"/>
      <c r="L166" s="34"/>
      <c r="M166" s="153" t="s">
        <v>1</v>
      </c>
      <c r="N166" s="154" t="s">
        <v>41</v>
      </c>
      <c r="O166" s="59"/>
      <c r="P166" s="155">
        <f t="shared" si="11"/>
        <v>0</v>
      </c>
      <c r="Q166" s="155">
        <v>0</v>
      </c>
      <c r="R166" s="155">
        <f t="shared" si="12"/>
        <v>0</v>
      </c>
      <c r="S166" s="155">
        <v>0</v>
      </c>
      <c r="T166" s="156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7" t="s">
        <v>90</v>
      </c>
      <c r="AT166" s="157" t="s">
        <v>156</v>
      </c>
      <c r="AU166" s="157" t="s">
        <v>84</v>
      </c>
      <c r="AY166" s="18" t="s">
        <v>154</v>
      </c>
      <c r="BE166" s="158">
        <f t="shared" si="14"/>
        <v>0</v>
      </c>
      <c r="BF166" s="158">
        <f t="shared" si="15"/>
        <v>0</v>
      </c>
      <c r="BG166" s="158">
        <f t="shared" si="16"/>
        <v>0</v>
      </c>
      <c r="BH166" s="158">
        <f t="shared" si="17"/>
        <v>0</v>
      </c>
      <c r="BI166" s="158">
        <f t="shared" si="18"/>
        <v>0</v>
      </c>
      <c r="BJ166" s="18" t="s">
        <v>84</v>
      </c>
      <c r="BK166" s="159">
        <f t="shared" si="19"/>
        <v>0</v>
      </c>
      <c r="BL166" s="18" t="s">
        <v>90</v>
      </c>
      <c r="BM166" s="157" t="s">
        <v>745</v>
      </c>
    </row>
    <row r="167" spans="1:65" s="2" customFormat="1" ht="21.75" customHeight="1">
      <c r="A167" s="33"/>
      <c r="B167" s="145"/>
      <c r="C167" s="146" t="s">
        <v>346</v>
      </c>
      <c r="D167" s="146" t="s">
        <v>156</v>
      </c>
      <c r="E167" s="147" t="s">
        <v>1229</v>
      </c>
      <c r="F167" s="148" t="s">
        <v>1230</v>
      </c>
      <c r="G167" s="149" t="s">
        <v>177</v>
      </c>
      <c r="H167" s="150">
        <v>179</v>
      </c>
      <c r="I167" s="151"/>
      <c r="J167" s="150">
        <f t="shared" si="10"/>
        <v>0</v>
      </c>
      <c r="K167" s="152"/>
      <c r="L167" s="34"/>
      <c r="M167" s="153" t="s">
        <v>1</v>
      </c>
      <c r="N167" s="154" t="s">
        <v>41</v>
      </c>
      <c r="O167" s="59"/>
      <c r="P167" s="155">
        <f t="shared" si="11"/>
        <v>0</v>
      </c>
      <c r="Q167" s="155">
        <v>0</v>
      </c>
      <c r="R167" s="155">
        <f t="shared" si="12"/>
        <v>0</v>
      </c>
      <c r="S167" s="155">
        <v>0</v>
      </c>
      <c r="T167" s="156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7" t="s">
        <v>90</v>
      </c>
      <c r="AT167" s="157" t="s">
        <v>156</v>
      </c>
      <c r="AU167" s="157" t="s">
        <v>84</v>
      </c>
      <c r="AY167" s="18" t="s">
        <v>154</v>
      </c>
      <c r="BE167" s="158">
        <f t="shared" si="14"/>
        <v>0</v>
      </c>
      <c r="BF167" s="158">
        <f t="shared" si="15"/>
        <v>0</v>
      </c>
      <c r="BG167" s="158">
        <f t="shared" si="16"/>
        <v>0</v>
      </c>
      <c r="BH167" s="158">
        <f t="shared" si="17"/>
        <v>0</v>
      </c>
      <c r="BI167" s="158">
        <f t="shared" si="18"/>
        <v>0</v>
      </c>
      <c r="BJ167" s="18" t="s">
        <v>84</v>
      </c>
      <c r="BK167" s="159">
        <f t="shared" si="19"/>
        <v>0</v>
      </c>
      <c r="BL167" s="18" t="s">
        <v>90</v>
      </c>
      <c r="BM167" s="157" t="s">
        <v>753</v>
      </c>
    </row>
    <row r="168" spans="1:65" s="2" customFormat="1" ht="16.5" customHeight="1">
      <c r="A168" s="33"/>
      <c r="B168" s="145"/>
      <c r="C168" s="192" t="s">
        <v>350</v>
      </c>
      <c r="D168" s="192" t="s">
        <v>237</v>
      </c>
      <c r="E168" s="193" t="s">
        <v>1231</v>
      </c>
      <c r="F168" s="194" t="s">
        <v>1232</v>
      </c>
      <c r="G168" s="195" t="s">
        <v>177</v>
      </c>
      <c r="H168" s="196">
        <v>179</v>
      </c>
      <c r="I168" s="197"/>
      <c r="J168" s="196">
        <f t="shared" si="10"/>
        <v>0</v>
      </c>
      <c r="K168" s="198"/>
      <c r="L168" s="199"/>
      <c r="M168" s="200" t="s">
        <v>1</v>
      </c>
      <c r="N168" s="201" t="s">
        <v>41</v>
      </c>
      <c r="O168" s="59"/>
      <c r="P168" s="155">
        <f t="shared" si="11"/>
        <v>0</v>
      </c>
      <c r="Q168" s="155">
        <v>0</v>
      </c>
      <c r="R168" s="155">
        <f t="shared" si="12"/>
        <v>0</v>
      </c>
      <c r="S168" s="155">
        <v>0</v>
      </c>
      <c r="T168" s="156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102</v>
      </c>
      <c r="AT168" s="157" t="s">
        <v>237</v>
      </c>
      <c r="AU168" s="157" t="s">
        <v>84</v>
      </c>
      <c r="AY168" s="18" t="s">
        <v>154</v>
      </c>
      <c r="BE168" s="158">
        <f t="shared" si="14"/>
        <v>0</v>
      </c>
      <c r="BF168" s="158">
        <f t="shared" si="15"/>
        <v>0</v>
      </c>
      <c r="BG168" s="158">
        <f t="shared" si="16"/>
        <v>0</v>
      </c>
      <c r="BH168" s="158">
        <f t="shared" si="17"/>
        <v>0</v>
      </c>
      <c r="BI168" s="158">
        <f t="shared" si="18"/>
        <v>0</v>
      </c>
      <c r="BJ168" s="18" t="s">
        <v>84</v>
      </c>
      <c r="BK168" s="159">
        <f t="shared" si="19"/>
        <v>0</v>
      </c>
      <c r="BL168" s="18" t="s">
        <v>90</v>
      </c>
      <c r="BM168" s="157" t="s">
        <v>761</v>
      </c>
    </row>
    <row r="169" spans="1:65" s="12" customFormat="1" ht="25.9" customHeight="1">
      <c r="B169" s="132"/>
      <c r="D169" s="133" t="s">
        <v>74</v>
      </c>
      <c r="E169" s="134" t="s">
        <v>1233</v>
      </c>
      <c r="F169" s="134" t="s">
        <v>1234</v>
      </c>
      <c r="I169" s="135"/>
      <c r="J169" s="136">
        <f>BK169</f>
        <v>0</v>
      </c>
      <c r="L169" s="132"/>
      <c r="M169" s="137"/>
      <c r="N169" s="138"/>
      <c r="O169" s="138"/>
      <c r="P169" s="139">
        <f>P170+P179</f>
        <v>0</v>
      </c>
      <c r="Q169" s="138"/>
      <c r="R169" s="139">
        <f>R170+R179</f>
        <v>0</v>
      </c>
      <c r="S169" s="138"/>
      <c r="T169" s="140">
        <f>T170+T179</f>
        <v>0</v>
      </c>
      <c r="AR169" s="133" t="s">
        <v>80</v>
      </c>
      <c r="AT169" s="141" t="s">
        <v>74</v>
      </c>
      <c r="AU169" s="141" t="s">
        <v>75</v>
      </c>
      <c r="AY169" s="133" t="s">
        <v>154</v>
      </c>
      <c r="BK169" s="142">
        <f>BK170+BK179</f>
        <v>0</v>
      </c>
    </row>
    <row r="170" spans="1:65" s="12" customFormat="1" ht="22.9" customHeight="1">
      <c r="B170" s="132"/>
      <c r="D170" s="133" t="s">
        <v>74</v>
      </c>
      <c r="E170" s="143" t="s">
        <v>1235</v>
      </c>
      <c r="F170" s="143" t="s">
        <v>1236</v>
      </c>
      <c r="I170" s="135"/>
      <c r="J170" s="144">
        <f>BK170</f>
        <v>0</v>
      </c>
      <c r="L170" s="132"/>
      <c r="M170" s="137"/>
      <c r="N170" s="138"/>
      <c r="O170" s="138"/>
      <c r="P170" s="139">
        <f>SUM(P171:P178)</f>
        <v>0</v>
      </c>
      <c r="Q170" s="138"/>
      <c r="R170" s="139">
        <f>SUM(R171:R178)</f>
        <v>0</v>
      </c>
      <c r="S170" s="138"/>
      <c r="T170" s="140">
        <f>SUM(T171:T178)</f>
        <v>0</v>
      </c>
      <c r="AR170" s="133" t="s">
        <v>80</v>
      </c>
      <c r="AT170" s="141" t="s">
        <v>74</v>
      </c>
      <c r="AU170" s="141" t="s">
        <v>80</v>
      </c>
      <c r="AY170" s="133" t="s">
        <v>154</v>
      </c>
      <c r="BK170" s="142">
        <f>SUM(BK171:BK178)</f>
        <v>0</v>
      </c>
    </row>
    <row r="171" spans="1:65" s="2" customFormat="1" ht="21.75" customHeight="1">
      <c r="A171" s="33"/>
      <c r="B171" s="145"/>
      <c r="C171" s="146" t="s">
        <v>354</v>
      </c>
      <c r="D171" s="146" t="s">
        <v>156</v>
      </c>
      <c r="E171" s="147" t="s">
        <v>1237</v>
      </c>
      <c r="F171" s="148" t="s">
        <v>1238</v>
      </c>
      <c r="G171" s="149" t="s">
        <v>177</v>
      </c>
      <c r="H171" s="150">
        <v>1</v>
      </c>
      <c r="I171" s="151"/>
      <c r="J171" s="150">
        <f t="shared" ref="J171:J178" si="20">ROUND(I171*H171,3)</f>
        <v>0</v>
      </c>
      <c r="K171" s="152"/>
      <c r="L171" s="34"/>
      <c r="M171" s="153" t="s">
        <v>1</v>
      </c>
      <c r="N171" s="154" t="s">
        <v>41</v>
      </c>
      <c r="O171" s="59"/>
      <c r="P171" s="155">
        <f t="shared" ref="P171:P178" si="21">O171*H171</f>
        <v>0</v>
      </c>
      <c r="Q171" s="155">
        <v>0</v>
      </c>
      <c r="R171" s="155">
        <f t="shared" ref="R171:R178" si="22">Q171*H171</f>
        <v>0</v>
      </c>
      <c r="S171" s="155">
        <v>0</v>
      </c>
      <c r="T171" s="156">
        <f t="shared" ref="T171:T178" si="23"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7" t="s">
        <v>90</v>
      </c>
      <c r="AT171" s="157" t="s">
        <v>156</v>
      </c>
      <c r="AU171" s="157" t="s">
        <v>84</v>
      </c>
      <c r="AY171" s="18" t="s">
        <v>154</v>
      </c>
      <c r="BE171" s="158">
        <f t="shared" ref="BE171:BE178" si="24">IF(N171="základná",J171,0)</f>
        <v>0</v>
      </c>
      <c r="BF171" s="158">
        <f t="shared" ref="BF171:BF178" si="25">IF(N171="znížená",J171,0)</f>
        <v>0</v>
      </c>
      <c r="BG171" s="158">
        <f t="shared" ref="BG171:BG178" si="26">IF(N171="zákl. prenesená",J171,0)</f>
        <v>0</v>
      </c>
      <c r="BH171" s="158">
        <f t="shared" ref="BH171:BH178" si="27">IF(N171="zníž. prenesená",J171,0)</f>
        <v>0</v>
      </c>
      <c r="BI171" s="158">
        <f t="shared" ref="BI171:BI178" si="28">IF(N171="nulová",J171,0)</f>
        <v>0</v>
      </c>
      <c r="BJ171" s="18" t="s">
        <v>84</v>
      </c>
      <c r="BK171" s="159">
        <f t="shared" ref="BK171:BK178" si="29">ROUND(I171*H171,3)</f>
        <v>0</v>
      </c>
      <c r="BL171" s="18" t="s">
        <v>90</v>
      </c>
      <c r="BM171" s="157" t="s">
        <v>769</v>
      </c>
    </row>
    <row r="172" spans="1:65" s="2" customFormat="1" ht="21.75" customHeight="1">
      <c r="A172" s="33"/>
      <c r="B172" s="145"/>
      <c r="C172" s="146" t="s">
        <v>358</v>
      </c>
      <c r="D172" s="146" t="s">
        <v>156</v>
      </c>
      <c r="E172" s="147" t="s">
        <v>1239</v>
      </c>
      <c r="F172" s="148" t="s">
        <v>1240</v>
      </c>
      <c r="G172" s="149" t="s">
        <v>177</v>
      </c>
      <c r="H172" s="150">
        <v>1</v>
      </c>
      <c r="I172" s="151"/>
      <c r="J172" s="150">
        <f t="shared" si="20"/>
        <v>0</v>
      </c>
      <c r="K172" s="152"/>
      <c r="L172" s="34"/>
      <c r="M172" s="153" t="s">
        <v>1</v>
      </c>
      <c r="N172" s="154" t="s">
        <v>41</v>
      </c>
      <c r="O172" s="59"/>
      <c r="P172" s="155">
        <f t="shared" si="21"/>
        <v>0</v>
      </c>
      <c r="Q172" s="155">
        <v>0</v>
      </c>
      <c r="R172" s="155">
        <f t="shared" si="22"/>
        <v>0</v>
      </c>
      <c r="S172" s="155">
        <v>0</v>
      </c>
      <c r="T172" s="156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7" t="s">
        <v>90</v>
      </c>
      <c r="AT172" s="157" t="s">
        <v>156</v>
      </c>
      <c r="AU172" s="157" t="s">
        <v>84</v>
      </c>
      <c r="AY172" s="18" t="s">
        <v>154</v>
      </c>
      <c r="BE172" s="158">
        <f t="shared" si="24"/>
        <v>0</v>
      </c>
      <c r="BF172" s="158">
        <f t="shared" si="25"/>
        <v>0</v>
      </c>
      <c r="BG172" s="158">
        <f t="shared" si="26"/>
        <v>0</v>
      </c>
      <c r="BH172" s="158">
        <f t="shared" si="27"/>
        <v>0</v>
      </c>
      <c r="BI172" s="158">
        <f t="shared" si="28"/>
        <v>0</v>
      </c>
      <c r="BJ172" s="18" t="s">
        <v>84</v>
      </c>
      <c r="BK172" s="159">
        <f t="shared" si="29"/>
        <v>0</v>
      </c>
      <c r="BL172" s="18" t="s">
        <v>90</v>
      </c>
      <c r="BM172" s="157" t="s">
        <v>777</v>
      </c>
    </row>
    <row r="173" spans="1:65" s="2" customFormat="1" ht="16.5" customHeight="1">
      <c r="A173" s="33"/>
      <c r="B173" s="145"/>
      <c r="C173" s="146" t="s">
        <v>363</v>
      </c>
      <c r="D173" s="146" t="s">
        <v>156</v>
      </c>
      <c r="E173" s="147" t="s">
        <v>1241</v>
      </c>
      <c r="F173" s="148" t="s">
        <v>1242</v>
      </c>
      <c r="G173" s="149" t="s">
        <v>616</v>
      </c>
      <c r="H173" s="150">
        <v>1</v>
      </c>
      <c r="I173" s="151"/>
      <c r="J173" s="150">
        <f t="shared" si="20"/>
        <v>0</v>
      </c>
      <c r="K173" s="152"/>
      <c r="L173" s="34"/>
      <c r="M173" s="153" t="s">
        <v>1</v>
      </c>
      <c r="N173" s="154" t="s">
        <v>41</v>
      </c>
      <c r="O173" s="59"/>
      <c r="P173" s="155">
        <f t="shared" si="21"/>
        <v>0</v>
      </c>
      <c r="Q173" s="155">
        <v>0</v>
      </c>
      <c r="R173" s="155">
        <f t="shared" si="22"/>
        <v>0</v>
      </c>
      <c r="S173" s="155">
        <v>0</v>
      </c>
      <c r="T173" s="156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90</v>
      </c>
      <c r="AT173" s="157" t="s">
        <v>156</v>
      </c>
      <c r="AU173" s="157" t="s">
        <v>84</v>
      </c>
      <c r="AY173" s="18" t="s">
        <v>154</v>
      </c>
      <c r="BE173" s="158">
        <f t="shared" si="24"/>
        <v>0</v>
      </c>
      <c r="BF173" s="158">
        <f t="shared" si="25"/>
        <v>0</v>
      </c>
      <c r="BG173" s="158">
        <f t="shared" si="26"/>
        <v>0</v>
      </c>
      <c r="BH173" s="158">
        <f t="shared" si="27"/>
        <v>0</v>
      </c>
      <c r="BI173" s="158">
        <f t="shared" si="28"/>
        <v>0</v>
      </c>
      <c r="BJ173" s="18" t="s">
        <v>84</v>
      </c>
      <c r="BK173" s="159">
        <f t="shared" si="29"/>
        <v>0</v>
      </c>
      <c r="BL173" s="18" t="s">
        <v>90</v>
      </c>
      <c r="BM173" s="157" t="s">
        <v>785</v>
      </c>
    </row>
    <row r="174" spans="1:65" s="2" customFormat="1" ht="21.75" customHeight="1">
      <c r="A174" s="33"/>
      <c r="B174" s="145"/>
      <c r="C174" s="146" t="s">
        <v>368</v>
      </c>
      <c r="D174" s="146" t="s">
        <v>156</v>
      </c>
      <c r="E174" s="147" t="s">
        <v>1243</v>
      </c>
      <c r="F174" s="148" t="s">
        <v>1244</v>
      </c>
      <c r="G174" s="149" t="s">
        <v>616</v>
      </c>
      <c r="H174" s="150">
        <v>1</v>
      </c>
      <c r="I174" s="151"/>
      <c r="J174" s="150">
        <f t="shared" si="20"/>
        <v>0</v>
      </c>
      <c r="K174" s="152"/>
      <c r="L174" s="34"/>
      <c r="M174" s="153" t="s">
        <v>1</v>
      </c>
      <c r="N174" s="154" t="s">
        <v>41</v>
      </c>
      <c r="O174" s="59"/>
      <c r="P174" s="155">
        <f t="shared" si="21"/>
        <v>0</v>
      </c>
      <c r="Q174" s="155">
        <v>0</v>
      </c>
      <c r="R174" s="155">
        <f t="shared" si="22"/>
        <v>0</v>
      </c>
      <c r="S174" s="155">
        <v>0</v>
      </c>
      <c r="T174" s="156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7" t="s">
        <v>90</v>
      </c>
      <c r="AT174" s="157" t="s">
        <v>156</v>
      </c>
      <c r="AU174" s="157" t="s">
        <v>84</v>
      </c>
      <c r="AY174" s="18" t="s">
        <v>154</v>
      </c>
      <c r="BE174" s="158">
        <f t="shared" si="24"/>
        <v>0</v>
      </c>
      <c r="BF174" s="158">
        <f t="shared" si="25"/>
        <v>0</v>
      </c>
      <c r="BG174" s="158">
        <f t="shared" si="26"/>
        <v>0</v>
      </c>
      <c r="BH174" s="158">
        <f t="shared" si="27"/>
        <v>0</v>
      </c>
      <c r="BI174" s="158">
        <f t="shared" si="28"/>
        <v>0</v>
      </c>
      <c r="BJ174" s="18" t="s">
        <v>84</v>
      </c>
      <c r="BK174" s="159">
        <f t="shared" si="29"/>
        <v>0</v>
      </c>
      <c r="BL174" s="18" t="s">
        <v>90</v>
      </c>
      <c r="BM174" s="157" t="s">
        <v>793</v>
      </c>
    </row>
    <row r="175" spans="1:65" s="2" customFormat="1" ht="21.75" customHeight="1">
      <c r="A175" s="33"/>
      <c r="B175" s="145"/>
      <c r="C175" s="146" t="s">
        <v>372</v>
      </c>
      <c r="D175" s="146" t="s">
        <v>156</v>
      </c>
      <c r="E175" s="147" t="s">
        <v>1245</v>
      </c>
      <c r="F175" s="148" t="s">
        <v>1246</v>
      </c>
      <c r="G175" s="149" t="s">
        <v>616</v>
      </c>
      <c r="H175" s="150">
        <v>1</v>
      </c>
      <c r="I175" s="151"/>
      <c r="J175" s="150">
        <f t="shared" si="20"/>
        <v>0</v>
      </c>
      <c r="K175" s="152"/>
      <c r="L175" s="34"/>
      <c r="M175" s="153" t="s">
        <v>1</v>
      </c>
      <c r="N175" s="154" t="s">
        <v>41</v>
      </c>
      <c r="O175" s="59"/>
      <c r="P175" s="155">
        <f t="shared" si="21"/>
        <v>0</v>
      </c>
      <c r="Q175" s="155">
        <v>0</v>
      </c>
      <c r="R175" s="155">
        <f t="shared" si="22"/>
        <v>0</v>
      </c>
      <c r="S175" s="155">
        <v>0</v>
      </c>
      <c r="T175" s="156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7" t="s">
        <v>90</v>
      </c>
      <c r="AT175" s="157" t="s">
        <v>156</v>
      </c>
      <c r="AU175" s="157" t="s">
        <v>84</v>
      </c>
      <c r="AY175" s="18" t="s">
        <v>154</v>
      </c>
      <c r="BE175" s="158">
        <f t="shared" si="24"/>
        <v>0</v>
      </c>
      <c r="BF175" s="158">
        <f t="shared" si="25"/>
        <v>0</v>
      </c>
      <c r="BG175" s="158">
        <f t="shared" si="26"/>
        <v>0</v>
      </c>
      <c r="BH175" s="158">
        <f t="shared" si="27"/>
        <v>0</v>
      </c>
      <c r="BI175" s="158">
        <f t="shared" si="28"/>
        <v>0</v>
      </c>
      <c r="BJ175" s="18" t="s">
        <v>84</v>
      </c>
      <c r="BK175" s="159">
        <f t="shared" si="29"/>
        <v>0</v>
      </c>
      <c r="BL175" s="18" t="s">
        <v>90</v>
      </c>
      <c r="BM175" s="157" t="s">
        <v>801</v>
      </c>
    </row>
    <row r="176" spans="1:65" s="2" customFormat="1" ht="21.75" customHeight="1">
      <c r="A176" s="33"/>
      <c r="B176" s="145"/>
      <c r="C176" s="146" t="s">
        <v>377</v>
      </c>
      <c r="D176" s="146" t="s">
        <v>156</v>
      </c>
      <c r="E176" s="147" t="s">
        <v>1247</v>
      </c>
      <c r="F176" s="148" t="s">
        <v>1248</v>
      </c>
      <c r="G176" s="149" t="s">
        <v>616</v>
      </c>
      <c r="H176" s="150">
        <v>2</v>
      </c>
      <c r="I176" s="151"/>
      <c r="J176" s="150">
        <f t="shared" si="20"/>
        <v>0</v>
      </c>
      <c r="K176" s="152"/>
      <c r="L176" s="34"/>
      <c r="M176" s="153" t="s">
        <v>1</v>
      </c>
      <c r="N176" s="154" t="s">
        <v>41</v>
      </c>
      <c r="O176" s="59"/>
      <c r="P176" s="155">
        <f t="shared" si="21"/>
        <v>0</v>
      </c>
      <c r="Q176" s="155">
        <v>0</v>
      </c>
      <c r="R176" s="155">
        <f t="shared" si="22"/>
        <v>0</v>
      </c>
      <c r="S176" s="155">
        <v>0</v>
      </c>
      <c r="T176" s="156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7" t="s">
        <v>90</v>
      </c>
      <c r="AT176" s="157" t="s">
        <v>156</v>
      </c>
      <c r="AU176" s="157" t="s">
        <v>84</v>
      </c>
      <c r="AY176" s="18" t="s">
        <v>154</v>
      </c>
      <c r="BE176" s="158">
        <f t="shared" si="24"/>
        <v>0</v>
      </c>
      <c r="BF176" s="158">
        <f t="shared" si="25"/>
        <v>0</v>
      </c>
      <c r="BG176" s="158">
        <f t="shared" si="26"/>
        <v>0</v>
      </c>
      <c r="BH176" s="158">
        <f t="shared" si="27"/>
        <v>0</v>
      </c>
      <c r="BI176" s="158">
        <f t="shared" si="28"/>
        <v>0</v>
      </c>
      <c r="BJ176" s="18" t="s">
        <v>84</v>
      </c>
      <c r="BK176" s="159">
        <f t="shared" si="29"/>
        <v>0</v>
      </c>
      <c r="BL176" s="18" t="s">
        <v>90</v>
      </c>
      <c r="BM176" s="157" t="s">
        <v>809</v>
      </c>
    </row>
    <row r="177" spans="1:65" s="2" customFormat="1" ht="16.5" customHeight="1">
      <c r="A177" s="33"/>
      <c r="B177" s="145"/>
      <c r="C177" s="146" t="s">
        <v>383</v>
      </c>
      <c r="D177" s="146" t="s">
        <v>156</v>
      </c>
      <c r="E177" s="147" t="s">
        <v>1249</v>
      </c>
      <c r="F177" s="148" t="s">
        <v>1250</v>
      </c>
      <c r="G177" s="149" t="s">
        <v>616</v>
      </c>
      <c r="H177" s="150">
        <v>1</v>
      </c>
      <c r="I177" s="151"/>
      <c r="J177" s="150">
        <f t="shared" si="20"/>
        <v>0</v>
      </c>
      <c r="K177" s="152"/>
      <c r="L177" s="34"/>
      <c r="M177" s="153" t="s">
        <v>1</v>
      </c>
      <c r="N177" s="154" t="s">
        <v>41</v>
      </c>
      <c r="O177" s="59"/>
      <c r="P177" s="155">
        <f t="shared" si="21"/>
        <v>0</v>
      </c>
      <c r="Q177" s="155">
        <v>0</v>
      </c>
      <c r="R177" s="155">
        <f t="shared" si="22"/>
        <v>0</v>
      </c>
      <c r="S177" s="155">
        <v>0</v>
      </c>
      <c r="T177" s="156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90</v>
      </c>
      <c r="AT177" s="157" t="s">
        <v>156</v>
      </c>
      <c r="AU177" s="157" t="s">
        <v>84</v>
      </c>
      <c r="AY177" s="18" t="s">
        <v>154</v>
      </c>
      <c r="BE177" s="158">
        <f t="shared" si="24"/>
        <v>0</v>
      </c>
      <c r="BF177" s="158">
        <f t="shared" si="25"/>
        <v>0</v>
      </c>
      <c r="BG177" s="158">
        <f t="shared" si="26"/>
        <v>0</v>
      </c>
      <c r="BH177" s="158">
        <f t="shared" si="27"/>
        <v>0</v>
      </c>
      <c r="BI177" s="158">
        <f t="shared" si="28"/>
        <v>0</v>
      </c>
      <c r="BJ177" s="18" t="s">
        <v>84</v>
      </c>
      <c r="BK177" s="159">
        <f t="shared" si="29"/>
        <v>0</v>
      </c>
      <c r="BL177" s="18" t="s">
        <v>90</v>
      </c>
      <c r="BM177" s="157" t="s">
        <v>817</v>
      </c>
    </row>
    <row r="178" spans="1:65" s="2" customFormat="1" ht="21.75" customHeight="1">
      <c r="A178" s="33"/>
      <c r="B178" s="145"/>
      <c r="C178" s="146" t="s">
        <v>391</v>
      </c>
      <c r="D178" s="146" t="s">
        <v>156</v>
      </c>
      <c r="E178" s="147" t="s">
        <v>1251</v>
      </c>
      <c r="F178" s="148" t="s">
        <v>1252</v>
      </c>
      <c r="G178" s="149" t="s">
        <v>616</v>
      </c>
      <c r="H178" s="150">
        <v>1</v>
      </c>
      <c r="I178" s="151"/>
      <c r="J178" s="150">
        <f t="shared" si="20"/>
        <v>0</v>
      </c>
      <c r="K178" s="152"/>
      <c r="L178" s="34"/>
      <c r="M178" s="153" t="s">
        <v>1</v>
      </c>
      <c r="N178" s="154" t="s">
        <v>41</v>
      </c>
      <c r="O178" s="59"/>
      <c r="P178" s="155">
        <f t="shared" si="21"/>
        <v>0</v>
      </c>
      <c r="Q178" s="155">
        <v>0</v>
      </c>
      <c r="R178" s="155">
        <f t="shared" si="22"/>
        <v>0</v>
      </c>
      <c r="S178" s="155">
        <v>0</v>
      </c>
      <c r="T178" s="156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7" t="s">
        <v>90</v>
      </c>
      <c r="AT178" s="157" t="s">
        <v>156</v>
      </c>
      <c r="AU178" s="157" t="s">
        <v>84</v>
      </c>
      <c r="AY178" s="18" t="s">
        <v>154</v>
      </c>
      <c r="BE178" s="158">
        <f t="shared" si="24"/>
        <v>0</v>
      </c>
      <c r="BF178" s="158">
        <f t="shared" si="25"/>
        <v>0</v>
      </c>
      <c r="BG178" s="158">
        <f t="shared" si="26"/>
        <v>0</v>
      </c>
      <c r="BH178" s="158">
        <f t="shared" si="27"/>
        <v>0</v>
      </c>
      <c r="BI178" s="158">
        <f t="shared" si="28"/>
        <v>0</v>
      </c>
      <c r="BJ178" s="18" t="s">
        <v>84</v>
      </c>
      <c r="BK178" s="159">
        <f t="shared" si="29"/>
        <v>0</v>
      </c>
      <c r="BL178" s="18" t="s">
        <v>90</v>
      </c>
      <c r="BM178" s="157" t="s">
        <v>824</v>
      </c>
    </row>
    <row r="179" spans="1:65" s="12" customFormat="1" ht="22.9" customHeight="1">
      <c r="B179" s="132"/>
      <c r="D179" s="133" t="s">
        <v>74</v>
      </c>
      <c r="E179" s="143" t="s">
        <v>1253</v>
      </c>
      <c r="F179" s="143" t="s">
        <v>1254</v>
      </c>
      <c r="I179" s="135"/>
      <c r="J179" s="144">
        <f>BK179</f>
        <v>0</v>
      </c>
      <c r="L179" s="132"/>
      <c r="M179" s="137"/>
      <c r="N179" s="138"/>
      <c r="O179" s="138"/>
      <c r="P179" s="139">
        <f>P180</f>
        <v>0</v>
      </c>
      <c r="Q179" s="138"/>
      <c r="R179" s="139">
        <f>R180</f>
        <v>0</v>
      </c>
      <c r="S179" s="138"/>
      <c r="T179" s="140">
        <f>T180</f>
        <v>0</v>
      </c>
      <c r="AR179" s="133" t="s">
        <v>80</v>
      </c>
      <c r="AT179" s="141" t="s">
        <v>74</v>
      </c>
      <c r="AU179" s="141" t="s">
        <v>80</v>
      </c>
      <c r="AY179" s="133" t="s">
        <v>154</v>
      </c>
      <c r="BK179" s="142">
        <f>BK180</f>
        <v>0</v>
      </c>
    </row>
    <row r="180" spans="1:65" s="2" customFormat="1" ht="16.5" customHeight="1">
      <c r="A180" s="33"/>
      <c r="B180" s="145"/>
      <c r="C180" s="146" t="s">
        <v>396</v>
      </c>
      <c r="D180" s="146" t="s">
        <v>156</v>
      </c>
      <c r="E180" s="147" t="s">
        <v>1255</v>
      </c>
      <c r="F180" s="148" t="s">
        <v>1256</v>
      </c>
      <c r="G180" s="149" t="s">
        <v>177</v>
      </c>
      <c r="H180" s="150">
        <v>176</v>
      </c>
      <c r="I180" s="151"/>
      <c r="J180" s="150">
        <f>ROUND(I180*H180,3)</f>
        <v>0</v>
      </c>
      <c r="K180" s="152"/>
      <c r="L180" s="34"/>
      <c r="M180" s="202" t="s">
        <v>1</v>
      </c>
      <c r="N180" s="203" t="s">
        <v>41</v>
      </c>
      <c r="O180" s="204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7" t="s">
        <v>90</v>
      </c>
      <c r="AT180" s="157" t="s">
        <v>156</v>
      </c>
      <c r="AU180" s="157" t="s">
        <v>84</v>
      </c>
      <c r="AY180" s="18" t="s">
        <v>154</v>
      </c>
      <c r="BE180" s="158">
        <f>IF(N180="základná",J180,0)</f>
        <v>0</v>
      </c>
      <c r="BF180" s="158">
        <f>IF(N180="znížená",J180,0)</f>
        <v>0</v>
      </c>
      <c r="BG180" s="158">
        <f>IF(N180="zákl. prenesená",J180,0)</f>
        <v>0</v>
      </c>
      <c r="BH180" s="158">
        <f>IF(N180="zníž. prenesená",J180,0)</f>
        <v>0</v>
      </c>
      <c r="BI180" s="158">
        <f>IF(N180="nulová",J180,0)</f>
        <v>0</v>
      </c>
      <c r="BJ180" s="18" t="s">
        <v>84</v>
      </c>
      <c r="BK180" s="159">
        <f>ROUND(I180*H180,3)</f>
        <v>0</v>
      </c>
      <c r="BL180" s="18" t="s">
        <v>90</v>
      </c>
      <c r="BM180" s="157" t="s">
        <v>832</v>
      </c>
    </row>
    <row r="181" spans="1:65" s="2" customFormat="1" ht="6.95" customHeight="1">
      <c r="A181" s="33"/>
      <c r="B181" s="48"/>
      <c r="C181" s="49"/>
      <c r="D181" s="49"/>
      <c r="E181" s="49"/>
      <c r="F181" s="49"/>
      <c r="G181" s="49"/>
      <c r="H181" s="49"/>
      <c r="I181" s="49"/>
      <c r="J181" s="49"/>
      <c r="K181" s="49"/>
      <c r="L181" s="34"/>
      <c r="M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</row>
  </sheetData>
  <autoFilter ref="C122:K18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topLeftCell="A152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116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9" t="s">
        <v>1257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ROUND(J120,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ROUND((SUM(BE120:BE162)),  2)</f>
        <v>0</v>
      </c>
      <c r="G33" s="33"/>
      <c r="H33" s="33"/>
      <c r="I33" s="101">
        <v>0.2</v>
      </c>
      <c r="J33" s="100">
        <f>ROUND(((SUM(BE120:BE162))*I33),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ROUND((SUM(BF120:BF162)),  2)</f>
        <v>0</v>
      </c>
      <c r="G34" s="33"/>
      <c r="H34" s="33"/>
      <c r="I34" s="101">
        <v>0.2</v>
      </c>
      <c r="J34" s="100">
        <f>ROUND(((SUM(BF120:BF162))*I34),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ROUND((SUM(BG120:BG162)),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ROUND((SUM(BH120:BH162)),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ROUND((SUM(BI120:BI162)),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>12 - SO 105 - Kanalizácia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J120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1134</v>
      </c>
      <c r="E97" s="115"/>
      <c r="F97" s="115"/>
      <c r="G97" s="115"/>
      <c r="H97" s="115"/>
      <c r="I97" s="115"/>
      <c r="J97" s="116">
        <f>J121</f>
        <v>0</v>
      </c>
      <c r="L97" s="113"/>
    </row>
    <row r="98" spans="1:31" s="10" customFormat="1" ht="19.899999999999999" customHeight="1">
      <c r="B98" s="117"/>
      <c r="D98" s="118" t="s">
        <v>1135</v>
      </c>
      <c r="E98" s="119"/>
      <c r="F98" s="119"/>
      <c r="G98" s="119"/>
      <c r="H98" s="119"/>
      <c r="I98" s="119"/>
      <c r="J98" s="120">
        <f>J122</f>
        <v>0</v>
      </c>
      <c r="L98" s="117"/>
    </row>
    <row r="99" spans="1:31" s="10" customFormat="1" ht="19.899999999999999" customHeight="1">
      <c r="B99" s="117"/>
      <c r="D99" s="118" t="s">
        <v>1136</v>
      </c>
      <c r="E99" s="119"/>
      <c r="F99" s="119"/>
      <c r="G99" s="119"/>
      <c r="H99" s="119"/>
      <c r="I99" s="119"/>
      <c r="J99" s="120">
        <f>J140</f>
        <v>0</v>
      </c>
      <c r="L99" s="117"/>
    </row>
    <row r="100" spans="1:31" s="10" customFormat="1" ht="19.899999999999999" customHeight="1">
      <c r="B100" s="117"/>
      <c r="D100" s="118" t="s">
        <v>1137</v>
      </c>
      <c r="E100" s="119"/>
      <c r="F100" s="119"/>
      <c r="G100" s="119"/>
      <c r="H100" s="119"/>
      <c r="I100" s="119"/>
      <c r="J100" s="120">
        <f>J147</f>
        <v>0</v>
      </c>
      <c r="L100" s="117"/>
    </row>
    <row r="101" spans="1:31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>
      <c r="A106" s="33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>
      <c r="A107" s="33"/>
      <c r="B107" s="34"/>
      <c r="C107" s="22" t="s">
        <v>140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14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55" t="str">
        <f>E7</f>
        <v>ROZKVET - OPRAVA NÁMESTIA</v>
      </c>
      <c r="F110" s="256"/>
      <c r="G110" s="256"/>
      <c r="H110" s="256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121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49" t="str">
        <f>E9</f>
        <v>12 - SO 105 - Kanalizácia</v>
      </c>
      <c r="F112" s="254"/>
      <c r="G112" s="254"/>
      <c r="H112" s="254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18</v>
      </c>
      <c r="D114" s="33"/>
      <c r="E114" s="33"/>
      <c r="F114" s="26" t="str">
        <f>F12</f>
        <v xml:space="preserve"> </v>
      </c>
      <c r="G114" s="33"/>
      <c r="H114" s="33"/>
      <c r="I114" s="28" t="s">
        <v>20</v>
      </c>
      <c r="J114" s="56" t="str">
        <f>IF(J12="","",J12)</f>
        <v>12. 1. 2021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25.7" customHeight="1">
      <c r="A116" s="33"/>
      <c r="B116" s="34"/>
      <c r="C116" s="28" t="s">
        <v>22</v>
      </c>
      <c r="D116" s="33"/>
      <c r="E116" s="33"/>
      <c r="F116" s="26" t="str">
        <f>E15</f>
        <v>Mestský úrad , Trenčín</v>
      </c>
      <c r="G116" s="33"/>
      <c r="H116" s="33"/>
      <c r="I116" s="28" t="s">
        <v>28</v>
      </c>
      <c r="J116" s="31" t="str">
        <f>E21</f>
        <v>BYTOP , s.r.o. Trenčín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26</v>
      </c>
      <c r="D117" s="33"/>
      <c r="E117" s="33"/>
      <c r="F117" s="26" t="str">
        <f>IF(E18="","",E18)</f>
        <v>Vyplň údaj</v>
      </c>
      <c r="G117" s="33"/>
      <c r="H117" s="33"/>
      <c r="I117" s="28" t="s">
        <v>32</v>
      </c>
      <c r="J117" s="31" t="str">
        <f>E24</f>
        <v>Martinusová Katarína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21"/>
      <c r="B119" s="122"/>
      <c r="C119" s="123" t="s">
        <v>141</v>
      </c>
      <c r="D119" s="124" t="s">
        <v>60</v>
      </c>
      <c r="E119" s="124" t="s">
        <v>56</v>
      </c>
      <c r="F119" s="124" t="s">
        <v>57</v>
      </c>
      <c r="G119" s="124" t="s">
        <v>142</v>
      </c>
      <c r="H119" s="124" t="s">
        <v>143</v>
      </c>
      <c r="I119" s="124" t="s">
        <v>144</v>
      </c>
      <c r="J119" s="125" t="s">
        <v>125</v>
      </c>
      <c r="K119" s="126" t="s">
        <v>145</v>
      </c>
      <c r="L119" s="127"/>
      <c r="M119" s="63" t="s">
        <v>1</v>
      </c>
      <c r="N119" s="64" t="s">
        <v>39</v>
      </c>
      <c r="O119" s="64" t="s">
        <v>146</v>
      </c>
      <c r="P119" s="64" t="s">
        <v>147</v>
      </c>
      <c r="Q119" s="64" t="s">
        <v>148</v>
      </c>
      <c r="R119" s="64" t="s">
        <v>149</v>
      </c>
      <c r="S119" s="64" t="s">
        <v>150</v>
      </c>
      <c r="T119" s="65" t="s">
        <v>151</v>
      </c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</row>
    <row r="120" spans="1:65" s="2" customFormat="1" ht="22.9" customHeight="1">
      <c r="A120" s="33"/>
      <c r="B120" s="34"/>
      <c r="C120" s="70" t="s">
        <v>126</v>
      </c>
      <c r="D120" s="33"/>
      <c r="E120" s="33"/>
      <c r="F120" s="33"/>
      <c r="G120" s="33"/>
      <c r="H120" s="33"/>
      <c r="I120" s="33"/>
      <c r="J120" s="128">
        <f>BK120</f>
        <v>0</v>
      </c>
      <c r="K120" s="33"/>
      <c r="L120" s="34"/>
      <c r="M120" s="66"/>
      <c r="N120" s="57"/>
      <c r="O120" s="67"/>
      <c r="P120" s="129">
        <f>P121</f>
        <v>0</v>
      </c>
      <c r="Q120" s="67"/>
      <c r="R120" s="129">
        <f>R121</f>
        <v>0</v>
      </c>
      <c r="S120" s="67"/>
      <c r="T120" s="130">
        <f>T121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74</v>
      </c>
      <c r="AU120" s="18" t="s">
        <v>127</v>
      </c>
      <c r="BK120" s="131">
        <f>BK121</f>
        <v>0</v>
      </c>
    </row>
    <row r="121" spans="1:65" s="12" customFormat="1" ht="25.9" customHeight="1">
      <c r="B121" s="132"/>
      <c r="D121" s="133" t="s">
        <v>74</v>
      </c>
      <c r="E121" s="134" t="s">
        <v>1141</v>
      </c>
      <c r="F121" s="134" t="s">
        <v>1142</v>
      </c>
      <c r="I121" s="135"/>
      <c r="J121" s="136">
        <f>BK121</f>
        <v>0</v>
      </c>
      <c r="L121" s="132"/>
      <c r="M121" s="137"/>
      <c r="N121" s="138"/>
      <c r="O121" s="138"/>
      <c r="P121" s="139">
        <f>P122+P140+P147</f>
        <v>0</v>
      </c>
      <c r="Q121" s="138"/>
      <c r="R121" s="139">
        <f>R122+R140+R147</f>
        <v>0</v>
      </c>
      <c r="S121" s="138"/>
      <c r="T121" s="140">
        <f>T122+T140+T147</f>
        <v>0</v>
      </c>
      <c r="AR121" s="133" t="s">
        <v>80</v>
      </c>
      <c r="AT121" s="141" t="s">
        <v>74</v>
      </c>
      <c r="AU121" s="141" t="s">
        <v>75</v>
      </c>
      <c r="AY121" s="133" t="s">
        <v>154</v>
      </c>
      <c r="BK121" s="142">
        <f>BK122+BK140+BK147</f>
        <v>0</v>
      </c>
    </row>
    <row r="122" spans="1:65" s="12" customFormat="1" ht="22.9" customHeight="1">
      <c r="B122" s="132"/>
      <c r="D122" s="133" t="s">
        <v>74</v>
      </c>
      <c r="E122" s="143" t="s">
        <v>1143</v>
      </c>
      <c r="F122" s="143" t="s">
        <v>1144</v>
      </c>
      <c r="I122" s="135"/>
      <c r="J122" s="144">
        <f>BK122</f>
        <v>0</v>
      </c>
      <c r="L122" s="132"/>
      <c r="M122" s="137"/>
      <c r="N122" s="138"/>
      <c r="O122" s="138"/>
      <c r="P122" s="139">
        <f>SUM(P123:P139)</f>
        <v>0</v>
      </c>
      <c r="Q122" s="138"/>
      <c r="R122" s="139">
        <f>SUM(R123:R139)</f>
        <v>0</v>
      </c>
      <c r="S122" s="138"/>
      <c r="T122" s="140">
        <f>SUM(T123:T139)</f>
        <v>0</v>
      </c>
      <c r="AR122" s="133" t="s">
        <v>80</v>
      </c>
      <c r="AT122" s="141" t="s">
        <v>74</v>
      </c>
      <c r="AU122" s="141" t="s">
        <v>80</v>
      </c>
      <c r="AY122" s="133" t="s">
        <v>154</v>
      </c>
      <c r="BK122" s="142">
        <f>SUM(BK123:BK139)</f>
        <v>0</v>
      </c>
    </row>
    <row r="123" spans="1:65" s="2" customFormat="1" ht="16.5" customHeight="1">
      <c r="A123" s="33"/>
      <c r="B123" s="145"/>
      <c r="C123" s="146" t="s">
        <v>75</v>
      </c>
      <c r="D123" s="146" t="s">
        <v>156</v>
      </c>
      <c r="E123" s="147" t="s">
        <v>1145</v>
      </c>
      <c r="F123" s="148" t="s">
        <v>1146</v>
      </c>
      <c r="G123" s="149" t="s">
        <v>1147</v>
      </c>
      <c r="H123" s="150">
        <v>3.5999999999999997E-2</v>
      </c>
      <c r="I123" s="151"/>
      <c r="J123" s="150">
        <f t="shared" ref="J123:J139" si="0">ROUND(I123*H123,3)</f>
        <v>0</v>
      </c>
      <c r="K123" s="152"/>
      <c r="L123" s="34"/>
      <c r="M123" s="153" t="s">
        <v>1</v>
      </c>
      <c r="N123" s="154" t="s">
        <v>41</v>
      </c>
      <c r="O123" s="59"/>
      <c r="P123" s="155">
        <f t="shared" ref="P123:P139" si="1">O123*H123</f>
        <v>0</v>
      </c>
      <c r="Q123" s="155">
        <v>0</v>
      </c>
      <c r="R123" s="155">
        <f t="shared" ref="R123:R139" si="2">Q123*H123</f>
        <v>0</v>
      </c>
      <c r="S123" s="155">
        <v>0</v>
      </c>
      <c r="T123" s="156">
        <f t="shared" ref="T123:T139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7" t="s">
        <v>90</v>
      </c>
      <c r="AT123" s="157" t="s">
        <v>156</v>
      </c>
      <c r="AU123" s="157" t="s">
        <v>84</v>
      </c>
      <c r="AY123" s="18" t="s">
        <v>154</v>
      </c>
      <c r="BE123" s="158">
        <f t="shared" ref="BE123:BE139" si="4">IF(N123="základná",J123,0)</f>
        <v>0</v>
      </c>
      <c r="BF123" s="158">
        <f t="shared" ref="BF123:BF139" si="5">IF(N123="znížená",J123,0)</f>
        <v>0</v>
      </c>
      <c r="BG123" s="158">
        <f t="shared" ref="BG123:BG139" si="6">IF(N123="zákl. prenesená",J123,0)</f>
        <v>0</v>
      </c>
      <c r="BH123" s="158">
        <f t="shared" ref="BH123:BH139" si="7">IF(N123="zníž. prenesená",J123,0)</f>
        <v>0</v>
      </c>
      <c r="BI123" s="158">
        <f t="shared" ref="BI123:BI139" si="8">IF(N123="nulová",J123,0)</f>
        <v>0</v>
      </c>
      <c r="BJ123" s="18" t="s">
        <v>84</v>
      </c>
      <c r="BK123" s="159">
        <f t="shared" ref="BK123:BK139" si="9">ROUND(I123*H123,3)</f>
        <v>0</v>
      </c>
      <c r="BL123" s="18" t="s">
        <v>90</v>
      </c>
      <c r="BM123" s="157" t="s">
        <v>90</v>
      </c>
    </row>
    <row r="124" spans="1:65" s="2" customFormat="1" ht="21.75" customHeight="1">
      <c r="A124" s="33"/>
      <c r="B124" s="145"/>
      <c r="C124" s="146" t="s">
        <v>75</v>
      </c>
      <c r="D124" s="146" t="s">
        <v>156</v>
      </c>
      <c r="E124" s="147" t="s">
        <v>1258</v>
      </c>
      <c r="F124" s="148" t="s">
        <v>1259</v>
      </c>
      <c r="G124" s="149" t="s">
        <v>159</v>
      </c>
      <c r="H124" s="150">
        <v>36</v>
      </c>
      <c r="I124" s="151"/>
      <c r="J124" s="150">
        <f t="shared" si="0"/>
        <v>0</v>
      </c>
      <c r="K124" s="152"/>
      <c r="L124" s="34"/>
      <c r="M124" s="153" t="s">
        <v>1</v>
      </c>
      <c r="N124" s="154" t="s">
        <v>41</v>
      </c>
      <c r="O124" s="59"/>
      <c r="P124" s="155">
        <f t="shared" si="1"/>
        <v>0</v>
      </c>
      <c r="Q124" s="155">
        <v>0</v>
      </c>
      <c r="R124" s="155">
        <f t="shared" si="2"/>
        <v>0</v>
      </c>
      <c r="S124" s="155">
        <v>0</v>
      </c>
      <c r="T124" s="15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7" t="s">
        <v>90</v>
      </c>
      <c r="AT124" s="157" t="s">
        <v>156</v>
      </c>
      <c r="AU124" s="157" t="s">
        <v>84</v>
      </c>
      <c r="AY124" s="18" t="s">
        <v>154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8" t="s">
        <v>84</v>
      </c>
      <c r="BK124" s="159">
        <f t="shared" si="9"/>
        <v>0</v>
      </c>
      <c r="BL124" s="18" t="s">
        <v>90</v>
      </c>
      <c r="BM124" s="157" t="s">
        <v>96</v>
      </c>
    </row>
    <row r="125" spans="1:65" s="2" customFormat="1" ht="21.75" customHeight="1">
      <c r="A125" s="33"/>
      <c r="B125" s="145"/>
      <c r="C125" s="146" t="s">
        <v>75</v>
      </c>
      <c r="D125" s="146" t="s">
        <v>156</v>
      </c>
      <c r="E125" s="147" t="s">
        <v>1260</v>
      </c>
      <c r="F125" s="148" t="s">
        <v>1261</v>
      </c>
      <c r="G125" s="149" t="s">
        <v>159</v>
      </c>
      <c r="H125" s="150">
        <v>24</v>
      </c>
      <c r="I125" s="151"/>
      <c r="J125" s="150">
        <f t="shared" si="0"/>
        <v>0</v>
      </c>
      <c r="K125" s="152"/>
      <c r="L125" s="34"/>
      <c r="M125" s="153" t="s">
        <v>1</v>
      </c>
      <c r="N125" s="154" t="s">
        <v>41</v>
      </c>
      <c r="O125" s="59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7" t="s">
        <v>90</v>
      </c>
      <c r="AT125" s="157" t="s">
        <v>156</v>
      </c>
      <c r="AU125" s="157" t="s">
        <v>84</v>
      </c>
      <c r="AY125" s="18" t="s">
        <v>154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8" t="s">
        <v>84</v>
      </c>
      <c r="BK125" s="159">
        <f t="shared" si="9"/>
        <v>0</v>
      </c>
      <c r="BL125" s="18" t="s">
        <v>90</v>
      </c>
      <c r="BM125" s="157" t="s">
        <v>102</v>
      </c>
    </row>
    <row r="126" spans="1:65" s="2" customFormat="1" ht="21.75" customHeight="1">
      <c r="A126" s="33"/>
      <c r="B126" s="145"/>
      <c r="C126" s="146" t="s">
        <v>75</v>
      </c>
      <c r="D126" s="146" t="s">
        <v>156</v>
      </c>
      <c r="E126" s="147" t="s">
        <v>1262</v>
      </c>
      <c r="F126" s="148" t="s">
        <v>1263</v>
      </c>
      <c r="G126" s="149" t="s">
        <v>159</v>
      </c>
      <c r="H126" s="150">
        <v>24</v>
      </c>
      <c r="I126" s="151"/>
      <c r="J126" s="150">
        <f t="shared" si="0"/>
        <v>0</v>
      </c>
      <c r="K126" s="152"/>
      <c r="L126" s="34"/>
      <c r="M126" s="153" t="s">
        <v>1</v>
      </c>
      <c r="N126" s="154" t="s">
        <v>41</v>
      </c>
      <c r="O126" s="59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90</v>
      </c>
      <c r="AT126" s="157" t="s">
        <v>156</v>
      </c>
      <c r="AU126" s="157" t="s">
        <v>84</v>
      </c>
      <c r="AY126" s="18" t="s">
        <v>154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8" t="s">
        <v>84</v>
      </c>
      <c r="BK126" s="159">
        <f t="shared" si="9"/>
        <v>0</v>
      </c>
      <c r="BL126" s="18" t="s">
        <v>90</v>
      </c>
      <c r="BM126" s="157" t="s">
        <v>108</v>
      </c>
    </row>
    <row r="127" spans="1:65" s="2" customFormat="1" ht="21.75" customHeight="1">
      <c r="A127" s="33"/>
      <c r="B127" s="145"/>
      <c r="C127" s="146" t="s">
        <v>75</v>
      </c>
      <c r="D127" s="146" t="s">
        <v>156</v>
      </c>
      <c r="E127" s="147" t="s">
        <v>1264</v>
      </c>
      <c r="F127" s="148" t="s">
        <v>1265</v>
      </c>
      <c r="G127" s="149" t="s">
        <v>187</v>
      </c>
      <c r="H127" s="150">
        <v>82.4</v>
      </c>
      <c r="I127" s="151"/>
      <c r="J127" s="150">
        <f t="shared" si="0"/>
        <v>0</v>
      </c>
      <c r="K127" s="152"/>
      <c r="L127" s="34"/>
      <c r="M127" s="153" t="s">
        <v>1</v>
      </c>
      <c r="N127" s="154" t="s">
        <v>41</v>
      </c>
      <c r="O127" s="59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90</v>
      </c>
      <c r="AT127" s="157" t="s">
        <v>156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90</v>
      </c>
      <c r="BM127" s="157" t="s">
        <v>114</v>
      </c>
    </row>
    <row r="128" spans="1:65" s="2" customFormat="1" ht="21.75" customHeight="1">
      <c r="A128" s="33"/>
      <c r="B128" s="145"/>
      <c r="C128" s="146" t="s">
        <v>75</v>
      </c>
      <c r="D128" s="146" t="s">
        <v>156</v>
      </c>
      <c r="E128" s="147" t="s">
        <v>1150</v>
      </c>
      <c r="F128" s="148" t="s">
        <v>1151</v>
      </c>
      <c r="G128" s="149" t="s">
        <v>187</v>
      </c>
      <c r="H128" s="150">
        <v>82.4</v>
      </c>
      <c r="I128" s="151"/>
      <c r="J128" s="150">
        <f t="shared" si="0"/>
        <v>0</v>
      </c>
      <c r="K128" s="152"/>
      <c r="L128" s="34"/>
      <c r="M128" s="153" t="s">
        <v>1</v>
      </c>
      <c r="N128" s="154" t="s">
        <v>41</v>
      </c>
      <c r="O128" s="59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90</v>
      </c>
      <c r="AT128" s="157" t="s">
        <v>156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90</v>
      </c>
      <c r="BM128" s="157" t="s">
        <v>227</v>
      </c>
    </row>
    <row r="129" spans="1:65" s="2" customFormat="1" ht="21.75" customHeight="1">
      <c r="A129" s="33"/>
      <c r="B129" s="145"/>
      <c r="C129" s="146" t="s">
        <v>75</v>
      </c>
      <c r="D129" s="146" t="s">
        <v>156</v>
      </c>
      <c r="E129" s="147" t="s">
        <v>1266</v>
      </c>
      <c r="F129" s="148" t="s">
        <v>1153</v>
      </c>
      <c r="G129" s="149" t="s">
        <v>159</v>
      </c>
      <c r="H129" s="150">
        <v>164.8</v>
      </c>
      <c r="I129" s="151"/>
      <c r="J129" s="150">
        <f t="shared" si="0"/>
        <v>0</v>
      </c>
      <c r="K129" s="152"/>
      <c r="L129" s="34"/>
      <c r="M129" s="153" t="s">
        <v>1</v>
      </c>
      <c r="N129" s="154" t="s">
        <v>41</v>
      </c>
      <c r="O129" s="5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90</v>
      </c>
      <c r="AT129" s="157" t="s">
        <v>156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90</v>
      </c>
      <c r="BM129" s="157" t="s">
        <v>241</v>
      </c>
    </row>
    <row r="130" spans="1:65" s="2" customFormat="1" ht="21.75" customHeight="1">
      <c r="A130" s="33"/>
      <c r="B130" s="145"/>
      <c r="C130" s="146" t="s">
        <v>75</v>
      </c>
      <c r="D130" s="146" t="s">
        <v>156</v>
      </c>
      <c r="E130" s="147" t="s">
        <v>1154</v>
      </c>
      <c r="F130" s="148" t="s">
        <v>1155</v>
      </c>
      <c r="G130" s="149" t="s">
        <v>159</v>
      </c>
      <c r="H130" s="150">
        <v>164.8</v>
      </c>
      <c r="I130" s="151"/>
      <c r="J130" s="150">
        <f t="shared" si="0"/>
        <v>0</v>
      </c>
      <c r="K130" s="152"/>
      <c r="L130" s="34"/>
      <c r="M130" s="153" t="s">
        <v>1</v>
      </c>
      <c r="N130" s="154" t="s">
        <v>41</v>
      </c>
      <c r="O130" s="59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90</v>
      </c>
      <c r="AT130" s="157" t="s">
        <v>156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90</v>
      </c>
      <c r="BM130" s="157" t="s">
        <v>253</v>
      </c>
    </row>
    <row r="131" spans="1:65" s="2" customFormat="1" ht="21.75" customHeight="1">
      <c r="A131" s="33"/>
      <c r="B131" s="145"/>
      <c r="C131" s="146" t="s">
        <v>75</v>
      </c>
      <c r="D131" s="146" t="s">
        <v>156</v>
      </c>
      <c r="E131" s="147" t="s">
        <v>1156</v>
      </c>
      <c r="F131" s="148" t="s">
        <v>1157</v>
      </c>
      <c r="G131" s="149" t="s">
        <v>177</v>
      </c>
      <c r="H131" s="150">
        <v>82.4</v>
      </c>
      <c r="I131" s="151"/>
      <c r="J131" s="150">
        <f t="shared" si="0"/>
        <v>0</v>
      </c>
      <c r="K131" s="152"/>
      <c r="L131" s="34"/>
      <c r="M131" s="153" t="s">
        <v>1</v>
      </c>
      <c r="N131" s="154" t="s">
        <v>41</v>
      </c>
      <c r="O131" s="59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90</v>
      </c>
      <c r="BM131" s="157" t="s">
        <v>7</v>
      </c>
    </row>
    <row r="132" spans="1:65" s="2" customFormat="1" ht="21.75" customHeight="1">
      <c r="A132" s="33"/>
      <c r="B132" s="145"/>
      <c r="C132" s="146" t="s">
        <v>75</v>
      </c>
      <c r="D132" s="146" t="s">
        <v>156</v>
      </c>
      <c r="E132" s="147" t="s">
        <v>1158</v>
      </c>
      <c r="F132" s="148" t="s">
        <v>1159</v>
      </c>
      <c r="G132" s="149" t="s">
        <v>187</v>
      </c>
      <c r="H132" s="150">
        <v>23.2</v>
      </c>
      <c r="I132" s="151"/>
      <c r="J132" s="150">
        <f t="shared" si="0"/>
        <v>0</v>
      </c>
      <c r="K132" s="152"/>
      <c r="L132" s="34"/>
      <c r="M132" s="153" t="s">
        <v>1</v>
      </c>
      <c r="N132" s="154" t="s">
        <v>41</v>
      </c>
      <c r="O132" s="59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8" t="s">
        <v>84</v>
      </c>
      <c r="BK132" s="159">
        <f t="shared" si="9"/>
        <v>0</v>
      </c>
      <c r="BL132" s="18" t="s">
        <v>90</v>
      </c>
      <c r="BM132" s="157" t="s">
        <v>275</v>
      </c>
    </row>
    <row r="133" spans="1:65" s="2" customFormat="1" ht="16.5" customHeight="1">
      <c r="A133" s="33"/>
      <c r="B133" s="145"/>
      <c r="C133" s="146" t="s">
        <v>75</v>
      </c>
      <c r="D133" s="146" t="s">
        <v>156</v>
      </c>
      <c r="E133" s="147" t="s">
        <v>1160</v>
      </c>
      <c r="F133" s="148" t="s">
        <v>1161</v>
      </c>
      <c r="G133" s="149" t="s">
        <v>187</v>
      </c>
      <c r="H133" s="150">
        <v>23.2</v>
      </c>
      <c r="I133" s="151"/>
      <c r="J133" s="150">
        <f t="shared" si="0"/>
        <v>0</v>
      </c>
      <c r="K133" s="152"/>
      <c r="L133" s="34"/>
      <c r="M133" s="153" t="s">
        <v>1</v>
      </c>
      <c r="N133" s="154" t="s">
        <v>41</v>
      </c>
      <c r="O133" s="59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90</v>
      </c>
      <c r="AT133" s="157" t="s">
        <v>156</v>
      </c>
      <c r="AU133" s="157" t="s">
        <v>84</v>
      </c>
      <c r="AY133" s="18" t="s">
        <v>154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8" t="s">
        <v>84</v>
      </c>
      <c r="BK133" s="159">
        <f t="shared" si="9"/>
        <v>0</v>
      </c>
      <c r="BL133" s="18" t="s">
        <v>90</v>
      </c>
      <c r="BM133" s="157" t="s">
        <v>284</v>
      </c>
    </row>
    <row r="134" spans="1:65" s="2" customFormat="1" ht="16.5" customHeight="1">
      <c r="A134" s="33"/>
      <c r="B134" s="145"/>
      <c r="C134" s="146" t="s">
        <v>75</v>
      </c>
      <c r="D134" s="146" t="s">
        <v>156</v>
      </c>
      <c r="E134" s="147" t="s">
        <v>1162</v>
      </c>
      <c r="F134" s="148" t="s">
        <v>1163</v>
      </c>
      <c r="G134" s="149" t="s">
        <v>187</v>
      </c>
      <c r="H134" s="150">
        <v>23.2</v>
      </c>
      <c r="I134" s="151"/>
      <c r="J134" s="150">
        <f t="shared" si="0"/>
        <v>0</v>
      </c>
      <c r="K134" s="152"/>
      <c r="L134" s="34"/>
      <c r="M134" s="153" t="s">
        <v>1</v>
      </c>
      <c r="N134" s="154" t="s">
        <v>41</v>
      </c>
      <c r="O134" s="59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8" t="s">
        <v>84</v>
      </c>
      <c r="BK134" s="159">
        <f t="shared" si="9"/>
        <v>0</v>
      </c>
      <c r="BL134" s="18" t="s">
        <v>90</v>
      </c>
      <c r="BM134" s="157" t="s">
        <v>292</v>
      </c>
    </row>
    <row r="135" spans="1:65" s="2" customFormat="1" ht="16.5" customHeight="1">
      <c r="A135" s="33"/>
      <c r="B135" s="145"/>
      <c r="C135" s="146" t="s">
        <v>75</v>
      </c>
      <c r="D135" s="146" t="s">
        <v>156</v>
      </c>
      <c r="E135" s="147" t="s">
        <v>1164</v>
      </c>
      <c r="F135" s="148" t="s">
        <v>1165</v>
      </c>
      <c r="G135" s="149" t="s">
        <v>187</v>
      </c>
      <c r="H135" s="150">
        <v>23.2</v>
      </c>
      <c r="I135" s="151"/>
      <c r="J135" s="150">
        <f t="shared" si="0"/>
        <v>0</v>
      </c>
      <c r="K135" s="152"/>
      <c r="L135" s="34"/>
      <c r="M135" s="153" t="s">
        <v>1</v>
      </c>
      <c r="N135" s="154" t="s">
        <v>41</v>
      </c>
      <c r="O135" s="59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8" t="s">
        <v>84</v>
      </c>
      <c r="BK135" s="159">
        <f t="shared" si="9"/>
        <v>0</v>
      </c>
      <c r="BL135" s="18" t="s">
        <v>90</v>
      </c>
      <c r="BM135" s="157" t="s">
        <v>302</v>
      </c>
    </row>
    <row r="136" spans="1:65" s="2" customFormat="1" ht="21.75" customHeight="1">
      <c r="A136" s="33"/>
      <c r="B136" s="145"/>
      <c r="C136" s="146" t="s">
        <v>75</v>
      </c>
      <c r="D136" s="146" t="s">
        <v>156</v>
      </c>
      <c r="E136" s="147" t="s">
        <v>1166</v>
      </c>
      <c r="F136" s="148" t="s">
        <v>1167</v>
      </c>
      <c r="G136" s="149" t="s">
        <v>187</v>
      </c>
      <c r="H136" s="150">
        <v>59.2</v>
      </c>
      <c r="I136" s="151"/>
      <c r="J136" s="150">
        <f t="shared" si="0"/>
        <v>0</v>
      </c>
      <c r="K136" s="152"/>
      <c r="L136" s="34"/>
      <c r="M136" s="153" t="s">
        <v>1</v>
      </c>
      <c r="N136" s="154" t="s">
        <v>41</v>
      </c>
      <c r="O136" s="59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90</v>
      </c>
      <c r="AT136" s="157" t="s">
        <v>156</v>
      </c>
      <c r="AU136" s="157" t="s">
        <v>84</v>
      </c>
      <c r="AY136" s="18" t="s">
        <v>154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8" t="s">
        <v>84</v>
      </c>
      <c r="BK136" s="159">
        <f t="shared" si="9"/>
        <v>0</v>
      </c>
      <c r="BL136" s="18" t="s">
        <v>90</v>
      </c>
      <c r="BM136" s="157" t="s">
        <v>310</v>
      </c>
    </row>
    <row r="137" spans="1:65" s="2" customFormat="1" ht="16.5" customHeight="1">
      <c r="A137" s="33"/>
      <c r="B137" s="145"/>
      <c r="C137" s="146" t="s">
        <v>75</v>
      </c>
      <c r="D137" s="146" t="s">
        <v>156</v>
      </c>
      <c r="E137" s="147" t="s">
        <v>1168</v>
      </c>
      <c r="F137" s="148" t="s">
        <v>1169</v>
      </c>
      <c r="G137" s="149" t="s">
        <v>187</v>
      </c>
      <c r="H137" s="150">
        <v>17.8</v>
      </c>
      <c r="I137" s="151"/>
      <c r="J137" s="150">
        <f t="shared" si="0"/>
        <v>0</v>
      </c>
      <c r="K137" s="152"/>
      <c r="L137" s="34"/>
      <c r="M137" s="153" t="s">
        <v>1</v>
      </c>
      <c r="N137" s="154" t="s">
        <v>41</v>
      </c>
      <c r="O137" s="59"/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8" t="s">
        <v>84</v>
      </c>
      <c r="BK137" s="159">
        <f t="shared" si="9"/>
        <v>0</v>
      </c>
      <c r="BL137" s="18" t="s">
        <v>90</v>
      </c>
      <c r="BM137" s="157" t="s">
        <v>318</v>
      </c>
    </row>
    <row r="138" spans="1:65" s="2" customFormat="1" ht="16.5" customHeight="1">
      <c r="A138" s="33"/>
      <c r="B138" s="145"/>
      <c r="C138" s="192" t="s">
        <v>75</v>
      </c>
      <c r="D138" s="192" t="s">
        <v>237</v>
      </c>
      <c r="E138" s="193" t="s">
        <v>1170</v>
      </c>
      <c r="F138" s="194" t="s">
        <v>1267</v>
      </c>
      <c r="G138" s="195" t="s">
        <v>187</v>
      </c>
      <c r="H138" s="196">
        <v>17.8</v>
      </c>
      <c r="I138" s="197"/>
      <c r="J138" s="196">
        <f t="shared" si="0"/>
        <v>0</v>
      </c>
      <c r="K138" s="198"/>
      <c r="L138" s="199"/>
      <c r="M138" s="200" t="s">
        <v>1</v>
      </c>
      <c r="N138" s="201" t="s">
        <v>41</v>
      </c>
      <c r="O138" s="59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102</v>
      </c>
      <c r="AT138" s="157" t="s">
        <v>237</v>
      </c>
      <c r="AU138" s="157" t="s">
        <v>84</v>
      </c>
      <c r="AY138" s="18" t="s">
        <v>154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8" t="s">
        <v>84</v>
      </c>
      <c r="BK138" s="159">
        <f t="shared" si="9"/>
        <v>0</v>
      </c>
      <c r="BL138" s="18" t="s">
        <v>90</v>
      </c>
      <c r="BM138" s="157" t="s">
        <v>327</v>
      </c>
    </row>
    <row r="139" spans="1:65" s="2" customFormat="1" ht="16.5" customHeight="1">
      <c r="A139" s="33"/>
      <c r="B139" s="145"/>
      <c r="C139" s="146" t="s">
        <v>75</v>
      </c>
      <c r="D139" s="146" t="s">
        <v>156</v>
      </c>
      <c r="E139" s="147" t="s">
        <v>1172</v>
      </c>
      <c r="F139" s="148" t="s">
        <v>1173</v>
      </c>
      <c r="G139" s="149" t="s">
        <v>187</v>
      </c>
      <c r="H139" s="150">
        <v>17.8</v>
      </c>
      <c r="I139" s="151"/>
      <c r="J139" s="150">
        <f t="shared" si="0"/>
        <v>0</v>
      </c>
      <c r="K139" s="152"/>
      <c r="L139" s="34"/>
      <c r="M139" s="153" t="s">
        <v>1</v>
      </c>
      <c r="N139" s="154" t="s">
        <v>41</v>
      </c>
      <c r="O139" s="59"/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90</v>
      </c>
      <c r="AT139" s="157" t="s">
        <v>156</v>
      </c>
      <c r="AU139" s="157" t="s">
        <v>84</v>
      </c>
      <c r="AY139" s="18" t="s">
        <v>154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8" t="s">
        <v>84</v>
      </c>
      <c r="BK139" s="159">
        <f t="shared" si="9"/>
        <v>0</v>
      </c>
      <c r="BL139" s="18" t="s">
        <v>90</v>
      </c>
      <c r="BM139" s="157" t="s">
        <v>334</v>
      </c>
    </row>
    <row r="140" spans="1:65" s="12" customFormat="1" ht="22.9" customHeight="1">
      <c r="B140" s="132"/>
      <c r="D140" s="133" t="s">
        <v>74</v>
      </c>
      <c r="E140" s="143" t="s">
        <v>1174</v>
      </c>
      <c r="F140" s="143" t="s">
        <v>1175</v>
      </c>
      <c r="I140" s="135"/>
      <c r="J140" s="144">
        <f>BK140</f>
        <v>0</v>
      </c>
      <c r="L140" s="132"/>
      <c r="M140" s="137"/>
      <c r="N140" s="138"/>
      <c r="O140" s="138"/>
      <c r="P140" s="139">
        <f>SUM(P141:P146)</f>
        <v>0</v>
      </c>
      <c r="Q140" s="138"/>
      <c r="R140" s="139">
        <f>SUM(R141:R146)</f>
        <v>0</v>
      </c>
      <c r="S140" s="138"/>
      <c r="T140" s="140">
        <f>SUM(T141:T146)</f>
        <v>0</v>
      </c>
      <c r="AR140" s="133" t="s">
        <v>80</v>
      </c>
      <c r="AT140" s="141" t="s">
        <v>74</v>
      </c>
      <c r="AU140" s="141" t="s">
        <v>80</v>
      </c>
      <c r="AY140" s="133" t="s">
        <v>154</v>
      </c>
      <c r="BK140" s="142">
        <f>SUM(BK141:BK146)</f>
        <v>0</v>
      </c>
    </row>
    <row r="141" spans="1:65" s="2" customFormat="1" ht="16.5" customHeight="1">
      <c r="A141" s="33"/>
      <c r="B141" s="145"/>
      <c r="C141" s="146" t="s">
        <v>75</v>
      </c>
      <c r="D141" s="146" t="s">
        <v>156</v>
      </c>
      <c r="E141" s="147" t="s">
        <v>1176</v>
      </c>
      <c r="F141" s="148" t="s">
        <v>1268</v>
      </c>
      <c r="G141" s="149" t="s">
        <v>159</v>
      </c>
      <c r="H141" s="150">
        <v>24</v>
      </c>
      <c r="I141" s="151"/>
      <c r="J141" s="150">
        <f t="shared" ref="J141:J146" si="10">ROUND(I141*H141,3)</f>
        <v>0</v>
      </c>
      <c r="K141" s="152"/>
      <c r="L141" s="34"/>
      <c r="M141" s="153" t="s">
        <v>1</v>
      </c>
      <c r="N141" s="154" t="s">
        <v>41</v>
      </c>
      <c r="O141" s="59"/>
      <c r="P141" s="155">
        <f t="shared" ref="P141:P146" si="11">O141*H141</f>
        <v>0</v>
      </c>
      <c r="Q141" s="155">
        <v>0</v>
      </c>
      <c r="R141" s="155">
        <f t="shared" ref="R141:R146" si="12">Q141*H141</f>
        <v>0</v>
      </c>
      <c r="S141" s="155">
        <v>0</v>
      </c>
      <c r="T141" s="156">
        <f t="shared" ref="T141:T146" si="13"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 t="shared" ref="BE141:BE146" si="14">IF(N141="základná",J141,0)</f>
        <v>0</v>
      </c>
      <c r="BF141" s="158">
        <f t="shared" ref="BF141:BF146" si="15">IF(N141="znížená",J141,0)</f>
        <v>0</v>
      </c>
      <c r="BG141" s="158">
        <f t="shared" ref="BG141:BG146" si="16">IF(N141="zákl. prenesená",J141,0)</f>
        <v>0</v>
      </c>
      <c r="BH141" s="158">
        <f t="shared" ref="BH141:BH146" si="17">IF(N141="zníž. prenesená",J141,0)</f>
        <v>0</v>
      </c>
      <c r="BI141" s="158">
        <f t="shared" ref="BI141:BI146" si="18">IF(N141="nulová",J141,0)</f>
        <v>0</v>
      </c>
      <c r="BJ141" s="18" t="s">
        <v>84</v>
      </c>
      <c r="BK141" s="159">
        <f t="shared" ref="BK141:BK146" si="19">ROUND(I141*H141,3)</f>
        <v>0</v>
      </c>
      <c r="BL141" s="18" t="s">
        <v>90</v>
      </c>
      <c r="BM141" s="157" t="s">
        <v>337</v>
      </c>
    </row>
    <row r="142" spans="1:65" s="2" customFormat="1" ht="21.75" customHeight="1">
      <c r="A142" s="33"/>
      <c r="B142" s="145"/>
      <c r="C142" s="146" t="s">
        <v>75</v>
      </c>
      <c r="D142" s="146" t="s">
        <v>156</v>
      </c>
      <c r="E142" s="147" t="s">
        <v>1178</v>
      </c>
      <c r="F142" s="148" t="s">
        <v>1179</v>
      </c>
      <c r="G142" s="149" t="s">
        <v>187</v>
      </c>
      <c r="H142" s="150">
        <v>5.4</v>
      </c>
      <c r="I142" s="151"/>
      <c r="J142" s="150">
        <f t="shared" si="10"/>
        <v>0</v>
      </c>
      <c r="K142" s="152"/>
      <c r="L142" s="34"/>
      <c r="M142" s="153" t="s">
        <v>1</v>
      </c>
      <c r="N142" s="154" t="s">
        <v>41</v>
      </c>
      <c r="O142" s="59"/>
      <c r="P142" s="155">
        <f t="shared" si="11"/>
        <v>0</v>
      </c>
      <c r="Q142" s="155">
        <v>0</v>
      </c>
      <c r="R142" s="155">
        <f t="shared" si="12"/>
        <v>0</v>
      </c>
      <c r="S142" s="155">
        <v>0</v>
      </c>
      <c r="T142" s="156">
        <f t="shared" si="1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 t="shared" si="14"/>
        <v>0</v>
      </c>
      <c r="BF142" s="158">
        <f t="shared" si="15"/>
        <v>0</v>
      </c>
      <c r="BG142" s="158">
        <f t="shared" si="16"/>
        <v>0</v>
      </c>
      <c r="BH142" s="158">
        <f t="shared" si="17"/>
        <v>0</v>
      </c>
      <c r="BI142" s="158">
        <f t="shared" si="18"/>
        <v>0</v>
      </c>
      <c r="BJ142" s="18" t="s">
        <v>84</v>
      </c>
      <c r="BK142" s="159">
        <f t="shared" si="19"/>
        <v>0</v>
      </c>
      <c r="BL142" s="18" t="s">
        <v>90</v>
      </c>
      <c r="BM142" s="157" t="s">
        <v>346</v>
      </c>
    </row>
    <row r="143" spans="1:65" s="2" customFormat="1" ht="21.75" customHeight="1">
      <c r="A143" s="33"/>
      <c r="B143" s="145"/>
      <c r="C143" s="146" t="s">
        <v>75</v>
      </c>
      <c r="D143" s="146" t="s">
        <v>156</v>
      </c>
      <c r="E143" s="147" t="s">
        <v>1269</v>
      </c>
      <c r="F143" s="148" t="s">
        <v>1270</v>
      </c>
      <c r="G143" s="149" t="s">
        <v>159</v>
      </c>
      <c r="H143" s="150">
        <v>24</v>
      </c>
      <c r="I143" s="151"/>
      <c r="J143" s="150">
        <f t="shared" si="10"/>
        <v>0</v>
      </c>
      <c r="K143" s="152"/>
      <c r="L143" s="34"/>
      <c r="M143" s="153" t="s">
        <v>1</v>
      </c>
      <c r="N143" s="154" t="s">
        <v>41</v>
      </c>
      <c r="O143" s="59"/>
      <c r="P143" s="155">
        <f t="shared" si="11"/>
        <v>0</v>
      </c>
      <c r="Q143" s="155">
        <v>0</v>
      </c>
      <c r="R143" s="155">
        <f t="shared" si="12"/>
        <v>0</v>
      </c>
      <c r="S143" s="155">
        <v>0</v>
      </c>
      <c r="T143" s="156">
        <f t="shared" si="1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90</v>
      </c>
      <c r="AT143" s="157" t="s">
        <v>156</v>
      </c>
      <c r="AU143" s="157" t="s">
        <v>84</v>
      </c>
      <c r="AY143" s="18" t="s">
        <v>154</v>
      </c>
      <c r="BE143" s="158">
        <f t="shared" si="14"/>
        <v>0</v>
      </c>
      <c r="BF143" s="158">
        <f t="shared" si="15"/>
        <v>0</v>
      </c>
      <c r="BG143" s="158">
        <f t="shared" si="16"/>
        <v>0</v>
      </c>
      <c r="BH143" s="158">
        <f t="shared" si="17"/>
        <v>0</v>
      </c>
      <c r="BI143" s="158">
        <f t="shared" si="18"/>
        <v>0</v>
      </c>
      <c r="BJ143" s="18" t="s">
        <v>84</v>
      </c>
      <c r="BK143" s="159">
        <f t="shared" si="19"/>
        <v>0</v>
      </c>
      <c r="BL143" s="18" t="s">
        <v>90</v>
      </c>
      <c r="BM143" s="157" t="s">
        <v>354</v>
      </c>
    </row>
    <row r="144" spans="1:65" s="2" customFormat="1" ht="21.75" customHeight="1">
      <c r="A144" s="33"/>
      <c r="B144" s="145"/>
      <c r="C144" s="146" t="s">
        <v>75</v>
      </c>
      <c r="D144" s="146" t="s">
        <v>156</v>
      </c>
      <c r="E144" s="147" t="s">
        <v>1269</v>
      </c>
      <c r="F144" s="148" t="s">
        <v>1270</v>
      </c>
      <c r="G144" s="149" t="s">
        <v>159</v>
      </c>
      <c r="H144" s="150">
        <v>2.35</v>
      </c>
      <c r="I144" s="151"/>
      <c r="J144" s="150">
        <f t="shared" si="10"/>
        <v>0</v>
      </c>
      <c r="K144" s="152"/>
      <c r="L144" s="34"/>
      <c r="M144" s="153" t="s">
        <v>1</v>
      </c>
      <c r="N144" s="154" t="s">
        <v>41</v>
      </c>
      <c r="O144" s="59"/>
      <c r="P144" s="155">
        <f t="shared" si="11"/>
        <v>0</v>
      </c>
      <c r="Q144" s="155">
        <v>0</v>
      </c>
      <c r="R144" s="155">
        <f t="shared" si="12"/>
        <v>0</v>
      </c>
      <c r="S144" s="155">
        <v>0</v>
      </c>
      <c r="T144" s="156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90</v>
      </c>
      <c r="AT144" s="157" t="s">
        <v>156</v>
      </c>
      <c r="AU144" s="157" t="s">
        <v>84</v>
      </c>
      <c r="AY144" s="18" t="s">
        <v>154</v>
      </c>
      <c r="BE144" s="158">
        <f t="shared" si="14"/>
        <v>0</v>
      </c>
      <c r="BF144" s="158">
        <f t="shared" si="15"/>
        <v>0</v>
      </c>
      <c r="BG144" s="158">
        <f t="shared" si="16"/>
        <v>0</v>
      </c>
      <c r="BH144" s="158">
        <f t="shared" si="17"/>
        <v>0</v>
      </c>
      <c r="BI144" s="158">
        <f t="shared" si="18"/>
        <v>0</v>
      </c>
      <c r="BJ144" s="18" t="s">
        <v>84</v>
      </c>
      <c r="BK144" s="159">
        <f t="shared" si="19"/>
        <v>0</v>
      </c>
      <c r="BL144" s="18" t="s">
        <v>90</v>
      </c>
      <c r="BM144" s="157" t="s">
        <v>363</v>
      </c>
    </row>
    <row r="145" spans="1:65" s="2" customFormat="1" ht="16.5" customHeight="1">
      <c r="A145" s="33"/>
      <c r="B145" s="145"/>
      <c r="C145" s="146" t="s">
        <v>75</v>
      </c>
      <c r="D145" s="146" t="s">
        <v>156</v>
      </c>
      <c r="E145" s="147" t="s">
        <v>1271</v>
      </c>
      <c r="F145" s="148" t="s">
        <v>1272</v>
      </c>
      <c r="G145" s="149" t="s">
        <v>159</v>
      </c>
      <c r="H145" s="150">
        <v>0.78</v>
      </c>
      <c r="I145" s="151"/>
      <c r="J145" s="150">
        <f t="shared" si="10"/>
        <v>0</v>
      </c>
      <c r="K145" s="152"/>
      <c r="L145" s="34"/>
      <c r="M145" s="153" t="s">
        <v>1</v>
      </c>
      <c r="N145" s="154" t="s">
        <v>41</v>
      </c>
      <c r="O145" s="59"/>
      <c r="P145" s="155">
        <f t="shared" si="11"/>
        <v>0</v>
      </c>
      <c r="Q145" s="155">
        <v>0</v>
      </c>
      <c r="R145" s="155">
        <f t="shared" si="12"/>
        <v>0</v>
      </c>
      <c r="S145" s="155">
        <v>0</v>
      </c>
      <c r="T145" s="156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90</v>
      </c>
      <c r="AT145" s="157" t="s">
        <v>156</v>
      </c>
      <c r="AU145" s="157" t="s">
        <v>84</v>
      </c>
      <c r="AY145" s="18" t="s">
        <v>154</v>
      </c>
      <c r="BE145" s="158">
        <f t="shared" si="14"/>
        <v>0</v>
      </c>
      <c r="BF145" s="158">
        <f t="shared" si="15"/>
        <v>0</v>
      </c>
      <c r="BG145" s="158">
        <f t="shared" si="16"/>
        <v>0</v>
      </c>
      <c r="BH145" s="158">
        <f t="shared" si="17"/>
        <v>0</v>
      </c>
      <c r="BI145" s="158">
        <f t="shared" si="18"/>
        <v>0</v>
      </c>
      <c r="BJ145" s="18" t="s">
        <v>84</v>
      </c>
      <c r="BK145" s="159">
        <f t="shared" si="19"/>
        <v>0</v>
      </c>
      <c r="BL145" s="18" t="s">
        <v>90</v>
      </c>
      <c r="BM145" s="157" t="s">
        <v>372</v>
      </c>
    </row>
    <row r="146" spans="1:65" s="2" customFormat="1" ht="16.5" customHeight="1">
      <c r="A146" s="33"/>
      <c r="B146" s="145"/>
      <c r="C146" s="146" t="s">
        <v>75</v>
      </c>
      <c r="D146" s="146" t="s">
        <v>156</v>
      </c>
      <c r="E146" s="147" t="s">
        <v>1273</v>
      </c>
      <c r="F146" s="148" t="s">
        <v>1274</v>
      </c>
      <c r="G146" s="149" t="s">
        <v>159</v>
      </c>
      <c r="H146" s="150">
        <v>36</v>
      </c>
      <c r="I146" s="151"/>
      <c r="J146" s="150">
        <f t="shared" si="10"/>
        <v>0</v>
      </c>
      <c r="K146" s="152"/>
      <c r="L146" s="34"/>
      <c r="M146" s="153" t="s">
        <v>1</v>
      </c>
      <c r="N146" s="154" t="s">
        <v>41</v>
      </c>
      <c r="O146" s="59"/>
      <c r="P146" s="155">
        <f t="shared" si="11"/>
        <v>0</v>
      </c>
      <c r="Q146" s="155">
        <v>0</v>
      </c>
      <c r="R146" s="155">
        <f t="shared" si="12"/>
        <v>0</v>
      </c>
      <c r="S146" s="155">
        <v>0</v>
      </c>
      <c r="T146" s="156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 t="shared" si="14"/>
        <v>0</v>
      </c>
      <c r="BF146" s="158">
        <f t="shared" si="15"/>
        <v>0</v>
      </c>
      <c r="BG146" s="158">
        <f t="shared" si="16"/>
        <v>0</v>
      </c>
      <c r="BH146" s="158">
        <f t="shared" si="17"/>
        <v>0</v>
      </c>
      <c r="BI146" s="158">
        <f t="shared" si="18"/>
        <v>0</v>
      </c>
      <c r="BJ146" s="18" t="s">
        <v>84</v>
      </c>
      <c r="BK146" s="159">
        <f t="shared" si="19"/>
        <v>0</v>
      </c>
      <c r="BL146" s="18" t="s">
        <v>90</v>
      </c>
      <c r="BM146" s="157" t="s">
        <v>383</v>
      </c>
    </row>
    <row r="147" spans="1:65" s="12" customFormat="1" ht="22.9" customHeight="1">
      <c r="B147" s="132"/>
      <c r="D147" s="133" t="s">
        <v>74</v>
      </c>
      <c r="E147" s="143" t="s">
        <v>1180</v>
      </c>
      <c r="F147" s="143" t="s">
        <v>1181</v>
      </c>
      <c r="I147" s="135"/>
      <c r="J147" s="144">
        <f>BK147</f>
        <v>0</v>
      </c>
      <c r="L147" s="132"/>
      <c r="M147" s="137"/>
      <c r="N147" s="138"/>
      <c r="O147" s="138"/>
      <c r="P147" s="139">
        <f>SUM(P148:P162)</f>
        <v>0</v>
      </c>
      <c r="Q147" s="138"/>
      <c r="R147" s="139">
        <f>SUM(R148:R162)</f>
        <v>0</v>
      </c>
      <c r="S147" s="138"/>
      <c r="T147" s="140">
        <f>SUM(T148:T162)</f>
        <v>0</v>
      </c>
      <c r="AR147" s="133" t="s">
        <v>80</v>
      </c>
      <c r="AT147" s="141" t="s">
        <v>74</v>
      </c>
      <c r="AU147" s="141" t="s">
        <v>80</v>
      </c>
      <c r="AY147" s="133" t="s">
        <v>154</v>
      </c>
      <c r="BK147" s="142">
        <f>SUM(BK148:BK162)</f>
        <v>0</v>
      </c>
    </row>
    <row r="148" spans="1:65" s="2" customFormat="1" ht="33" customHeight="1">
      <c r="A148" s="33"/>
      <c r="B148" s="145"/>
      <c r="C148" s="146" t="s">
        <v>75</v>
      </c>
      <c r="D148" s="146" t="s">
        <v>156</v>
      </c>
      <c r="E148" s="147" t="s">
        <v>1275</v>
      </c>
      <c r="F148" s="148" t="s">
        <v>1276</v>
      </c>
      <c r="G148" s="149" t="s">
        <v>177</v>
      </c>
      <c r="H148" s="150">
        <v>4</v>
      </c>
      <c r="I148" s="151"/>
      <c r="J148" s="150">
        <f t="shared" ref="J148:J162" si="20">ROUND(I148*H148,3)</f>
        <v>0</v>
      </c>
      <c r="K148" s="152"/>
      <c r="L148" s="34"/>
      <c r="M148" s="153" t="s">
        <v>1</v>
      </c>
      <c r="N148" s="154" t="s">
        <v>41</v>
      </c>
      <c r="O148" s="59"/>
      <c r="P148" s="155">
        <f t="shared" ref="P148:P162" si="21">O148*H148</f>
        <v>0</v>
      </c>
      <c r="Q148" s="155">
        <v>0</v>
      </c>
      <c r="R148" s="155">
        <f t="shared" ref="R148:R162" si="22">Q148*H148</f>
        <v>0</v>
      </c>
      <c r="S148" s="155">
        <v>0</v>
      </c>
      <c r="T148" s="156">
        <f t="shared" ref="T148:T162" si="23"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90</v>
      </c>
      <c r="AT148" s="157" t="s">
        <v>156</v>
      </c>
      <c r="AU148" s="157" t="s">
        <v>84</v>
      </c>
      <c r="AY148" s="18" t="s">
        <v>154</v>
      </c>
      <c r="BE148" s="158">
        <f t="shared" ref="BE148:BE162" si="24">IF(N148="základná",J148,0)</f>
        <v>0</v>
      </c>
      <c r="BF148" s="158">
        <f t="shared" ref="BF148:BF162" si="25">IF(N148="znížená",J148,0)</f>
        <v>0</v>
      </c>
      <c r="BG148" s="158">
        <f t="shared" ref="BG148:BG162" si="26">IF(N148="zákl. prenesená",J148,0)</f>
        <v>0</v>
      </c>
      <c r="BH148" s="158">
        <f t="shared" ref="BH148:BH162" si="27">IF(N148="zníž. prenesená",J148,0)</f>
        <v>0</v>
      </c>
      <c r="BI148" s="158">
        <f t="shared" ref="BI148:BI162" si="28">IF(N148="nulová",J148,0)</f>
        <v>0</v>
      </c>
      <c r="BJ148" s="18" t="s">
        <v>84</v>
      </c>
      <c r="BK148" s="159">
        <f t="shared" ref="BK148:BK162" si="29">ROUND(I148*H148,3)</f>
        <v>0</v>
      </c>
      <c r="BL148" s="18" t="s">
        <v>90</v>
      </c>
      <c r="BM148" s="157" t="s">
        <v>396</v>
      </c>
    </row>
    <row r="149" spans="1:65" s="2" customFormat="1" ht="33" customHeight="1">
      <c r="A149" s="33"/>
      <c r="B149" s="145"/>
      <c r="C149" s="146" t="s">
        <v>75</v>
      </c>
      <c r="D149" s="146" t="s">
        <v>156</v>
      </c>
      <c r="E149" s="147" t="s">
        <v>1277</v>
      </c>
      <c r="F149" s="148" t="s">
        <v>1278</v>
      </c>
      <c r="G149" s="149" t="s">
        <v>177</v>
      </c>
      <c r="H149" s="150">
        <v>32</v>
      </c>
      <c r="I149" s="151"/>
      <c r="J149" s="150">
        <f t="shared" si="20"/>
        <v>0</v>
      </c>
      <c r="K149" s="152"/>
      <c r="L149" s="34"/>
      <c r="M149" s="153" t="s">
        <v>1</v>
      </c>
      <c r="N149" s="154" t="s">
        <v>41</v>
      </c>
      <c r="O149" s="59"/>
      <c r="P149" s="155">
        <f t="shared" si="21"/>
        <v>0</v>
      </c>
      <c r="Q149" s="155">
        <v>0</v>
      </c>
      <c r="R149" s="155">
        <f t="shared" si="22"/>
        <v>0</v>
      </c>
      <c r="S149" s="155">
        <v>0</v>
      </c>
      <c r="T149" s="156">
        <f t="shared" si="2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 t="shared" si="24"/>
        <v>0</v>
      </c>
      <c r="BF149" s="158">
        <f t="shared" si="25"/>
        <v>0</v>
      </c>
      <c r="BG149" s="158">
        <f t="shared" si="26"/>
        <v>0</v>
      </c>
      <c r="BH149" s="158">
        <f t="shared" si="27"/>
        <v>0</v>
      </c>
      <c r="BI149" s="158">
        <f t="shared" si="28"/>
        <v>0</v>
      </c>
      <c r="BJ149" s="18" t="s">
        <v>84</v>
      </c>
      <c r="BK149" s="159">
        <f t="shared" si="29"/>
        <v>0</v>
      </c>
      <c r="BL149" s="18" t="s">
        <v>90</v>
      </c>
      <c r="BM149" s="157" t="s">
        <v>409</v>
      </c>
    </row>
    <row r="150" spans="1:65" s="2" customFormat="1" ht="21.75" customHeight="1">
      <c r="A150" s="33"/>
      <c r="B150" s="145"/>
      <c r="C150" s="192" t="s">
        <v>75</v>
      </c>
      <c r="D150" s="192" t="s">
        <v>237</v>
      </c>
      <c r="E150" s="193" t="s">
        <v>1279</v>
      </c>
      <c r="F150" s="194" t="s">
        <v>1280</v>
      </c>
      <c r="G150" s="195" t="s">
        <v>616</v>
      </c>
      <c r="H150" s="196">
        <v>2</v>
      </c>
      <c r="I150" s="197"/>
      <c r="J150" s="196">
        <f t="shared" si="20"/>
        <v>0</v>
      </c>
      <c r="K150" s="198"/>
      <c r="L150" s="199"/>
      <c r="M150" s="200" t="s">
        <v>1</v>
      </c>
      <c r="N150" s="201" t="s">
        <v>41</v>
      </c>
      <c r="O150" s="59"/>
      <c r="P150" s="155">
        <f t="shared" si="21"/>
        <v>0</v>
      </c>
      <c r="Q150" s="155">
        <v>0</v>
      </c>
      <c r="R150" s="155">
        <f t="shared" si="22"/>
        <v>0</v>
      </c>
      <c r="S150" s="155">
        <v>0</v>
      </c>
      <c r="T150" s="156">
        <f t="shared" si="2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102</v>
      </c>
      <c r="AT150" s="157" t="s">
        <v>237</v>
      </c>
      <c r="AU150" s="157" t="s">
        <v>84</v>
      </c>
      <c r="AY150" s="18" t="s">
        <v>154</v>
      </c>
      <c r="BE150" s="158">
        <f t="shared" si="24"/>
        <v>0</v>
      </c>
      <c r="BF150" s="158">
        <f t="shared" si="25"/>
        <v>0</v>
      </c>
      <c r="BG150" s="158">
        <f t="shared" si="26"/>
        <v>0</v>
      </c>
      <c r="BH150" s="158">
        <f t="shared" si="27"/>
        <v>0</v>
      </c>
      <c r="BI150" s="158">
        <f t="shared" si="28"/>
        <v>0</v>
      </c>
      <c r="BJ150" s="18" t="s">
        <v>84</v>
      </c>
      <c r="BK150" s="159">
        <f t="shared" si="29"/>
        <v>0</v>
      </c>
      <c r="BL150" s="18" t="s">
        <v>90</v>
      </c>
      <c r="BM150" s="157" t="s">
        <v>420</v>
      </c>
    </row>
    <row r="151" spans="1:65" s="2" customFormat="1" ht="21.75" customHeight="1">
      <c r="A151" s="33"/>
      <c r="B151" s="145"/>
      <c r="C151" s="192" t="s">
        <v>75</v>
      </c>
      <c r="D151" s="192" t="s">
        <v>237</v>
      </c>
      <c r="E151" s="193" t="s">
        <v>1281</v>
      </c>
      <c r="F151" s="194" t="s">
        <v>1282</v>
      </c>
      <c r="G151" s="195" t="s">
        <v>616</v>
      </c>
      <c r="H151" s="196">
        <v>7</v>
      </c>
      <c r="I151" s="197"/>
      <c r="J151" s="196">
        <f t="shared" si="20"/>
        <v>0</v>
      </c>
      <c r="K151" s="198"/>
      <c r="L151" s="199"/>
      <c r="M151" s="200" t="s">
        <v>1</v>
      </c>
      <c r="N151" s="201" t="s">
        <v>41</v>
      </c>
      <c r="O151" s="59"/>
      <c r="P151" s="155">
        <f t="shared" si="21"/>
        <v>0</v>
      </c>
      <c r="Q151" s="155">
        <v>0</v>
      </c>
      <c r="R151" s="155">
        <f t="shared" si="22"/>
        <v>0</v>
      </c>
      <c r="S151" s="155">
        <v>0</v>
      </c>
      <c r="T151" s="156">
        <f t="shared" si="2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102</v>
      </c>
      <c r="AT151" s="157" t="s">
        <v>237</v>
      </c>
      <c r="AU151" s="157" t="s">
        <v>84</v>
      </c>
      <c r="AY151" s="18" t="s">
        <v>154</v>
      </c>
      <c r="BE151" s="158">
        <f t="shared" si="24"/>
        <v>0</v>
      </c>
      <c r="BF151" s="158">
        <f t="shared" si="25"/>
        <v>0</v>
      </c>
      <c r="BG151" s="158">
        <f t="shared" si="26"/>
        <v>0</v>
      </c>
      <c r="BH151" s="158">
        <f t="shared" si="27"/>
        <v>0</v>
      </c>
      <c r="BI151" s="158">
        <f t="shared" si="28"/>
        <v>0</v>
      </c>
      <c r="BJ151" s="18" t="s">
        <v>84</v>
      </c>
      <c r="BK151" s="159">
        <f t="shared" si="29"/>
        <v>0</v>
      </c>
      <c r="BL151" s="18" t="s">
        <v>90</v>
      </c>
      <c r="BM151" s="157" t="s">
        <v>429</v>
      </c>
    </row>
    <row r="152" spans="1:65" s="2" customFormat="1" ht="16.5" customHeight="1">
      <c r="A152" s="33"/>
      <c r="B152" s="145"/>
      <c r="C152" s="192" t="s">
        <v>75</v>
      </c>
      <c r="D152" s="192" t="s">
        <v>237</v>
      </c>
      <c r="E152" s="193" t="s">
        <v>1283</v>
      </c>
      <c r="F152" s="194" t="s">
        <v>1284</v>
      </c>
      <c r="G152" s="195" t="s">
        <v>616</v>
      </c>
      <c r="H152" s="196">
        <v>1</v>
      </c>
      <c r="I152" s="197"/>
      <c r="J152" s="196">
        <f t="shared" si="20"/>
        <v>0</v>
      </c>
      <c r="K152" s="198"/>
      <c r="L152" s="199"/>
      <c r="M152" s="200" t="s">
        <v>1</v>
      </c>
      <c r="N152" s="201" t="s">
        <v>41</v>
      </c>
      <c r="O152" s="59"/>
      <c r="P152" s="155">
        <f t="shared" si="21"/>
        <v>0</v>
      </c>
      <c r="Q152" s="155">
        <v>0</v>
      </c>
      <c r="R152" s="155">
        <f t="shared" si="22"/>
        <v>0</v>
      </c>
      <c r="S152" s="155">
        <v>0</v>
      </c>
      <c r="T152" s="156">
        <f t="shared" si="2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7" t="s">
        <v>102</v>
      </c>
      <c r="AT152" s="157" t="s">
        <v>237</v>
      </c>
      <c r="AU152" s="157" t="s">
        <v>84</v>
      </c>
      <c r="AY152" s="18" t="s">
        <v>154</v>
      </c>
      <c r="BE152" s="158">
        <f t="shared" si="24"/>
        <v>0</v>
      </c>
      <c r="BF152" s="158">
        <f t="shared" si="25"/>
        <v>0</v>
      </c>
      <c r="BG152" s="158">
        <f t="shared" si="26"/>
        <v>0</v>
      </c>
      <c r="BH152" s="158">
        <f t="shared" si="27"/>
        <v>0</v>
      </c>
      <c r="BI152" s="158">
        <f t="shared" si="28"/>
        <v>0</v>
      </c>
      <c r="BJ152" s="18" t="s">
        <v>84</v>
      </c>
      <c r="BK152" s="159">
        <f t="shared" si="29"/>
        <v>0</v>
      </c>
      <c r="BL152" s="18" t="s">
        <v>90</v>
      </c>
      <c r="BM152" s="157" t="s">
        <v>445</v>
      </c>
    </row>
    <row r="153" spans="1:65" s="2" customFormat="1" ht="21.75" customHeight="1">
      <c r="A153" s="33"/>
      <c r="B153" s="145"/>
      <c r="C153" s="146" t="s">
        <v>75</v>
      </c>
      <c r="D153" s="146" t="s">
        <v>156</v>
      </c>
      <c r="E153" s="147" t="s">
        <v>1285</v>
      </c>
      <c r="F153" s="148" t="s">
        <v>1286</v>
      </c>
      <c r="G153" s="149" t="s">
        <v>177</v>
      </c>
      <c r="H153" s="150">
        <v>36</v>
      </c>
      <c r="I153" s="151"/>
      <c r="J153" s="150">
        <f t="shared" si="20"/>
        <v>0</v>
      </c>
      <c r="K153" s="152"/>
      <c r="L153" s="34"/>
      <c r="M153" s="153" t="s">
        <v>1</v>
      </c>
      <c r="N153" s="154" t="s">
        <v>41</v>
      </c>
      <c r="O153" s="59"/>
      <c r="P153" s="155">
        <f t="shared" si="21"/>
        <v>0</v>
      </c>
      <c r="Q153" s="155">
        <v>0</v>
      </c>
      <c r="R153" s="155">
        <f t="shared" si="22"/>
        <v>0</v>
      </c>
      <c r="S153" s="155">
        <v>0</v>
      </c>
      <c r="T153" s="156">
        <f t="shared" si="2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90</v>
      </c>
      <c r="AT153" s="157" t="s">
        <v>156</v>
      </c>
      <c r="AU153" s="157" t="s">
        <v>84</v>
      </c>
      <c r="AY153" s="18" t="s">
        <v>154</v>
      </c>
      <c r="BE153" s="158">
        <f t="shared" si="24"/>
        <v>0</v>
      </c>
      <c r="BF153" s="158">
        <f t="shared" si="25"/>
        <v>0</v>
      </c>
      <c r="BG153" s="158">
        <f t="shared" si="26"/>
        <v>0</v>
      </c>
      <c r="BH153" s="158">
        <f t="shared" si="27"/>
        <v>0</v>
      </c>
      <c r="BI153" s="158">
        <f t="shared" si="28"/>
        <v>0</v>
      </c>
      <c r="BJ153" s="18" t="s">
        <v>84</v>
      </c>
      <c r="BK153" s="159">
        <f t="shared" si="29"/>
        <v>0</v>
      </c>
      <c r="BL153" s="18" t="s">
        <v>90</v>
      </c>
      <c r="BM153" s="157" t="s">
        <v>664</v>
      </c>
    </row>
    <row r="154" spans="1:65" s="2" customFormat="1" ht="33" customHeight="1">
      <c r="A154" s="33"/>
      <c r="B154" s="145"/>
      <c r="C154" s="146" t="s">
        <v>75</v>
      </c>
      <c r="D154" s="146" t="s">
        <v>156</v>
      </c>
      <c r="E154" s="147" t="s">
        <v>1287</v>
      </c>
      <c r="F154" s="148" t="s">
        <v>1288</v>
      </c>
      <c r="G154" s="149" t="s">
        <v>1289</v>
      </c>
      <c r="H154" s="150">
        <v>1</v>
      </c>
      <c r="I154" s="151"/>
      <c r="J154" s="150">
        <f t="shared" si="20"/>
        <v>0</v>
      </c>
      <c r="K154" s="152"/>
      <c r="L154" s="34"/>
      <c r="M154" s="153" t="s">
        <v>1</v>
      </c>
      <c r="N154" s="154" t="s">
        <v>41</v>
      </c>
      <c r="O154" s="59"/>
      <c r="P154" s="155">
        <f t="shared" si="21"/>
        <v>0</v>
      </c>
      <c r="Q154" s="155">
        <v>0</v>
      </c>
      <c r="R154" s="155">
        <f t="shared" si="22"/>
        <v>0</v>
      </c>
      <c r="S154" s="155">
        <v>0</v>
      </c>
      <c r="T154" s="156">
        <f t="shared" si="2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7" t="s">
        <v>90</v>
      </c>
      <c r="AT154" s="157" t="s">
        <v>156</v>
      </c>
      <c r="AU154" s="157" t="s">
        <v>84</v>
      </c>
      <c r="AY154" s="18" t="s">
        <v>154</v>
      </c>
      <c r="BE154" s="158">
        <f t="shared" si="24"/>
        <v>0</v>
      </c>
      <c r="BF154" s="158">
        <f t="shared" si="25"/>
        <v>0</v>
      </c>
      <c r="BG154" s="158">
        <f t="shared" si="26"/>
        <v>0</v>
      </c>
      <c r="BH154" s="158">
        <f t="shared" si="27"/>
        <v>0</v>
      </c>
      <c r="BI154" s="158">
        <f t="shared" si="28"/>
        <v>0</v>
      </c>
      <c r="BJ154" s="18" t="s">
        <v>84</v>
      </c>
      <c r="BK154" s="159">
        <f t="shared" si="29"/>
        <v>0</v>
      </c>
      <c r="BL154" s="18" t="s">
        <v>90</v>
      </c>
      <c r="BM154" s="157" t="s">
        <v>672</v>
      </c>
    </row>
    <row r="155" spans="1:65" s="2" customFormat="1" ht="21.75" customHeight="1">
      <c r="A155" s="33"/>
      <c r="B155" s="145"/>
      <c r="C155" s="192" t="s">
        <v>75</v>
      </c>
      <c r="D155" s="192" t="s">
        <v>237</v>
      </c>
      <c r="E155" s="193" t="s">
        <v>1290</v>
      </c>
      <c r="F155" s="194" t="s">
        <v>1291</v>
      </c>
      <c r="G155" s="195" t="s">
        <v>616</v>
      </c>
      <c r="H155" s="196">
        <v>1</v>
      </c>
      <c r="I155" s="197"/>
      <c r="J155" s="196">
        <f t="shared" si="20"/>
        <v>0</v>
      </c>
      <c r="K155" s="198"/>
      <c r="L155" s="199"/>
      <c r="M155" s="200" t="s">
        <v>1</v>
      </c>
      <c r="N155" s="201" t="s">
        <v>41</v>
      </c>
      <c r="O155" s="59"/>
      <c r="P155" s="155">
        <f t="shared" si="21"/>
        <v>0</v>
      </c>
      <c r="Q155" s="155">
        <v>0</v>
      </c>
      <c r="R155" s="155">
        <f t="shared" si="22"/>
        <v>0</v>
      </c>
      <c r="S155" s="155">
        <v>0</v>
      </c>
      <c r="T155" s="156">
        <f t="shared" si="2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102</v>
      </c>
      <c r="AT155" s="157" t="s">
        <v>237</v>
      </c>
      <c r="AU155" s="157" t="s">
        <v>84</v>
      </c>
      <c r="AY155" s="18" t="s">
        <v>154</v>
      </c>
      <c r="BE155" s="158">
        <f t="shared" si="24"/>
        <v>0</v>
      </c>
      <c r="BF155" s="158">
        <f t="shared" si="25"/>
        <v>0</v>
      </c>
      <c r="BG155" s="158">
        <f t="shared" si="26"/>
        <v>0</v>
      </c>
      <c r="BH155" s="158">
        <f t="shared" si="27"/>
        <v>0</v>
      </c>
      <c r="BI155" s="158">
        <f t="shared" si="28"/>
        <v>0</v>
      </c>
      <c r="BJ155" s="18" t="s">
        <v>84</v>
      </c>
      <c r="BK155" s="159">
        <f t="shared" si="29"/>
        <v>0</v>
      </c>
      <c r="BL155" s="18" t="s">
        <v>90</v>
      </c>
      <c r="BM155" s="157" t="s">
        <v>680</v>
      </c>
    </row>
    <row r="156" spans="1:65" s="2" customFormat="1" ht="21.75" customHeight="1">
      <c r="A156" s="33"/>
      <c r="B156" s="145"/>
      <c r="C156" s="192" t="s">
        <v>75</v>
      </c>
      <c r="D156" s="192" t="s">
        <v>237</v>
      </c>
      <c r="E156" s="193" t="s">
        <v>1292</v>
      </c>
      <c r="F156" s="194" t="s">
        <v>1293</v>
      </c>
      <c r="G156" s="195" t="s">
        <v>616</v>
      </c>
      <c r="H156" s="196">
        <v>1</v>
      </c>
      <c r="I156" s="197"/>
      <c r="J156" s="196">
        <f t="shared" si="20"/>
        <v>0</v>
      </c>
      <c r="K156" s="198"/>
      <c r="L156" s="199"/>
      <c r="M156" s="200" t="s">
        <v>1</v>
      </c>
      <c r="N156" s="201" t="s">
        <v>41</v>
      </c>
      <c r="O156" s="59"/>
      <c r="P156" s="155">
        <f t="shared" si="21"/>
        <v>0</v>
      </c>
      <c r="Q156" s="155">
        <v>0</v>
      </c>
      <c r="R156" s="155">
        <f t="shared" si="22"/>
        <v>0</v>
      </c>
      <c r="S156" s="155">
        <v>0</v>
      </c>
      <c r="T156" s="156">
        <f t="shared" si="2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102</v>
      </c>
      <c r="AT156" s="157" t="s">
        <v>237</v>
      </c>
      <c r="AU156" s="157" t="s">
        <v>84</v>
      </c>
      <c r="AY156" s="18" t="s">
        <v>154</v>
      </c>
      <c r="BE156" s="158">
        <f t="shared" si="24"/>
        <v>0</v>
      </c>
      <c r="BF156" s="158">
        <f t="shared" si="25"/>
        <v>0</v>
      </c>
      <c r="BG156" s="158">
        <f t="shared" si="26"/>
        <v>0</v>
      </c>
      <c r="BH156" s="158">
        <f t="shared" si="27"/>
        <v>0</v>
      </c>
      <c r="BI156" s="158">
        <f t="shared" si="28"/>
        <v>0</v>
      </c>
      <c r="BJ156" s="18" t="s">
        <v>84</v>
      </c>
      <c r="BK156" s="159">
        <f t="shared" si="29"/>
        <v>0</v>
      </c>
      <c r="BL156" s="18" t="s">
        <v>90</v>
      </c>
      <c r="BM156" s="157" t="s">
        <v>688</v>
      </c>
    </row>
    <row r="157" spans="1:65" s="2" customFormat="1" ht="21.75" customHeight="1">
      <c r="A157" s="33"/>
      <c r="B157" s="145"/>
      <c r="C157" s="192" t="s">
        <v>75</v>
      </c>
      <c r="D157" s="192" t="s">
        <v>237</v>
      </c>
      <c r="E157" s="193" t="s">
        <v>1294</v>
      </c>
      <c r="F157" s="194" t="s">
        <v>1295</v>
      </c>
      <c r="G157" s="195" t="s">
        <v>616</v>
      </c>
      <c r="H157" s="196">
        <v>1</v>
      </c>
      <c r="I157" s="197"/>
      <c r="J157" s="196">
        <f t="shared" si="20"/>
        <v>0</v>
      </c>
      <c r="K157" s="198"/>
      <c r="L157" s="199"/>
      <c r="M157" s="200" t="s">
        <v>1</v>
      </c>
      <c r="N157" s="201" t="s">
        <v>41</v>
      </c>
      <c r="O157" s="59"/>
      <c r="P157" s="155">
        <f t="shared" si="21"/>
        <v>0</v>
      </c>
      <c r="Q157" s="155">
        <v>0</v>
      </c>
      <c r="R157" s="155">
        <f t="shared" si="22"/>
        <v>0</v>
      </c>
      <c r="S157" s="155">
        <v>0</v>
      </c>
      <c r="T157" s="156">
        <f t="shared" si="2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7" t="s">
        <v>102</v>
      </c>
      <c r="AT157" s="157" t="s">
        <v>237</v>
      </c>
      <c r="AU157" s="157" t="s">
        <v>84</v>
      </c>
      <c r="AY157" s="18" t="s">
        <v>154</v>
      </c>
      <c r="BE157" s="158">
        <f t="shared" si="24"/>
        <v>0</v>
      </c>
      <c r="BF157" s="158">
        <f t="shared" si="25"/>
        <v>0</v>
      </c>
      <c r="BG157" s="158">
        <f t="shared" si="26"/>
        <v>0</v>
      </c>
      <c r="BH157" s="158">
        <f t="shared" si="27"/>
        <v>0</v>
      </c>
      <c r="BI157" s="158">
        <f t="shared" si="28"/>
        <v>0</v>
      </c>
      <c r="BJ157" s="18" t="s">
        <v>84</v>
      </c>
      <c r="BK157" s="159">
        <f t="shared" si="29"/>
        <v>0</v>
      </c>
      <c r="BL157" s="18" t="s">
        <v>90</v>
      </c>
      <c r="BM157" s="157" t="s">
        <v>696</v>
      </c>
    </row>
    <row r="158" spans="1:65" s="2" customFormat="1" ht="21.75" customHeight="1">
      <c r="A158" s="33"/>
      <c r="B158" s="145"/>
      <c r="C158" s="192" t="s">
        <v>75</v>
      </c>
      <c r="D158" s="192" t="s">
        <v>237</v>
      </c>
      <c r="E158" s="193" t="s">
        <v>1296</v>
      </c>
      <c r="F158" s="194" t="s">
        <v>1297</v>
      </c>
      <c r="G158" s="195" t="s">
        <v>616</v>
      </c>
      <c r="H158" s="196">
        <v>1</v>
      </c>
      <c r="I158" s="197"/>
      <c r="J158" s="196">
        <f t="shared" si="20"/>
        <v>0</v>
      </c>
      <c r="K158" s="198"/>
      <c r="L158" s="199"/>
      <c r="M158" s="200" t="s">
        <v>1</v>
      </c>
      <c r="N158" s="201" t="s">
        <v>41</v>
      </c>
      <c r="O158" s="59"/>
      <c r="P158" s="155">
        <f t="shared" si="21"/>
        <v>0</v>
      </c>
      <c r="Q158" s="155">
        <v>0</v>
      </c>
      <c r="R158" s="155">
        <f t="shared" si="22"/>
        <v>0</v>
      </c>
      <c r="S158" s="155">
        <v>0</v>
      </c>
      <c r="T158" s="156">
        <f t="shared" si="2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102</v>
      </c>
      <c r="AT158" s="157" t="s">
        <v>237</v>
      </c>
      <c r="AU158" s="157" t="s">
        <v>84</v>
      </c>
      <c r="AY158" s="18" t="s">
        <v>154</v>
      </c>
      <c r="BE158" s="158">
        <f t="shared" si="24"/>
        <v>0</v>
      </c>
      <c r="BF158" s="158">
        <f t="shared" si="25"/>
        <v>0</v>
      </c>
      <c r="BG158" s="158">
        <f t="shared" si="26"/>
        <v>0</v>
      </c>
      <c r="BH158" s="158">
        <f t="shared" si="27"/>
        <v>0</v>
      </c>
      <c r="BI158" s="158">
        <f t="shared" si="28"/>
        <v>0</v>
      </c>
      <c r="BJ158" s="18" t="s">
        <v>84</v>
      </c>
      <c r="BK158" s="159">
        <f t="shared" si="29"/>
        <v>0</v>
      </c>
      <c r="BL158" s="18" t="s">
        <v>90</v>
      </c>
      <c r="BM158" s="157" t="s">
        <v>704</v>
      </c>
    </row>
    <row r="159" spans="1:65" s="2" customFormat="1" ht="21.75" customHeight="1">
      <c r="A159" s="33"/>
      <c r="B159" s="145"/>
      <c r="C159" s="192" t="s">
        <v>75</v>
      </c>
      <c r="D159" s="192" t="s">
        <v>237</v>
      </c>
      <c r="E159" s="193" t="s">
        <v>1298</v>
      </c>
      <c r="F159" s="194" t="s">
        <v>1299</v>
      </c>
      <c r="G159" s="195" t="s">
        <v>616</v>
      </c>
      <c r="H159" s="196">
        <v>1</v>
      </c>
      <c r="I159" s="197"/>
      <c r="J159" s="196">
        <f t="shared" si="20"/>
        <v>0</v>
      </c>
      <c r="K159" s="198"/>
      <c r="L159" s="199"/>
      <c r="M159" s="200" t="s">
        <v>1</v>
      </c>
      <c r="N159" s="201" t="s">
        <v>41</v>
      </c>
      <c r="O159" s="59"/>
      <c r="P159" s="155">
        <f t="shared" si="21"/>
        <v>0</v>
      </c>
      <c r="Q159" s="155">
        <v>0</v>
      </c>
      <c r="R159" s="155">
        <f t="shared" si="22"/>
        <v>0</v>
      </c>
      <c r="S159" s="155">
        <v>0</v>
      </c>
      <c r="T159" s="156">
        <f t="shared" si="2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102</v>
      </c>
      <c r="AT159" s="157" t="s">
        <v>237</v>
      </c>
      <c r="AU159" s="157" t="s">
        <v>84</v>
      </c>
      <c r="AY159" s="18" t="s">
        <v>154</v>
      </c>
      <c r="BE159" s="158">
        <f t="shared" si="24"/>
        <v>0</v>
      </c>
      <c r="BF159" s="158">
        <f t="shared" si="25"/>
        <v>0</v>
      </c>
      <c r="BG159" s="158">
        <f t="shared" si="26"/>
        <v>0</v>
      </c>
      <c r="BH159" s="158">
        <f t="shared" si="27"/>
        <v>0</v>
      </c>
      <c r="BI159" s="158">
        <f t="shared" si="28"/>
        <v>0</v>
      </c>
      <c r="BJ159" s="18" t="s">
        <v>84</v>
      </c>
      <c r="BK159" s="159">
        <f t="shared" si="29"/>
        <v>0</v>
      </c>
      <c r="BL159" s="18" t="s">
        <v>90</v>
      </c>
      <c r="BM159" s="157" t="s">
        <v>712</v>
      </c>
    </row>
    <row r="160" spans="1:65" s="2" customFormat="1" ht="21.75" customHeight="1">
      <c r="A160" s="33"/>
      <c r="B160" s="145"/>
      <c r="C160" s="146" t="s">
        <v>75</v>
      </c>
      <c r="D160" s="146" t="s">
        <v>156</v>
      </c>
      <c r="E160" s="147" t="s">
        <v>1300</v>
      </c>
      <c r="F160" s="148" t="s">
        <v>1301</v>
      </c>
      <c r="G160" s="149" t="s">
        <v>616</v>
      </c>
      <c r="H160" s="150">
        <v>1</v>
      </c>
      <c r="I160" s="151"/>
      <c r="J160" s="150">
        <f t="shared" si="20"/>
        <v>0</v>
      </c>
      <c r="K160" s="152"/>
      <c r="L160" s="34"/>
      <c r="M160" s="153" t="s">
        <v>1</v>
      </c>
      <c r="N160" s="154" t="s">
        <v>41</v>
      </c>
      <c r="O160" s="59"/>
      <c r="P160" s="155">
        <f t="shared" si="21"/>
        <v>0</v>
      </c>
      <c r="Q160" s="155">
        <v>0</v>
      </c>
      <c r="R160" s="155">
        <f t="shared" si="22"/>
        <v>0</v>
      </c>
      <c r="S160" s="155">
        <v>0</v>
      </c>
      <c r="T160" s="156">
        <f t="shared" si="2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90</v>
      </c>
      <c r="AT160" s="157" t="s">
        <v>156</v>
      </c>
      <c r="AU160" s="157" t="s">
        <v>84</v>
      </c>
      <c r="AY160" s="18" t="s">
        <v>154</v>
      </c>
      <c r="BE160" s="158">
        <f t="shared" si="24"/>
        <v>0</v>
      </c>
      <c r="BF160" s="158">
        <f t="shared" si="25"/>
        <v>0</v>
      </c>
      <c r="BG160" s="158">
        <f t="shared" si="26"/>
        <v>0</v>
      </c>
      <c r="BH160" s="158">
        <f t="shared" si="27"/>
        <v>0</v>
      </c>
      <c r="BI160" s="158">
        <f t="shared" si="28"/>
        <v>0</v>
      </c>
      <c r="BJ160" s="18" t="s">
        <v>84</v>
      </c>
      <c r="BK160" s="159">
        <f t="shared" si="29"/>
        <v>0</v>
      </c>
      <c r="BL160" s="18" t="s">
        <v>90</v>
      </c>
      <c r="BM160" s="157" t="s">
        <v>720</v>
      </c>
    </row>
    <row r="161" spans="1:65" s="2" customFormat="1" ht="16.5" customHeight="1">
      <c r="A161" s="33"/>
      <c r="B161" s="145"/>
      <c r="C161" s="192" t="s">
        <v>75</v>
      </c>
      <c r="D161" s="192" t="s">
        <v>237</v>
      </c>
      <c r="E161" s="193" t="s">
        <v>1302</v>
      </c>
      <c r="F161" s="194" t="s">
        <v>1303</v>
      </c>
      <c r="G161" s="195" t="s">
        <v>616</v>
      </c>
      <c r="H161" s="196">
        <v>1</v>
      </c>
      <c r="I161" s="197"/>
      <c r="J161" s="196">
        <f t="shared" si="20"/>
        <v>0</v>
      </c>
      <c r="K161" s="198"/>
      <c r="L161" s="199"/>
      <c r="M161" s="200" t="s">
        <v>1</v>
      </c>
      <c r="N161" s="201" t="s">
        <v>41</v>
      </c>
      <c r="O161" s="59"/>
      <c r="P161" s="155">
        <f t="shared" si="21"/>
        <v>0</v>
      </c>
      <c r="Q161" s="155">
        <v>0</v>
      </c>
      <c r="R161" s="155">
        <f t="shared" si="22"/>
        <v>0</v>
      </c>
      <c r="S161" s="155">
        <v>0</v>
      </c>
      <c r="T161" s="156">
        <f t="shared" si="2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102</v>
      </c>
      <c r="AT161" s="157" t="s">
        <v>237</v>
      </c>
      <c r="AU161" s="157" t="s">
        <v>84</v>
      </c>
      <c r="AY161" s="18" t="s">
        <v>154</v>
      </c>
      <c r="BE161" s="158">
        <f t="shared" si="24"/>
        <v>0</v>
      </c>
      <c r="BF161" s="158">
        <f t="shared" si="25"/>
        <v>0</v>
      </c>
      <c r="BG161" s="158">
        <f t="shared" si="26"/>
        <v>0</v>
      </c>
      <c r="BH161" s="158">
        <f t="shared" si="27"/>
        <v>0</v>
      </c>
      <c r="BI161" s="158">
        <f t="shared" si="28"/>
        <v>0</v>
      </c>
      <c r="BJ161" s="18" t="s">
        <v>84</v>
      </c>
      <c r="BK161" s="159">
        <f t="shared" si="29"/>
        <v>0</v>
      </c>
      <c r="BL161" s="18" t="s">
        <v>90</v>
      </c>
      <c r="BM161" s="157" t="s">
        <v>728</v>
      </c>
    </row>
    <row r="162" spans="1:65" s="2" customFormat="1" ht="16.5" customHeight="1">
      <c r="A162" s="33"/>
      <c r="B162" s="145"/>
      <c r="C162" s="192" t="s">
        <v>75</v>
      </c>
      <c r="D162" s="192" t="s">
        <v>237</v>
      </c>
      <c r="E162" s="193" t="s">
        <v>1304</v>
      </c>
      <c r="F162" s="194" t="s">
        <v>1305</v>
      </c>
      <c r="G162" s="195" t="s">
        <v>616</v>
      </c>
      <c r="H162" s="196">
        <v>1</v>
      </c>
      <c r="I162" s="197"/>
      <c r="J162" s="196">
        <f t="shared" si="20"/>
        <v>0</v>
      </c>
      <c r="K162" s="198"/>
      <c r="L162" s="199"/>
      <c r="M162" s="207" t="s">
        <v>1</v>
      </c>
      <c r="N162" s="208" t="s">
        <v>41</v>
      </c>
      <c r="O162" s="204"/>
      <c r="P162" s="205">
        <f t="shared" si="21"/>
        <v>0</v>
      </c>
      <c r="Q162" s="205">
        <v>0</v>
      </c>
      <c r="R162" s="205">
        <f t="shared" si="22"/>
        <v>0</v>
      </c>
      <c r="S162" s="205">
        <v>0</v>
      </c>
      <c r="T162" s="206">
        <f t="shared" si="2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7" t="s">
        <v>102</v>
      </c>
      <c r="AT162" s="157" t="s">
        <v>237</v>
      </c>
      <c r="AU162" s="157" t="s">
        <v>84</v>
      </c>
      <c r="AY162" s="18" t="s">
        <v>154</v>
      </c>
      <c r="BE162" s="158">
        <f t="shared" si="24"/>
        <v>0</v>
      </c>
      <c r="BF162" s="158">
        <f t="shared" si="25"/>
        <v>0</v>
      </c>
      <c r="BG162" s="158">
        <f t="shared" si="26"/>
        <v>0</v>
      </c>
      <c r="BH162" s="158">
        <f t="shared" si="27"/>
        <v>0</v>
      </c>
      <c r="BI162" s="158">
        <f t="shared" si="28"/>
        <v>0</v>
      </c>
      <c r="BJ162" s="18" t="s">
        <v>84</v>
      </c>
      <c r="BK162" s="159">
        <f t="shared" si="29"/>
        <v>0</v>
      </c>
      <c r="BL162" s="18" t="s">
        <v>90</v>
      </c>
      <c r="BM162" s="157" t="s">
        <v>737</v>
      </c>
    </row>
    <row r="163" spans="1:65" s="2" customFormat="1" ht="6.95" customHeight="1">
      <c r="A163" s="33"/>
      <c r="B163" s="48"/>
      <c r="C163" s="49"/>
      <c r="D163" s="49"/>
      <c r="E163" s="49"/>
      <c r="F163" s="49"/>
      <c r="G163" s="49"/>
      <c r="H163" s="49"/>
      <c r="I163" s="49"/>
      <c r="J163" s="49"/>
      <c r="K163" s="49"/>
      <c r="L163" s="34"/>
      <c r="M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</row>
  </sheetData>
  <autoFilter ref="C119:K162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topLeftCell="A96" workbookViewId="0">
      <selection activeCell="F104" sqref="F10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119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C4" s="210"/>
      <c r="D4" s="22" t="s">
        <v>120</v>
      </c>
      <c r="E4" s="210"/>
      <c r="F4" s="210"/>
      <c r="G4" s="210"/>
      <c r="H4" s="210"/>
      <c r="L4" s="21"/>
      <c r="M4" s="94" t="s">
        <v>9</v>
      </c>
      <c r="AT4" s="18" t="s">
        <v>3</v>
      </c>
    </row>
    <row r="5" spans="1:46" s="1" customFormat="1" ht="6.95" customHeight="1">
      <c r="B5" s="21"/>
      <c r="C5" s="210"/>
      <c r="D5" s="210"/>
      <c r="E5" s="210"/>
      <c r="F5" s="210"/>
      <c r="G5" s="210"/>
      <c r="H5" s="210"/>
      <c r="L5" s="21"/>
    </row>
    <row r="6" spans="1:46" s="1" customFormat="1" ht="12" customHeight="1">
      <c r="B6" s="21"/>
      <c r="C6" s="210"/>
      <c r="D6" s="213" t="s">
        <v>14</v>
      </c>
      <c r="E6" s="210"/>
      <c r="F6" s="210"/>
      <c r="G6" s="210"/>
      <c r="H6" s="210"/>
      <c r="L6" s="21"/>
    </row>
    <row r="7" spans="1:46" s="1" customFormat="1" ht="16.5" customHeight="1">
      <c r="B7" s="21"/>
      <c r="C7" s="210"/>
      <c r="D7" s="210"/>
      <c r="E7" s="255" t="str">
        <f>'Rekapitulácia stavby'!K6</f>
        <v>ROZKVET - OPRAVA NÁMESTIA</v>
      </c>
      <c r="F7" s="255"/>
      <c r="G7" s="255"/>
      <c r="H7" s="255"/>
      <c r="L7" s="21"/>
    </row>
    <row r="8" spans="1:46" s="2" customFormat="1" ht="12" customHeight="1">
      <c r="A8" s="33"/>
      <c r="B8" s="34"/>
      <c r="C8" s="214"/>
      <c r="D8" s="213" t="s">
        <v>121</v>
      </c>
      <c r="E8" s="214"/>
      <c r="F8" s="214"/>
      <c r="G8" s="214"/>
      <c r="H8" s="214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214"/>
      <c r="D9" s="214"/>
      <c r="E9" s="249" t="s">
        <v>1306</v>
      </c>
      <c r="F9" s="249"/>
      <c r="G9" s="249"/>
      <c r="H9" s="249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214"/>
      <c r="D10" s="214"/>
      <c r="E10" s="214"/>
      <c r="F10" s="214"/>
      <c r="G10" s="214"/>
      <c r="H10" s="214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214"/>
      <c r="D11" s="213" t="s">
        <v>16</v>
      </c>
      <c r="E11" s="214"/>
      <c r="F11" s="209" t="s">
        <v>1</v>
      </c>
      <c r="G11" s="214"/>
      <c r="H11" s="214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214"/>
      <c r="D12" s="213" t="s">
        <v>18</v>
      </c>
      <c r="E12" s="214"/>
      <c r="F12" s="209" t="s">
        <v>19</v>
      </c>
      <c r="G12" s="214"/>
      <c r="H12" s="214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214"/>
      <c r="D13" s="214"/>
      <c r="E13" s="214"/>
      <c r="F13" s="214"/>
      <c r="G13" s="214"/>
      <c r="H13" s="214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214"/>
      <c r="D14" s="213" t="s">
        <v>22</v>
      </c>
      <c r="E14" s="214"/>
      <c r="F14" s="214"/>
      <c r="G14" s="214"/>
      <c r="H14" s="214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214"/>
      <c r="D15" s="214"/>
      <c r="E15" s="209" t="str">
        <f>IF('Rekapitulácia stavby'!E11="","",'Rekapitulácia stavby'!E11)</f>
        <v>Mestský úrad , Trenčín</v>
      </c>
      <c r="F15" s="214"/>
      <c r="G15" s="214"/>
      <c r="H15" s="214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214"/>
      <c r="D16" s="214"/>
      <c r="E16" s="214"/>
      <c r="F16" s="214"/>
      <c r="G16" s="214"/>
      <c r="H16" s="214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214"/>
      <c r="D17" s="213" t="s">
        <v>26</v>
      </c>
      <c r="E17" s="214"/>
      <c r="F17" s="214"/>
      <c r="G17" s="214"/>
      <c r="H17" s="214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214"/>
      <c r="D18" s="214"/>
      <c r="E18" s="257" t="str">
        <f>'Rekapitulácia stavby'!E14</f>
        <v>Vyplň údaj</v>
      </c>
      <c r="F18" s="257"/>
      <c r="G18" s="257"/>
      <c r="H18" s="257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214"/>
      <c r="D19" s="214"/>
      <c r="E19" s="214"/>
      <c r="F19" s="214"/>
      <c r="G19" s="214"/>
      <c r="H19" s="214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214"/>
      <c r="D20" s="213" t="s">
        <v>28</v>
      </c>
      <c r="E20" s="214"/>
      <c r="F20" s="214"/>
      <c r="G20" s="214"/>
      <c r="H20" s="214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214"/>
      <c r="D21" s="214"/>
      <c r="E21" s="209" t="str">
        <f>IF('Rekapitulácia stavby'!E17="","",'Rekapitulácia stavby'!E17)</f>
        <v>BYTOP , s.r.o. Trenčín</v>
      </c>
      <c r="F21" s="214"/>
      <c r="G21" s="214"/>
      <c r="H21" s="214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214"/>
      <c r="D22" s="214"/>
      <c r="E22" s="214"/>
      <c r="F22" s="214"/>
      <c r="G22" s="214"/>
      <c r="H22" s="214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214"/>
      <c r="D23" s="213" t="s">
        <v>32</v>
      </c>
      <c r="E23" s="214"/>
      <c r="F23" s="214"/>
      <c r="G23" s="214"/>
      <c r="H23" s="214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214"/>
      <c r="D24" s="214"/>
      <c r="E24" s="209" t="str">
        <f>IF('Rekapitulácia stavby'!E20="","",'Rekapitulácia stavby'!E20)</f>
        <v>Martinusová Katarína</v>
      </c>
      <c r="F24" s="214"/>
      <c r="G24" s="214"/>
      <c r="H24" s="214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214"/>
      <c r="D25" s="214"/>
      <c r="E25" s="214"/>
      <c r="F25" s="214"/>
      <c r="G25" s="214"/>
      <c r="H25" s="214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214"/>
      <c r="D26" s="213" t="s">
        <v>34</v>
      </c>
      <c r="E26" s="214"/>
      <c r="F26" s="214"/>
      <c r="G26" s="214"/>
      <c r="H26" s="214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214"/>
      <c r="D28" s="214"/>
      <c r="E28" s="214"/>
      <c r="F28" s="214"/>
      <c r="G28" s="214"/>
      <c r="H28" s="214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214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214"/>
      <c r="D30" s="98" t="s">
        <v>35</v>
      </c>
      <c r="E30" s="214"/>
      <c r="F30" s="214"/>
      <c r="G30" s="214"/>
      <c r="H30" s="214"/>
      <c r="I30" s="33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214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214"/>
      <c r="D32" s="214"/>
      <c r="E32" s="214"/>
      <c r="F32" s="212" t="s">
        <v>37</v>
      </c>
      <c r="G32" s="214"/>
      <c r="H32" s="214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214"/>
      <c r="D33" s="99" t="s">
        <v>39</v>
      </c>
      <c r="E33" s="213" t="s">
        <v>40</v>
      </c>
      <c r="F33" s="100">
        <f>ROUND((SUM(BE123:BE222)),  2)</f>
        <v>0</v>
      </c>
      <c r="G33" s="214"/>
      <c r="H33" s="214"/>
      <c r="I33" s="101">
        <v>0.2</v>
      </c>
      <c r="J33" s="100">
        <f>ROUND(((SUM(BE123:BE222))*I33),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214"/>
      <c r="D34" s="214"/>
      <c r="E34" s="213" t="s">
        <v>41</v>
      </c>
      <c r="F34" s="100">
        <f>ROUND((SUM(BF123:BF222)),  2)</f>
        <v>0</v>
      </c>
      <c r="G34" s="214"/>
      <c r="H34" s="214"/>
      <c r="I34" s="101">
        <v>0.2</v>
      </c>
      <c r="J34" s="100">
        <f>ROUND(((SUM(BF123:BF222))*I34),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214"/>
      <c r="D35" s="214"/>
      <c r="E35" s="213" t="s">
        <v>42</v>
      </c>
      <c r="F35" s="100">
        <f>ROUND((SUM(BG123:BG222)),  2)</f>
        <v>0</v>
      </c>
      <c r="G35" s="214"/>
      <c r="H35" s="214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214"/>
      <c r="D36" s="214"/>
      <c r="E36" s="213" t="s">
        <v>43</v>
      </c>
      <c r="F36" s="100">
        <f>ROUND((SUM(BH123:BH222)),  2)</f>
        <v>0</v>
      </c>
      <c r="G36" s="214"/>
      <c r="H36" s="214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214"/>
      <c r="D37" s="214"/>
      <c r="E37" s="213" t="s">
        <v>44</v>
      </c>
      <c r="F37" s="100">
        <f>ROUND((SUM(BI123:BI222)),  2)</f>
        <v>0</v>
      </c>
      <c r="G37" s="214"/>
      <c r="H37" s="214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214"/>
      <c r="D38" s="214"/>
      <c r="E38" s="214"/>
      <c r="F38" s="214"/>
      <c r="G38" s="214"/>
      <c r="H38" s="214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214"/>
      <c r="D40" s="214"/>
      <c r="E40" s="214"/>
      <c r="F40" s="214"/>
      <c r="G40" s="214"/>
      <c r="H40" s="214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C41" s="210"/>
      <c r="D41" s="210"/>
      <c r="E41" s="210"/>
      <c r="F41" s="210"/>
      <c r="G41" s="210"/>
      <c r="H41" s="210"/>
      <c r="L41" s="21"/>
    </row>
    <row r="42" spans="1:31" s="1" customFormat="1" ht="14.45" customHeight="1">
      <c r="B42" s="21"/>
      <c r="C42" s="210"/>
      <c r="D42" s="210"/>
      <c r="E42" s="210"/>
      <c r="F42" s="210"/>
      <c r="G42" s="210"/>
      <c r="H42" s="210"/>
      <c r="L42" s="21"/>
    </row>
    <row r="43" spans="1:31" s="1" customFormat="1" ht="14.45" customHeight="1">
      <c r="B43" s="21"/>
      <c r="C43" s="210"/>
      <c r="D43" s="210"/>
      <c r="E43" s="210"/>
      <c r="F43" s="210"/>
      <c r="G43" s="210"/>
      <c r="H43" s="210"/>
      <c r="L43" s="21"/>
    </row>
    <row r="44" spans="1:31" s="1" customFormat="1" ht="14.45" customHeight="1">
      <c r="B44" s="21"/>
      <c r="C44" s="210"/>
      <c r="D44" s="210"/>
      <c r="E44" s="210"/>
      <c r="F44" s="210"/>
      <c r="G44" s="210"/>
      <c r="H44" s="210"/>
      <c r="L44" s="21"/>
    </row>
    <row r="45" spans="1:31" s="1" customFormat="1" ht="14.45" customHeight="1">
      <c r="B45" s="21"/>
      <c r="C45" s="210"/>
      <c r="D45" s="210"/>
      <c r="E45" s="210"/>
      <c r="F45" s="210"/>
      <c r="G45" s="210"/>
      <c r="H45" s="210"/>
      <c r="L45" s="21"/>
    </row>
    <row r="46" spans="1:31" s="1" customFormat="1" ht="14.45" customHeight="1">
      <c r="B46" s="21"/>
      <c r="C46" s="210"/>
      <c r="D46" s="210"/>
      <c r="E46" s="210"/>
      <c r="F46" s="210"/>
      <c r="G46" s="210"/>
      <c r="H46" s="210"/>
      <c r="L46" s="21"/>
    </row>
    <row r="47" spans="1:31" s="1" customFormat="1" ht="14.45" customHeight="1">
      <c r="B47" s="21"/>
      <c r="C47" s="210"/>
      <c r="D47" s="210"/>
      <c r="E47" s="210"/>
      <c r="F47" s="210"/>
      <c r="G47" s="210"/>
      <c r="H47" s="210"/>
      <c r="L47" s="21"/>
    </row>
    <row r="48" spans="1:31" s="1" customFormat="1" ht="14.45" customHeight="1">
      <c r="B48" s="21"/>
      <c r="C48" s="210"/>
      <c r="D48" s="210"/>
      <c r="E48" s="210"/>
      <c r="F48" s="210"/>
      <c r="G48" s="210"/>
      <c r="H48" s="210"/>
      <c r="L48" s="21"/>
    </row>
    <row r="49" spans="1:31" s="1" customFormat="1" ht="14.45" customHeight="1">
      <c r="B49" s="21"/>
      <c r="C49" s="210"/>
      <c r="D49" s="210"/>
      <c r="E49" s="210"/>
      <c r="F49" s="210"/>
      <c r="G49" s="210"/>
      <c r="H49" s="210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C51" s="210"/>
      <c r="D51" s="210"/>
      <c r="E51" s="210"/>
      <c r="F51" s="210"/>
      <c r="G51" s="210"/>
      <c r="H51" s="210"/>
      <c r="L51" s="21"/>
    </row>
    <row r="52" spans="1:31">
      <c r="B52" s="21"/>
      <c r="C52" s="210"/>
      <c r="D52" s="210"/>
      <c r="E52" s="210"/>
      <c r="F52" s="210"/>
      <c r="G52" s="210"/>
      <c r="H52" s="210"/>
      <c r="L52" s="21"/>
    </row>
    <row r="53" spans="1:31">
      <c r="B53" s="21"/>
      <c r="C53" s="210"/>
      <c r="D53" s="210"/>
      <c r="E53" s="210"/>
      <c r="F53" s="210"/>
      <c r="G53" s="210"/>
      <c r="H53" s="210"/>
      <c r="L53" s="21"/>
    </row>
    <row r="54" spans="1:31">
      <c r="B54" s="21"/>
      <c r="C54" s="210"/>
      <c r="D54" s="210"/>
      <c r="E54" s="210"/>
      <c r="F54" s="210"/>
      <c r="G54" s="210"/>
      <c r="H54" s="210"/>
      <c r="L54" s="21"/>
    </row>
    <row r="55" spans="1:31">
      <c r="B55" s="21"/>
      <c r="C55" s="210"/>
      <c r="D55" s="210"/>
      <c r="E55" s="210"/>
      <c r="F55" s="210"/>
      <c r="G55" s="210"/>
      <c r="H55" s="210"/>
      <c r="L55" s="21"/>
    </row>
    <row r="56" spans="1:31">
      <c r="B56" s="21"/>
      <c r="C56" s="210"/>
      <c r="D56" s="210"/>
      <c r="E56" s="210"/>
      <c r="F56" s="210"/>
      <c r="G56" s="210"/>
      <c r="H56" s="210"/>
      <c r="L56" s="21"/>
    </row>
    <row r="57" spans="1:31">
      <c r="B57" s="21"/>
      <c r="C57" s="210"/>
      <c r="D57" s="210"/>
      <c r="E57" s="210"/>
      <c r="F57" s="210"/>
      <c r="G57" s="210"/>
      <c r="H57" s="210"/>
      <c r="L57" s="21"/>
    </row>
    <row r="58" spans="1:31">
      <c r="B58" s="21"/>
      <c r="C58" s="210"/>
      <c r="D58" s="210"/>
      <c r="E58" s="210"/>
      <c r="F58" s="210"/>
      <c r="G58" s="210"/>
      <c r="H58" s="210"/>
      <c r="L58" s="21"/>
    </row>
    <row r="59" spans="1:31">
      <c r="B59" s="21"/>
      <c r="C59" s="210"/>
      <c r="D59" s="210"/>
      <c r="E59" s="210"/>
      <c r="F59" s="210"/>
      <c r="G59" s="210"/>
      <c r="H59" s="210"/>
      <c r="L59" s="21"/>
    </row>
    <row r="60" spans="1:31">
      <c r="B60" s="21"/>
      <c r="C60" s="210"/>
      <c r="D60" s="210"/>
      <c r="E60" s="210"/>
      <c r="F60" s="210"/>
      <c r="G60" s="210"/>
      <c r="H60" s="210"/>
      <c r="L60" s="21"/>
    </row>
    <row r="61" spans="1:31" s="2" customFormat="1" ht="12.75">
      <c r="A61" s="33"/>
      <c r="B61" s="34"/>
      <c r="C61" s="214"/>
      <c r="D61" s="46" t="s">
        <v>50</v>
      </c>
      <c r="E61" s="211"/>
      <c r="F61" s="108" t="s">
        <v>51</v>
      </c>
      <c r="G61" s="46" t="s">
        <v>50</v>
      </c>
      <c r="H61" s="211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C62" s="210"/>
      <c r="D62" s="210"/>
      <c r="E62" s="210"/>
      <c r="F62" s="210"/>
      <c r="G62" s="210"/>
      <c r="H62" s="210"/>
      <c r="L62" s="21"/>
    </row>
    <row r="63" spans="1:31">
      <c r="B63" s="21"/>
      <c r="C63" s="210"/>
      <c r="D63" s="210"/>
      <c r="E63" s="210"/>
      <c r="F63" s="210"/>
      <c r="G63" s="210"/>
      <c r="H63" s="210"/>
      <c r="L63" s="21"/>
    </row>
    <row r="64" spans="1:31">
      <c r="B64" s="21"/>
      <c r="C64" s="210"/>
      <c r="D64" s="210"/>
      <c r="E64" s="210"/>
      <c r="F64" s="210"/>
      <c r="G64" s="210"/>
      <c r="H64" s="210"/>
      <c r="L64" s="21"/>
    </row>
    <row r="65" spans="1:31" s="2" customFormat="1" ht="12.75">
      <c r="A65" s="33"/>
      <c r="B65" s="34"/>
      <c r="C65" s="214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C66" s="210"/>
      <c r="D66" s="210"/>
      <c r="E66" s="210"/>
      <c r="F66" s="210"/>
      <c r="G66" s="210"/>
      <c r="H66" s="210"/>
      <c r="L66" s="21"/>
    </row>
    <row r="67" spans="1:31">
      <c r="B67" s="21"/>
      <c r="C67" s="210"/>
      <c r="D67" s="210"/>
      <c r="E67" s="210"/>
      <c r="F67" s="210"/>
      <c r="G67" s="210"/>
      <c r="H67" s="210"/>
      <c r="L67" s="21"/>
    </row>
    <row r="68" spans="1:31">
      <c r="B68" s="21"/>
      <c r="C68" s="210"/>
      <c r="D68" s="210"/>
      <c r="E68" s="210"/>
      <c r="F68" s="210"/>
      <c r="G68" s="210"/>
      <c r="H68" s="210"/>
      <c r="L68" s="21"/>
    </row>
    <row r="69" spans="1:31">
      <c r="B69" s="21"/>
      <c r="C69" s="210"/>
      <c r="D69" s="210"/>
      <c r="E69" s="210"/>
      <c r="F69" s="210"/>
      <c r="G69" s="210"/>
      <c r="H69" s="210"/>
      <c r="L69" s="21"/>
    </row>
    <row r="70" spans="1:31">
      <c r="B70" s="21"/>
      <c r="C70" s="210"/>
      <c r="D70" s="210"/>
      <c r="E70" s="210"/>
      <c r="F70" s="210"/>
      <c r="G70" s="210"/>
      <c r="H70" s="210"/>
      <c r="L70" s="21"/>
    </row>
    <row r="71" spans="1:31">
      <c r="B71" s="21"/>
      <c r="C71" s="210"/>
      <c r="D71" s="210"/>
      <c r="E71" s="210"/>
      <c r="F71" s="210"/>
      <c r="G71" s="210"/>
      <c r="H71" s="210"/>
      <c r="L71" s="21"/>
    </row>
    <row r="72" spans="1:31">
      <c r="B72" s="21"/>
      <c r="C72" s="210"/>
      <c r="D72" s="210"/>
      <c r="E72" s="210"/>
      <c r="F72" s="210"/>
      <c r="G72" s="210"/>
      <c r="H72" s="210"/>
      <c r="L72" s="21"/>
    </row>
    <row r="73" spans="1:31">
      <c r="B73" s="21"/>
      <c r="C73" s="210"/>
      <c r="D73" s="210"/>
      <c r="E73" s="210"/>
      <c r="F73" s="210"/>
      <c r="G73" s="210"/>
      <c r="H73" s="210"/>
      <c r="L73" s="21"/>
    </row>
    <row r="74" spans="1:31">
      <c r="B74" s="21"/>
      <c r="C74" s="210"/>
      <c r="D74" s="210"/>
      <c r="E74" s="210"/>
      <c r="F74" s="210"/>
      <c r="G74" s="210"/>
      <c r="H74" s="210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>13 - SO 106 - Sadové úpravy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450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10" customFormat="1" ht="19.899999999999999" customHeight="1">
      <c r="B98" s="117"/>
      <c r="D98" s="118" t="s">
        <v>1307</v>
      </c>
      <c r="E98" s="119"/>
      <c r="F98" s="119"/>
      <c r="G98" s="119"/>
      <c r="H98" s="119"/>
      <c r="I98" s="119"/>
      <c r="J98" s="120">
        <f>J125</f>
        <v>0</v>
      </c>
      <c r="L98" s="117"/>
    </row>
    <row r="99" spans="1:31" s="10" customFormat="1" ht="19.899999999999999" customHeight="1">
      <c r="B99" s="117"/>
      <c r="D99" s="118"/>
      <c r="E99" s="119"/>
      <c r="F99" s="119"/>
      <c r="G99" s="119"/>
      <c r="H99" s="119"/>
      <c r="I99" s="119"/>
      <c r="J99" s="120">
        <f>J131</f>
        <v>0</v>
      </c>
      <c r="L99" s="117"/>
    </row>
    <row r="100" spans="1:31" s="10" customFormat="1" ht="19.899999999999999" customHeight="1">
      <c r="B100" s="117"/>
      <c r="D100" s="118" t="s">
        <v>1308</v>
      </c>
      <c r="E100" s="119"/>
      <c r="F100" s="119"/>
      <c r="G100" s="119"/>
      <c r="H100" s="119"/>
      <c r="I100" s="119"/>
      <c r="J100" s="120">
        <f>J152</f>
        <v>0</v>
      </c>
      <c r="L100" s="117"/>
    </row>
    <row r="101" spans="1:31" s="10" customFormat="1" ht="19.899999999999999" customHeight="1">
      <c r="B101" s="117"/>
      <c r="D101" s="118" t="s">
        <v>1309</v>
      </c>
      <c r="E101" s="119"/>
      <c r="F101" s="119"/>
      <c r="G101" s="119"/>
      <c r="H101" s="119"/>
      <c r="I101" s="119"/>
      <c r="J101" s="120">
        <f>J175</f>
        <v>0</v>
      </c>
      <c r="L101" s="117"/>
    </row>
    <row r="102" spans="1:31" s="10" customFormat="1" ht="19.899999999999999" customHeight="1">
      <c r="B102" s="117"/>
      <c r="D102" s="118" t="s">
        <v>1310</v>
      </c>
      <c r="E102" s="119"/>
      <c r="F102" s="119"/>
      <c r="G102" s="119"/>
      <c r="H102" s="119"/>
      <c r="I102" s="119"/>
      <c r="J102" s="120">
        <f>J191</f>
        <v>0</v>
      </c>
      <c r="L102" s="117"/>
    </row>
    <row r="103" spans="1:31" s="10" customFormat="1" ht="19.899999999999999" customHeight="1">
      <c r="B103" s="117"/>
      <c r="D103" s="118" t="s">
        <v>1311</v>
      </c>
      <c r="E103" s="119"/>
      <c r="F103" s="119"/>
      <c r="G103" s="119"/>
      <c r="H103" s="119"/>
      <c r="I103" s="119"/>
      <c r="J103" s="120">
        <f>J208</f>
        <v>0</v>
      </c>
      <c r="L103" s="117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140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14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55" t="str">
        <f>E7</f>
        <v>ROZKVET - OPRAVA NÁMESTIA</v>
      </c>
      <c r="F113" s="256"/>
      <c r="G113" s="256"/>
      <c r="H113" s="256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121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49" t="str">
        <f>E9</f>
        <v>13 - SO 106 - Sadové úpravy</v>
      </c>
      <c r="F115" s="254"/>
      <c r="G115" s="254"/>
      <c r="H115" s="254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18</v>
      </c>
      <c r="D117" s="33"/>
      <c r="E117" s="33"/>
      <c r="F117" s="26" t="str">
        <f>F12</f>
        <v xml:space="preserve"> </v>
      </c>
      <c r="G117" s="33"/>
      <c r="H117" s="33"/>
      <c r="I117" s="28" t="s">
        <v>20</v>
      </c>
      <c r="J117" s="56" t="str">
        <f>IF(J12="","",J12)</f>
        <v>12. 1. 2021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7" customHeight="1">
      <c r="A119" s="33"/>
      <c r="B119" s="34"/>
      <c r="C119" s="28" t="s">
        <v>22</v>
      </c>
      <c r="D119" s="33"/>
      <c r="E119" s="33"/>
      <c r="F119" s="26" t="str">
        <f>E15</f>
        <v>Mestský úrad , Trenčín</v>
      </c>
      <c r="G119" s="33"/>
      <c r="H119" s="33"/>
      <c r="I119" s="28" t="s">
        <v>28</v>
      </c>
      <c r="J119" s="31" t="str">
        <f>E21</f>
        <v>BYTOP , s.r.o. Trenčín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26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>Martinusová Katarína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1"/>
      <c r="B122" s="122"/>
      <c r="C122" s="123" t="s">
        <v>141</v>
      </c>
      <c r="D122" s="124" t="s">
        <v>60</v>
      </c>
      <c r="E122" s="124" t="s">
        <v>56</v>
      </c>
      <c r="F122" s="124" t="s">
        <v>57</v>
      </c>
      <c r="G122" s="124" t="s">
        <v>142</v>
      </c>
      <c r="H122" s="124" t="s">
        <v>143</v>
      </c>
      <c r="I122" s="124" t="s">
        <v>144</v>
      </c>
      <c r="J122" s="125" t="s">
        <v>125</v>
      </c>
      <c r="K122" s="126" t="s">
        <v>145</v>
      </c>
      <c r="L122" s="127"/>
      <c r="M122" s="63" t="s">
        <v>1</v>
      </c>
      <c r="N122" s="64" t="s">
        <v>39</v>
      </c>
      <c r="O122" s="64" t="s">
        <v>146</v>
      </c>
      <c r="P122" s="64" t="s">
        <v>147</v>
      </c>
      <c r="Q122" s="64" t="s">
        <v>148</v>
      </c>
      <c r="R122" s="64" t="s">
        <v>149</v>
      </c>
      <c r="S122" s="64" t="s">
        <v>150</v>
      </c>
      <c r="T122" s="65" t="s">
        <v>151</v>
      </c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</row>
    <row r="123" spans="1:65" s="2" customFormat="1" ht="22.9" customHeight="1">
      <c r="A123" s="33"/>
      <c r="B123" s="34"/>
      <c r="C123" s="70" t="s">
        <v>126</v>
      </c>
      <c r="D123" s="33"/>
      <c r="E123" s="33"/>
      <c r="F123" s="33"/>
      <c r="G123" s="33"/>
      <c r="H123" s="33"/>
      <c r="I123" s="33"/>
      <c r="J123" s="128">
        <f>BK123</f>
        <v>0</v>
      </c>
      <c r="K123" s="33"/>
      <c r="L123" s="34"/>
      <c r="M123" s="66"/>
      <c r="N123" s="57"/>
      <c r="O123" s="67"/>
      <c r="P123" s="129">
        <f>P124</f>
        <v>0</v>
      </c>
      <c r="Q123" s="67"/>
      <c r="R123" s="129">
        <f>R124</f>
        <v>0</v>
      </c>
      <c r="S123" s="67"/>
      <c r="T123" s="130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127</v>
      </c>
      <c r="BK123" s="131">
        <f>BK124</f>
        <v>0</v>
      </c>
    </row>
    <row r="124" spans="1:65" s="12" customFormat="1" ht="25.9" customHeight="1">
      <c r="B124" s="132"/>
      <c r="D124" s="133" t="s">
        <v>74</v>
      </c>
      <c r="E124" s="134" t="s">
        <v>152</v>
      </c>
      <c r="F124" s="134" t="s">
        <v>458</v>
      </c>
      <c r="I124" s="135"/>
      <c r="J124" s="136">
        <f>BK124</f>
        <v>0</v>
      </c>
      <c r="L124" s="132"/>
      <c r="M124" s="137"/>
      <c r="N124" s="138"/>
      <c r="O124" s="138"/>
      <c r="P124" s="139">
        <f>P125+P131+P152+P175+P191+P208</f>
        <v>0</v>
      </c>
      <c r="Q124" s="138"/>
      <c r="R124" s="139">
        <f>R125+R131+R152+R175+R191+R208</f>
        <v>0</v>
      </c>
      <c r="S124" s="138"/>
      <c r="T124" s="140">
        <f>T125+T131+T152+T175+T191+T208</f>
        <v>0</v>
      </c>
      <c r="AR124" s="133" t="s">
        <v>80</v>
      </c>
      <c r="AT124" s="141" t="s">
        <v>74</v>
      </c>
      <c r="AU124" s="141" t="s">
        <v>75</v>
      </c>
      <c r="AY124" s="133" t="s">
        <v>154</v>
      </c>
      <c r="BK124" s="142">
        <f>BK125+BK131+BK152+BK175+BK191+BK208</f>
        <v>0</v>
      </c>
    </row>
    <row r="125" spans="1:65" s="12" customFormat="1" ht="22.9" customHeight="1">
      <c r="B125" s="132"/>
      <c r="D125" s="133" t="s">
        <v>74</v>
      </c>
      <c r="E125" s="143" t="s">
        <v>1141</v>
      </c>
      <c r="F125" s="143" t="s">
        <v>1312</v>
      </c>
      <c r="I125" s="135"/>
      <c r="J125" s="144">
        <f>BK125</f>
        <v>0</v>
      </c>
      <c r="L125" s="132"/>
      <c r="M125" s="137"/>
      <c r="N125" s="138"/>
      <c r="O125" s="138"/>
      <c r="P125" s="139">
        <f>SUM(P126:P130)</f>
        <v>0</v>
      </c>
      <c r="Q125" s="138"/>
      <c r="R125" s="139">
        <f>SUM(R126:R130)</f>
        <v>0</v>
      </c>
      <c r="S125" s="138"/>
      <c r="T125" s="140">
        <f>SUM(T126:T130)</f>
        <v>0</v>
      </c>
      <c r="AR125" s="133" t="s">
        <v>80</v>
      </c>
      <c r="AT125" s="141" t="s">
        <v>74</v>
      </c>
      <c r="AU125" s="141" t="s">
        <v>80</v>
      </c>
      <c r="AY125" s="133" t="s">
        <v>154</v>
      </c>
      <c r="BK125" s="142">
        <f>SUM(BK126:BK130)</f>
        <v>0</v>
      </c>
    </row>
    <row r="126" spans="1:65" s="2" customFormat="1" ht="16.5" customHeight="1">
      <c r="A126" s="33"/>
      <c r="B126" s="145"/>
      <c r="C126" s="146"/>
      <c r="D126" s="146"/>
      <c r="E126" s="147"/>
      <c r="F126" s="148"/>
      <c r="G126" s="149"/>
      <c r="H126" s="150"/>
      <c r="I126" s="151"/>
      <c r="J126" s="150"/>
      <c r="K126" s="152"/>
      <c r="L126" s="34"/>
      <c r="M126" s="153" t="s">
        <v>1</v>
      </c>
      <c r="N126" s="154" t="s">
        <v>41</v>
      </c>
      <c r="O126" s="59"/>
      <c r="P126" s="155">
        <f>O126*H126</f>
        <v>0</v>
      </c>
      <c r="Q126" s="155">
        <v>0</v>
      </c>
      <c r="R126" s="155">
        <f>Q126*H126</f>
        <v>0</v>
      </c>
      <c r="S126" s="155">
        <v>0</v>
      </c>
      <c r="T126" s="156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90</v>
      </c>
      <c r="AT126" s="157" t="s">
        <v>156</v>
      </c>
      <c r="AU126" s="157" t="s">
        <v>84</v>
      </c>
      <c r="AY126" s="18" t="s">
        <v>154</v>
      </c>
      <c r="BE126" s="158">
        <f>IF(N126="základná",J126,0)</f>
        <v>0</v>
      </c>
      <c r="BF126" s="158">
        <f>IF(N126="znížená",J126,0)</f>
        <v>0</v>
      </c>
      <c r="BG126" s="158">
        <f>IF(N126="zákl. prenesená",J126,0)</f>
        <v>0</v>
      </c>
      <c r="BH126" s="158">
        <f>IF(N126="zníž. prenesená",J126,0)</f>
        <v>0</v>
      </c>
      <c r="BI126" s="158">
        <f>IF(N126="nulová",J126,0)</f>
        <v>0</v>
      </c>
      <c r="BJ126" s="18" t="s">
        <v>84</v>
      </c>
      <c r="BK126" s="159">
        <f>ROUND(I126*H126,3)</f>
        <v>0</v>
      </c>
      <c r="BL126" s="18" t="s">
        <v>90</v>
      </c>
      <c r="BM126" s="157" t="s">
        <v>84</v>
      </c>
    </row>
    <row r="127" spans="1:65" s="2" customFormat="1" ht="16.5" customHeight="1">
      <c r="A127" s="33"/>
      <c r="B127" s="145"/>
      <c r="C127" s="146" t="s">
        <v>84</v>
      </c>
      <c r="D127" s="146" t="s">
        <v>156</v>
      </c>
      <c r="E127" s="147" t="s">
        <v>1313</v>
      </c>
      <c r="F127" s="148" t="s">
        <v>1314</v>
      </c>
      <c r="G127" s="149" t="s">
        <v>330</v>
      </c>
      <c r="H127" s="150">
        <v>9</v>
      </c>
      <c r="I127" s="151"/>
      <c r="J127" s="150">
        <f>ROUND(I127*H127,3)</f>
        <v>0</v>
      </c>
      <c r="K127" s="152"/>
      <c r="L127" s="34"/>
      <c r="M127" s="153" t="s">
        <v>1</v>
      </c>
      <c r="N127" s="154" t="s">
        <v>41</v>
      </c>
      <c r="O127" s="59"/>
      <c r="P127" s="155">
        <f>O127*H127</f>
        <v>0</v>
      </c>
      <c r="Q127" s="155">
        <v>0</v>
      </c>
      <c r="R127" s="155">
        <f>Q127*H127</f>
        <v>0</v>
      </c>
      <c r="S127" s="155">
        <v>0</v>
      </c>
      <c r="T127" s="156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90</v>
      </c>
      <c r="AT127" s="157" t="s">
        <v>156</v>
      </c>
      <c r="AU127" s="157" t="s">
        <v>84</v>
      </c>
      <c r="AY127" s="18" t="s">
        <v>154</v>
      </c>
      <c r="BE127" s="158">
        <f>IF(N127="základná",J127,0)</f>
        <v>0</v>
      </c>
      <c r="BF127" s="158">
        <f>IF(N127="znížená",J127,0)</f>
        <v>0</v>
      </c>
      <c r="BG127" s="158">
        <f>IF(N127="zákl. prenesená",J127,0)</f>
        <v>0</v>
      </c>
      <c r="BH127" s="158">
        <f>IF(N127="zníž. prenesená",J127,0)</f>
        <v>0</v>
      </c>
      <c r="BI127" s="158">
        <f>IF(N127="nulová",J127,0)</f>
        <v>0</v>
      </c>
      <c r="BJ127" s="18" t="s">
        <v>84</v>
      </c>
      <c r="BK127" s="159">
        <f>ROUND(I127*H127,3)</f>
        <v>0</v>
      </c>
      <c r="BL127" s="18" t="s">
        <v>90</v>
      </c>
      <c r="BM127" s="157" t="s">
        <v>90</v>
      </c>
    </row>
    <row r="128" spans="1:65" s="2" customFormat="1" ht="21.75" customHeight="1">
      <c r="A128" s="33"/>
      <c r="B128" s="145"/>
      <c r="C128" s="146" t="s">
        <v>87</v>
      </c>
      <c r="D128" s="146" t="s">
        <v>156</v>
      </c>
      <c r="E128" s="147" t="s">
        <v>1315</v>
      </c>
      <c r="F128" s="148" t="s">
        <v>1316</v>
      </c>
      <c r="G128" s="149" t="s">
        <v>330</v>
      </c>
      <c r="H128" s="150">
        <v>18</v>
      </c>
      <c r="I128" s="151"/>
      <c r="J128" s="150">
        <f>ROUND(I128*H128,3)</f>
        <v>0</v>
      </c>
      <c r="K128" s="152"/>
      <c r="L128" s="34"/>
      <c r="M128" s="153" t="s">
        <v>1</v>
      </c>
      <c r="N128" s="154" t="s">
        <v>41</v>
      </c>
      <c r="O128" s="59"/>
      <c r="P128" s="155">
        <f>O128*H128</f>
        <v>0</v>
      </c>
      <c r="Q128" s="155">
        <v>0</v>
      </c>
      <c r="R128" s="155">
        <f>Q128*H128</f>
        <v>0</v>
      </c>
      <c r="S128" s="155">
        <v>0</v>
      </c>
      <c r="T128" s="156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90</v>
      </c>
      <c r="AT128" s="157" t="s">
        <v>156</v>
      </c>
      <c r="AU128" s="157" t="s">
        <v>84</v>
      </c>
      <c r="AY128" s="18" t="s">
        <v>154</v>
      </c>
      <c r="BE128" s="158">
        <f>IF(N128="základná",J128,0)</f>
        <v>0</v>
      </c>
      <c r="BF128" s="158">
        <f>IF(N128="znížená",J128,0)</f>
        <v>0</v>
      </c>
      <c r="BG128" s="158">
        <f>IF(N128="zákl. prenesená",J128,0)</f>
        <v>0</v>
      </c>
      <c r="BH128" s="158">
        <f>IF(N128="zníž. prenesená",J128,0)</f>
        <v>0</v>
      </c>
      <c r="BI128" s="158">
        <f>IF(N128="nulová",J128,0)</f>
        <v>0</v>
      </c>
      <c r="BJ128" s="18" t="s">
        <v>84</v>
      </c>
      <c r="BK128" s="159">
        <f>ROUND(I128*H128,3)</f>
        <v>0</v>
      </c>
      <c r="BL128" s="18" t="s">
        <v>90</v>
      </c>
      <c r="BM128" s="157" t="s">
        <v>96</v>
      </c>
    </row>
    <row r="129" spans="1:65" s="2" customFormat="1" ht="16.5" customHeight="1">
      <c r="A129" s="33"/>
      <c r="B129" s="145"/>
      <c r="C129" s="146" t="s">
        <v>90</v>
      </c>
      <c r="D129" s="146" t="s">
        <v>156</v>
      </c>
      <c r="E129" s="147" t="s">
        <v>1317</v>
      </c>
      <c r="F129" s="148" t="s">
        <v>1318</v>
      </c>
      <c r="G129" s="149" t="s">
        <v>330</v>
      </c>
      <c r="H129" s="150">
        <v>8</v>
      </c>
      <c r="I129" s="151"/>
      <c r="J129" s="150">
        <f>ROUND(I129*H129,3)</f>
        <v>0</v>
      </c>
      <c r="K129" s="152"/>
      <c r="L129" s="34"/>
      <c r="M129" s="153" t="s">
        <v>1</v>
      </c>
      <c r="N129" s="154" t="s">
        <v>41</v>
      </c>
      <c r="O129" s="59"/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90</v>
      </c>
      <c r="AT129" s="157" t="s">
        <v>156</v>
      </c>
      <c r="AU129" s="157" t="s">
        <v>84</v>
      </c>
      <c r="AY129" s="18" t="s">
        <v>154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8" t="s">
        <v>84</v>
      </c>
      <c r="BK129" s="159">
        <f>ROUND(I129*H129,3)</f>
        <v>0</v>
      </c>
      <c r="BL129" s="18" t="s">
        <v>90</v>
      </c>
      <c r="BM129" s="157" t="s">
        <v>102</v>
      </c>
    </row>
    <row r="130" spans="1:65" s="2" customFormat="1" ht="66.75" customHeight="1">
      <c r="A130" s="33"/>
      <c r="B130" s="145"/>
      <c r="C130" s="146"/>
      <c r="D130" s="146"/>
      <c r="E130" s="147"/>
      <c r="F130" s="148"/>
      <c r="G130" s="149"/>
      <c r="H130" s="150"/>
      <c r="I130" s="151"/>
      <c r="J130" s="150"/>
      <c r="K130" s="152"/>
      <c r="L130" s="34"/>
      <c r="M130" s="153" t="s">
        <v>1</v>
      </c>
      <c r="N130" s="154" t="s">
        <v>41</v>
      </c>
      <c r="O130" s="59"/>
      <c r="P130" s="155">
        <f>O130*H130</f>
        <v>0</v>
      </c>
      <c r="Q130" s="155">
        <v>0</v>
      </c>
      <c r="R130" s="155">
        <f>Q130*H130</f>
        <v>0</v>
      </c>
      <c r="S130" s="155">
        <v>0</v>
      </c>
      <c r="T130" s="156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90</v>
      </c>
      <c r="AT130" s="157" t="s">
        <v>156</v>
      </c>
      <c r="AU130" s="157" t="s">
        <v>84</v>
      </c>
      <c r="AY130" s="18" t="s">
        <v>154</v>
      </c>
      <c r="BE130" s="158">
        <f>IF(N130="základná",J130,0)</f>
        <v>0</v>
      </c>
      <c r="BF130" s="158">
        <f>IF(N130="znížená",J130,0)</f>
        <v>0</v>
      </c>
      <c r="BG130" s="158">
        <f>IF(N130="zákl. prenesená",J130,0)</f>
        <v>0</v>
      </c>
      <c r="BH130" s="158">
        <f>IF(N130="zníž. prenesená",J130,0)</f>
        <v>0</v>
      </c>
      <c r="BI130" s="158">
        <f>IF(N130="nulová",J130,0)</f>
        <v>0</v>
      </c>
      <c r="BJ130" s="18" t="s">
        <v>84</v>
      </c>
      <c r="BK130" s="159">
        <f>ROUND(I130*H130,3)</f>
        <v>0</v>
      </c>
      <c r="BL130" s="18" t="s">
        <v>90</v>
      </c>
      <c r="BM130" s="157" t="s">
        <v>108</v>
      </c>
    </row>
    <row r="131" spans="1:65" s="12" customFormat="1" ht="22.9" customHeight="1">
      <c r="B131" s="132"/>
      <c r="D131" s="133"/>
      <c r="E131" s="143"/>
      <c r="F131" s="143"/>
      <c r="I131" s="135"/>
      <c r="J131" s="144">
        <f>BK131</f>
        <v>0</v>
      </c>
      <c r="L131" s="132"/>
      <c r="M131" s="137"/>
      <c r="N131" s="138"/>
      <c r="O131" s="138"/>
      <c r="P131" s="139">
        <f>SUM(P132:P151)</f>
        <v>0</v>
      </c>
      <c r="Q131" s="138"/>
      <c r="R131" s="139">
        <f>SUM(R132:R151)</f>
        <v>0</v>
      </c>
      <c r="S131" s="138"/>
      <c r="T131" s="140">
        <f>SUM(T132:T151)</f>
        <v>0</v>
      </c>
      <c r="AR131" s="133" t="s">
        <v>80</v>
      </c>
      <c r="AT131" s="141" t="s">
        <v>74</v>
      </c>
      <c r="AU131" s="141" t="s">
        <v>80</v>
      </c>
      <c r="AY131" s="133" t="s">
        <v>154</v>
      </c>
      <c r="BK131" s="142">
        <f>SUM(BK132:BK151)</f>
        <v>0</v>
      </c>
    </row>
    <row r="132" spans="1:65" s="2" customFormat="1" ht="33" customHeight="1">
      <c r="A132" s="33"/>
      <c r="B132" s="145"/>
      <c r="C132" s="146"/>
      <c r="D132" s="146"/>
      <c r="E132" s="147"/>
      <c r="F132" s="148"/>
      <c r="G132" s="149"/>
      <c r="H132" s="150"/>
      <c r="I132" s="151"/>
      <c r="J132" s="150"/>
      <c r="K132" s="152"/>
      <c r="L132" s="34"/>
      <c r="M132" s="153" t="s">
        <v>1</v>
      </c>
      <c r="N132" s="154" t="s">
        <v>41</v>
      </c>
      <c r="O132" s="59"/>
      <c r="P132" s="155">
        <f t="shared" ref="P132:P151" si="0">O132*H132</f>
        <v>0</v>
      </c>
      <c r="Q132" s="155">
        <v>0</v>
      </c>
      <c r="R132" s="155">
        <f t="shared" ref="R132:R151" si="1">Q132*H132</f>
        <v>0</v>
      </c>
      <c r="S132" s="155">
        <v>0</v>
      </c>
      <c r="T132" s="156">
        <f t="shared" ref="T132:T151" si="2"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 t="shared" ref="BE132:BE151" si="3">IF(N132="základná",J132,0)</f>
        <v>0</v>
      </c>
      <c r="BF132" s="158">
        <f t="shared" ref="BF132:BF151" si="4">IF(N132="znížená",J132,0)</f>
        <v>0</v>
      </c>
      <c r="BG132" s="158">
        <f t="shared" ref="BG132:BG151" si="5">IF(N132="zákl. prenesená",J132,0)</f>
        <v>0</v>
      </c>
      <c r="BH132" s="158">
        <f t="shared" ref="BH132:BH151" si="6">IF(N132="zníž. prenesená",J132,0)</f>
        <v>0</v>
      </c>
      <c r="BI132" s="158">
        <f t="shared" ref="BI132:BI151" si="7">IF(N132="nulová",J132,0)</f>
        <v>0</v>
      </c>
      <c r="BJ132" s="18" t="s">
        <v>84</v>
      </c>
      <c r="BK132" s="159">
        <f t="shared" ref="BK132:BK151" si="8">ROUND(I132*H132,3)</f>
        <v>0</v>
      </c>
      <c r="BL132" s="18" t="s">
        <v>90</v>
      </c>
      <c r="BM132" s="157" t="s">
        <v>114</v>
      </c>
    </row>
    <row r="133" spans="1:65" s="2" customFormat="1" ht="33" customHeight="1">
      <c r="A133" s="33"/>
      <c r="B133" s="145"/>
      <c r="C133" s="146" t="s">
        <v>84</v>
      </c>
      <c r="D133" s="146"/>
      <c r="E133" s="147"/>
      <c r="F133" s="148"/>
      <c r="G133" s="149"/>
      <c r="H133" s="150"/>
      <c r="I133" s="151"/>
      <c r="J133" s="150"/>
      <c r="K133" s="152"/>
      <c r="L133" s="34"/>
      <c r="M133" s="153" t="s">
        <v>1</v>
      </c>
      <c r="N133" s="154" t="s">
        <v>41</v>
      </c>
      <c r="O133" s="59"/>
      <c r="P133" s="155">
        <f t="shared" si="0"/>
        <v>0</v>
      </c>
      <c r="Q133" s="155">
        <v>0</v>
      </c>
      <c r="R133" s="155">
        <f t="shared" si="1"/>
        <v>0</v>
      </c>
      <c r="S133" s="155">
        <v>0</v>
      </c>
      <c r="T133" s="156">
        <f t="shared" si="2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90</v>
      </c>
      <c r="AT133" s="157" t="s">
        <v>156</v>
      </c>
      <c r="AU133" s="157" t="s">
        <v>84</v>
      </c>
      <c r="AY133" s="18" t="s">
        <v>154</v>
      </c>
      <c r="BE133" s="158">
        <f t="shared" si="3"/>
        <v>0</v>
      </c>
      <c r="BF133" s="158">
        <f t="shared" si="4"/>
        <v>0</v>
      </c>
      <c r="BG133" s="158">
        <f t="shared" si="5"/>
        <v>0</v>
      </c>
      <c r="BH133" s="158">
        <f t="shared" si="6"/>
        <v>0</v>
      </c>
      <c r="BI133" s="158">
        <f t="shared" si="7"/>
        <v>0</v>
      </c>
      <c r="BJ133" s="18" t="s">
        <v>84</v>
      </c>
      <c r="BK133" s="159">
        <f t="shared" si="8"/>
        <v>0</v>
      </c>
      <c r="BL133" s="18" t="s">
        <v>90</v>
      </c>
      <c r="BM133" s="157" t="s">
        <v>227</v>
      </c>
    </row>
    <row r="134" spans="1:65" s="2" customFormat="1" ht="16.5" customHeight="1">
      <c r="A134" s="33"/>
      <c r="B134" s="145"/>
      <c r="C134" s="146" t="s">
        <v>87</v>
      </c>
      <c r="D134" s="146"/>
      <c r="E134" s="147"/>
      <c r="F134" s="148"/>
      <c r="G134" s="149"/>
      <c r="H134" s="150"/>
      <c r="I134" s="151"/>
      <c r="J134" s="150"/>
      <c r="K134" s="152"/>
      <c r="L134" s="34"/>
      <c r="M134" s="153" t="s">
        <v>1</v>
      </c>
      <c r="N134" s="154" t="s">
        <v>41</v>
      </c>
      <c r="O134" s="59"/>
      <c r="P134" s="155">
        <f t="shared" si="0"/>
        <v>0</v>
      </c>
      <c r="Q134" s="155">
        <v>0</v>
      </c>
      <c r="R134" s="155">
        <f t="shared" si="1"/>
        <v>0</v>
      </c>
      <c r="S134" s="155">
        <v>0</v>
      </c>
      <c r="T134" s="156">
        <f t="shared" si="2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 t="shared" si="3"/>
        <v>0</v>
      </c>
      <c r="BF134" s="158">
        <f t="shared" si="4"/>
        <v>0</v>
      </c>
      <c r="BG134" s="158">
        <f t="shared" si="5"/>
        <v>0</v>
      </c>
      <c r="BH134" s="158">
        <f t="shared" si="6"/>
        <v>0</v>
      </c>
      <c r="BI134" s="158">
        <f t="shared" si="7"/>
        <v>0</v>
      </c>
      <c r="BJ134" s="18" t="s">
        <v>84</v>
      </c>
      <c r="BK134" s="159">
        <f t="shared" si="8"/>
        <v>0</v>
      </c>
      <c r="BL134" s="18" t="s">
        <v>90</v>
      </c>
      <c r="BM134" s="157" t="s">
        <v>241</v>
      </c>
    </row>
    <row r="135" spans="1:65" s="2" customFormat="1" ht="16.5" customHeight="1">
      <c r="A135" s="33"/>
      <c r="B135" s="145"/>
      <c r="C135" s="146" t="s">
        <v>90</v>
      </c>
      <c r="D135" s="146"/>
      <c r="E135" s="147"/>
      <c r="F135" s="148"/>
      <c r="G135" s="149"/>
      <c r="H135" s="150"/>
      <c r="I135" s="151"/>
      <c r="J135" s="150"/>
      <c r="K135" s="152"/>
      <c r="L135" s="34"/>
      <c r="M135" s="153" t="s">
        <v>1</v>
      </c>
      <c r="N135" s="154" t="s">
        <v>41</v>
      </c>
      <c r="O135" s="59"/>
      <c r="P135" s="155">
        <f t="shared" si="0"/>
        <v>0</v>
      </c>
      <c r="Q135" s="155">
        <v>0</v>
      </c>
      <c r="R135" s="155">
        <f t="shared" si="1"/>
        <v>0</v>
      </c>
      <c r="S135" s="155">
        <v>0</v>
      </c>
      <c r="T135" s="156">
        <f t="shared" si="2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 t="shared" si="3"/>
        <v>0</v>
      </c>
      <c r="BF135" s="158">
        <f t="shared" si="4"/>
        <v>0</v>
      </c>
      <c r="BG135" s="158">
        <f t="shared" si="5"/>
        <v>0</v>
      </c>
      <c r="BH135" s="158">
        <f t="shared" si="6"/>
        <v>0</v>
      </c>
      <c r="BI135" s="158">
        <f t="shared" si="7"/>
        <v>0</v>
      </c>
      <c r="BJ135" s="18" t="s">
        <v>84</v>
      </c>
      <c r="BK135" s="159">
        <f t="shared" si="8"/>
        <v>0</v>
      </c>
      <c r="BL135" s="18" t="s">
        <v>90</v>
      </c>
      <c r="BM135" s="157" t="s">
        <v>253</v>
      </c>
    </row>
    <row r="136" spans="1:65" s="2" customFormat="1" ht="66.75" customHeight="1">
      <c r="A136" s="33"/>
      <c r="B136" s="145"/>
      <c r="C136" s="146" t="s">
        <v>93</v>
      </c>
      <c r="D136" s="146"/>
      <c r="E136" s="147"/>
      <c r="F136" s="148"/>
      <c r="G136" s="149"/>
      <c r="H136" s="150"/>
      <c r="I136" s="151"/>
      <c r="J136" s="150"/>
      <c r="K136" s="152"/>
      <c r="L136" s="34"/>
      <c r="M136" s="153" t="s">
        <v>1</v>
      </c>
      <c r="N136" s="154" t="s">
        <v>41</v>
      </c>
      <c r="O136" s="59"/>
      <c r="P136" s="155">
        <f t="shared" si="0"/>
        <v>0</v>
      </c>
      <c r="Q136" s="155">
        <v>0</v>
      </c>
      <c r="R136" s="155">
        <f t="shared" si="1"/>
        <v>0</v>
      </c>
      <c r="S136" s="155">
        <v>0</v>
      </c>
      <c r="T136" s="156">
        <f t="shared" si="2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90</v>
      </c>
      <c r="AT136" s="157" t="s">
        <v>156</v>
      </c>
      <c r="AU136" s="157" t="s">
        <v>84</v>
      </c>
      <c r="AY136" s="18" t="s">
        <v>154</v>
      </c>
      <c r="BE136" s="158">
        <f t="shared" si="3"/>
        <v>0</v>
      </c>
      <c r="BF136" s="158">
        <f t="shared" si="4"/>
        <v>0</v>
      </c>
      <c r="BG136" s="158">
        <f t="shared" si="5"/>
        <v>0</v>
      </c>
      <c r="BH136" s="158">
        <f t="shared" si="6"/>
        <v>0</v>
      </c>
      <c r="BI136" s="158">
        <f t="shared" si="7"/>
        <v>0</v>
      </c>
      <c r="BJ136" s="18" t="s">
        <v>84</v>
      </c>
      <c r="BK136" s="159">
        <f t="shared" si="8"/>
        <v>0</v>
      </c>
      <c r="BL136" s="18" t="s">
        <v>90</v>
      </c>
      <c r="BM136" s="157" t="s">
        <v>7</v>
      </c>
    </row>
    <row r="137" spans="1:65" s="2" customFormat="1" ht="16.5" customHeight="1">
      <c r="A137" s="33"/>
      <c r="B137" s="145"/>
      <c r="C137" s="192" t="s">
        <v>96</v>
      </c>
      <c r="D137" s="192"/>
      <c r="E137" s="193"/>
      <c r="F137" s="194"/>
      <c r="G137" s="195"/>
      <c r="H137" s="196"/>
      <c r="I137" s="197"/>
      <c r="J137" s="196"/>
      <c r="K137" s="198"/>
      <c r="L137" s="199"/>
      <c r="M137" s="200" t="s">
        <v>1</v>
      </c>
      <c r="N137" s="201" t="s">
        <v>41</v>
      </c>
      <c r="O137" s="59"/>
      <c r="P137" s="155">
        <f t="shared" si="0"/>
        <v>0</v>
      </c>
      <c r="Q137" s="155">
        <v>0</v>
      </c>
      <c r="R137" s="155">
        <f t="shared" si="1"/>
        <v>0</v>
      </c>
      <c r="S137" s="155">
        <v>0</v>
      </c>
      <c r="T137" s="156">
        <f t="shared" si="2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102</v>
      </c>
      <c r="AT137" s="157" t="s">
        <v>237</v>
      </c>
      <c r="AU137" s="157" t="s">
        <v>84</v>
      </c>
      <c r="AY137" s="18" t="s">
        <v>154</v>
      </c>
      <c r="BE137" s="158">
        <f t="shared" si="3"/>
        <v>0</v>
      </c>
      <c r="BF137" s="158">
        <f t="shared" si="4"/>
        <v>0</v>
      </c>
      <c r="BG137" s="158">
        <f t="shared" si="5"/>
        <v>0</v>
      </c>
      <c r="BH137" s="158">
        <f t="shared" si="6"/>
        <v>0</v>
      </c>
      <c r="BI137" s="158">
        <f t="shared" si="7"/>
        <v>0</v>
      </c>
      <c r="BJ137" s="18" t="s">
        <v>84</v>
      </c>
      <c r="BK137" s="159">
        <f t="shared" si="8"/>
        <v>0</v>
      </c>
      <c r="BL137" s="18" t="s">
        <v>90</v>
      </c>
      <c r="BM137" s="157" t="s">
        <v>275</v>
      </c>
    </row>
    <row r="138" spans="1:65" s="2" customFormat="1" ht="33" customHeight="1">
      <c r="A138" s="33"/>
      <c r="B138" s="145"/>
      <c r="C138" s="146" t="s">
        <v>99</v>
      </c>
      <c r="D138" s="146"/>
      <c r="E138" s="147"/>
      <c r="F138" s="148"/>
      <c r="G138" s="149"/>
      <c r="H138" s="150"/>
      <c r="I138" s="151"/>
      <c r="J138" s="150"/>
      <c r="K138" s="152"/>
      <c r="L138" s="34"/>
      <c r="M138" s="153" t="s">
        <v>1</v>
      </c>
      <c r="N138" s="154" t="s">
        <v>41</v>
      </c>
      <c r="O138" s="59"/>
      <c r="P138" s="155">
        <f t="shared" si="0"/>
        <v>0</v>
      </c>
      <c r="Q138" s="155">
        <v>0</v>
      </c>
      <c r="R138" s="155">
        <f t="shared" si="1"/>
        <v>0</v>
      </c>
      <c r="S138" s="155">
        <v>0</v>
      </c>
      <c r="T138" s="156">
        <f t="shared" si="2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90</v>
      </c>
      <c r="AT138" s="157" t="s">
        <v>156</v>
      </c>
      <c r="AU138" s="157" t="s">
        <v>84</v>
      </c>
      <c r="AY138" s="18" t="s">
        <v>154</v>
      </c>
      <c r="BE138" s="158">
        <f t="shared" si="3"/>
        <v>0</v>
      </c>
      <c r="BF138" s="158">
        <f t="shared" si="4"/>
        <v>0</v>
      </c>
      <c r="BG138" s="158">
        <f t="shared" si="5"/>
        <v>0</v>
      </c>
      <c r="BH138" s="158">
        <f t="shared" si="6"/>
        <v>0</v>
      </c>
      <c r="BI138" s="158">
        <f t="shared" si="7"/>
        <v>0</v>
      </c>
      <c r="BJ138" s="18" t="s">
        <v>84</v>
      </c>
      <c r="BK138" s="159">
        <f t="shared" si="8"/>
        <v>0</v>
      </c>
      <c r="BL138" s="18" t="s">
        <v>90</v>
      </c>
      <c r="BM138" s="157" t="s">
        <v>284</v>
      </c>
    </row>
    <row r="139" spans="1:65" s="2" customFormat="1" ht="16.5" customHeight="1">
      <c r="A139" s="33"/>
      <c r="B139" s="145"/>
      <c r="C139" s="146" t="s">
        <v>102</v>
      </c>
      <c r="D139" s="146"/>
      <c r="E139" s="147"/>
      <c r="F139" s="148"/>
      <c r="G139" s="149"/>
      <c r="H139" s="150"/>
      <c r="I139" s="151"/>
      <c r="J139" s="150"/>
      <c r="K139" s="152"/>
      <c r="L139" s="34"/>
      <c r="M139" s="153" t="s">
        <v>1</v>
      </c>
      <c r="N139" s="154" t="s">
        <v>41</v>
      </c>
      <c r="O139" s="59"/>
      <c r="P139" s="155">
        <f t="shared" si="0"/>
        <v>0</v>
      </c>
      <c r="Q139" s="155">
        <v>0</v>
      </c>
      <c r="R139" s="155">
        <f t="shared" si="1"/>
        <v>0</v>
      </c>
      <c r="S139" s="155">
        <v>0</v>
      </c>
      <c r="T139" s="156">
        <f t="shared" si="2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90</v>
      </c>
      <c r="AT139" s="157" t="s">
        <v>156</v>
      </c>
      <c r="AU139" s="157" t="s">
        <v>84</v>
      </c>
      <c r="AY139" s="18" t="s">
        <v>154</v>
      </c>
      <c r="BE139" s="158">
        <f t="shared" si="3"/>
        <v>0</v>
      </c>
      <c r="BF139" s="158">
        <f t="shared" si="4"/>
        <v>0</v>
      </c>
      <c r="BG139" s="158">
        <f t="shared" si="5"/>
        <v>0</v>
      </c>
      <c r="BH139" s="158">
        <f t="shared" si="6"/>
        <v>0</v>
      </c>
      <c r="BI139" s="158">
        <f t="shared" si="7"/>
        <v>0</v>
      </c>
      <c r="BJ139" s="18" t="s">
        <v>84</v>
      </c>
      <c r="BK139" s="159">
        <f t="shared" si="8"/>
        <v>0</v>
      </c>
      <c r="BL139" s="18" t="s">
        <v>90</v>
      </c>
      <c r="BM139" s="157" t="s">
        <v>292</v>
      </c>
    </row>
    <row r="140" spans="1:65" s="2" customFormat="1" ht="16.5" customHeight="1">
      <c r="A140" s="33"/>
      <c r="B140" s="145"/>
      <c r="C140" s="192" t="s">
        <v>105</v>
      </c>
      <c r="D140" s="192"/>
      <c r="E140" s="193"/>
      <c r="F140" s="194"/>
      <c r="G140" s="195"/>
      <c r="H140" s="196"/>
      <c r="I140" s="197"/>
      <c r="J140" s="196"/>
      <c r="K140" s="198"/>
      <c r="L140" s="199"/>
      <c r="M140" s="200" t="s">
        <v>1</v>
      </c>
      <c r="N140" s="201" t="s">
        <v>41</v>
      </c>
      <c r="O140" s="59"/>
      <c r="P140" s="155">
        <f t="shared" si="0"/>
        <v>0</v>
      </c>
      <c r="Q140" s="155">
        <v>0</v>
      </c>
      <c r="R140" s="155">
        <f t="shared" si="1"/>
        <v>0</v>
      </c>
      <c r="S140" s="155">
        <v>0</v>
      </c>
      <c r="T140" s="156">
        <f t="shared" si="2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102</v>
      </c>
      <c r="AT140" s="157" t="s">
        <v>237</v>
      </c>
      <c r="AU140" s="157" t="s">
        <v>84</v>
      </c>
      <c r="AY140" s="18" t="s">
        <v>154</v>
      </c>
      <c r="BE140" s="158">
        <f t="shared" si="3"/>
        <v>0</v>
      </c>
      <c r="BF140" s="158">
        <f t="shared" si="4"/>
        <v>0</v>
      </c>
      <c r="BG140" s="158">
        <f t="shared" si="5"/>
        <v>0</v>
      </c>
      <c r="BH140" s="158">
        <f t="shared" si="6"/>
        <v>0</v>
      </c>
      <c r="BI140" s="158">
        <f t="shared" si="7"/>
        <v>0</v>
      </c>
      <c r="BJ140" s="18" t="s">
        <v>84</v>
      </c>
      <c r="BK140" s="159">
        <f t="shared" si="8"/>
        <v>0</v>
      </c>
      <c r="BL140" s="18" t="s">
        <v>90</v>
      </c>
      <c r="BM140" s="157" t="s">
        <v>302</v>
      </c>
    </row>
    <row r="141" spans="1:65" s="2" customFormat="1" ht="44.25" customHeight="1">
      <c r="A141" s="33"/>
      <c r="B141" s="145"/>
      <c r="C141" s="146" t="s">
        <v>108</v>
      </c>
      <c r="D141" s="146"/>
      <c r="E141" s="147"/>
      <c r="F141" s="148"/>
      <c r="G141" s="149"/>
      <c r="H141" s="150"/>
      <c r="I141" s="151"/>
      <c r="J141" s="150"/>
      <c r="K141" s="152"/>
      <c r="L141" s="34"/>
      <c r="M141" s="153" t="s">
        <v>1</v>
      </c>
      <c r="N141" s="154" t="s">
        <v>41</v>
      </c>
      <c r="O141" s="59"/>
      <c r="P141" s="155">
        <f t="shared" si="0"/>
        <v>0</v>
      </c>
      <c r="Q141" s="155">
        <v>0</v>
      </c>
      <c r="R141" s="155">
        <f t="shared" si="1"/>
        <v>0</v>
      </c>
      <c r="S141" s="155">
        <v>0</v>
      </c>
      <c r="T141" s="156">
        <f t="shared" si="2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 t="shared" si="3"/>
        <v>0</v>
      </c>
      <c r="BF141" s="158">
        <f t="shared" si="4"/>
        <v>0</v>
      </c>
      <c r="BG141" s="158">
        <f t="shared" si="5"/>
        <v>0</v>
      </c>
      <c r="BH141" s="158">
        <f t="shared" si="6"/>
        <v>0</v>
      </c>
      <c r="BI141" s="158">
        <f t="shared" si="7"/>
        <v>0</v>
      </c>
      <c r="BJ141" s="18" t="s">
        <v>84</v>
      </c>
      <c r="BK141" s="159">
        <f t="shared" si="8"/>
        <v>0</v>
      </c>
      <c r="BL141" s="18" t="s">
        <v>90</v>
      </c>
      <c r="BM141" s="157" t="s">
        <v>310</v>
      </c>
    </row>
    <row r="142" spans="1:65" s="2" customFormat="1" ht="21.75" customHeight="1">
      <c r="A142" s="33"/>
      <c r="B142" s="145"/>
      <c r="C142" s="192" t="s">
        <v>111</v>
      </c>
      <c r="D142" s="192"/>
      <c r="E142" s="193"/>
      <c r="F142" s="194"/>
      <c r="G142" s="195"/>
      <c r="H142" s="196"/>
      <c r="I142" s="197"/>
      <c r="J142" s="196"/>
      <c r="K142" s="198"/>
      <c r="L142" s="199"/>
      <c r="M142" s="200" t="s">
        <v>1</v>
      </c>
      <c r="N142" s="201" t="s">
        <v>41</v>
      </c>
      <c r="O142" s="59"/>
      <c r="P142" s="155">
        <f t="shared" si="0"/>
        <v>0</v>
      </c>
      <c r="Q142" s="155">
        <v>0</v>
      </c>
      <c r="R142" s="155">
        <f t="shared" si="1"/>
        <v>0</v>
      </c>
      <c r="S142" s="155">
        <v>0</v>
      </c>
      <c r="T142" s="156">
        <f t="shared" si="2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102</v>
      </c>
      <c r="AT142" s="157" t="s">
        <v>237</v>
      </c>
      <c r="AU142" s="157" t="s">
        <v>84</v>
      </c>
      <c r="AY142" s="18" t="s">
        <v>154</v>
      </c>
      <c r="BE142" s="158">
        <f t="shared" si="3"/>
        <v>0</v>
      </c>
      <c r="BF142" s="158">
        <f t="shared" si="4"/>
        <v>0</v>
      </c>
      <c r="BG142" s="158">
        <f t="shared" si="5"/>
        <v>0</v>
      </c>
      <c r="BH142" s="158">
        <f t="shared" si="6"/>
        <v>0</v>
      </c>
      <c r="BI142" s="158">
        <f t="shared" si="7"/>
        <v>0</v>
      </c>
      <c r="BJ142" s="18" t="s">
        <v>84</v>
      </c>
      <c r="BK142" s="159">
        <f t="shared" si="8"/>
        <v>0</v>
      </c>
      <c r="BL142" s="18" t="s">
        <v>90</v>
      </c>
      <c r="BM142" s="157" t="s">
        <v>318</v>
      </c>
    </row>
    <row r="143" spans="1:65" s="2" customFormat="1" ht="16.5" customHeight="1">
      <c r="A143" s="33"/>
      <c r="B143" s="145"/>
      <c r="C143" s="192" t="s">
        <v>114</v>
      </c>
      <c r="D143" s="192"/>
      <c r="E143" s="193"/>
      <c r="F143" s="194"/>
      <c r="G143" s="195"/>
      <c r="H143" s="196"/>
      <c r="I143" s="197"/>
      <c r="J143" s="196"/>
      <c r="K143" s="198"/>
      <c r="L143" s="199"/>
      <c r="M143" s="200" t="s">
        <v>1</v>
      </c>
      <c r="N143" s="201" t="s">
        <v>41</v>
      </c>
      <c r="O143" s="59"/>
      <c r="P143" s="155">
        <f t="shared" si="0"/>
        <v>0</v>
      </c>
      <c r="Q143" s="155">
        <v>0</v>
      </c>
      <c r="R143" s="155">
        <f t="shared" si="1"/>
        <v>0</v>
      </c>
      <c r="S143" s="155">
        <v>0</v>
      </c>
      <c r="T143" s="156">
        <f t="shared" si="2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102</v>
      </c>
      <c r="AT143" s="157" t="s">
        <v>237</v>
      </c>
      <c r="AU143" s="157" t="s">
        <v>84</v>
      </c>
      <c r="AY143" s="18" t="s">
        <v>154</v>
      </c>
      <c r="BE143" s="158">
        <f t="shared" si="3"/>
        <v>0</v>
      </c>
      <c r="BF143" s="158">
        <f t="shared" si="4"/>
        <v>0</v>
      </c>
      <c r="BG143" s="158">
        <f t="shared" si="5"/>
        <v>0</v>
      </c>
      <c r="BH143" s="158">
        <f t="shared" si="6"/>
        <v>0</v>
      </c>
      <c r="BI143" s="158">
        <f t="shared" si="7"/>
        <v>0</v>
      </c>
      <c r="BJ143" s="18" t="s">
        <v>84</v>
      </c>
      <c r="BK143" s="159">
        <f t="shared" si="8"/>
        <v>0</v>
      </c>
      <c r="BL143" s="18" t="s">
        <v>90</v>
      </c>
      <c r="BM143" s="157" t="s">
        <v>327</v>
      </c>
    </row>
    <row r="144" spans="1:65" s="2" customFormat="1" ht="33" customHeight="1">
      <c r="A144" s="33"/>
      <c r="B144" s="145"/>
      <c r="C144" s="146" t="s">
        <v>117</v>
      </c>
      <c r="D144" s="146"/>
      <c r="E144" s="147"/>
      <c r="F144" s="148"/>
      <c r="G144" s="149"/>
      <c r="H144" s="150"/>
      <c r="I144" s="151"/>
      <c r="J144" s="150"/>
      <c r="K144" s="152"/>
      <c r="L144" s="34"/>
      <c r="M144" s="153" t="s">
        <v>1</v>
      </c>
      <c r="N144" s="154" t="s">
        <v>41</v>
      </c>
      <c r="O144" s="59"/>
      <c r="P144" s="155">
        <f t="shared" si="0"/>
        <v>0</v>
      </c>
      <c r="Q144" s="155">
        <v>0</v>
      </c>
      <c r="R144" s="155">
        <f t="shared" si="1"/>
        <v>0</v>
      </c>
      <c r="S144" s="155">
        <v>0</v>
      </c>
      <c r="T144" s="156">
        <f t="shared" si="2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90</v>
      </c>
      <c r="AT144" s="157" t="s">
        <v>156</v>
      </c>
      <c r="AU144" s="157" t="s">
        <v>84</v>
      </c>
      <c r="AY144" s="18" t="s">
        <v>154</v>
      </c>
      <c r="BE144" s="158">
        <f t="shared" si="3"/>
        <v>0</v>
      </c>
      <c r="BF144" s="158">
        <f t="shared" si="4"/>
        <v>0</v>
      </c>
      <c r="BG144" s="158">
        <f t="shared" si="5"/>
        <v>0</v>
      </c>
      <c r="BH144" s="158">
        <f t="shared" si="6"/>
        <v>0</v>
      </c>
      <c r="BI144" s="158">
        <f t="shared" si="7"/>
        <v>0</v>
      </c>
      <c r="BJ144" s="18" t="s">
        <v>84</v>
      </c>
      <c r="BK144" s="159">
        <f t="shared" si="8"/>
        <v>0</v>
      </c>
      <c r="BL144" s="18" t="s">
        <v>90</v>
      </c>
      <c r="BM144" s="157" t="s">
        <v>334</v>
      </c>
    </row>
    <row r="145" spans="1:65" s="2" customFormat="1" ht="21.75" customHeight="1">
      <c r="A145" s="33"/>
      <c r="B145" s="145"/>
      <c r="C145" s="192" t="s">
        <v>227</v>
      </c>
      <c r="D145" s="192"/>
      <c r="E145" s="193"/>
      <c r="F145" s="194"/>
      <c r="G145" s="195"/>
      <c r="H145" s="196"/>
      <c r="I145" s="197"/>
      <c r="J145" s="196"/>
      <c r="K145" s="198"/>
      <c r="L145" s="199"/>
      <c r="M145" s="200" t="s">
        <v>1</v>
      </c>
      <c r="N145" s="201" t="s">
        <v>41</v>
      </c>
      <c r="O145" s="59"/>
      <c r="P145" s="155">
        <f t="shared" si="0"/>
        <v>0</v>
      </c>
      <c r="Q145" s="155">
        <v>0</v>
      </c>
      <c r="R145" s="155">
        <f t="shared" si="1"/>
        <v>0</v>
      </c>
      <c r="S145" s="155">
        <v>0</v>
      </c>
      <c r="T145" s="156">
        <f t="shared" si="2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102</v>
      </c>
      <c r="AT145" s="157" t="s">
        <v>237</v>
      </c>
      <c r="AU145" s="157" t="s">
        <v>84</v>
      </c>
      <c r="AY145" s="18" t="s">
        <v>154</v>
      </c>
      <c r="BE145" s="158">
        <f t="shared" si="3"/>
        <v>0</v>
      </c>
      <c r="BF145" s="158">
        <f t="shared" si="4"/>
        <v>0</v>
      </c>
      <c r="BG145" s="158">
        <f t="shared" si="5"/>
        <v>0</v>
      </c>
      <c r="BH145" s="158">
        <f t="shared" si="6"/>
        <v>0</v>
      </c>
      <c r="BI145" s="158">
        <f t="shared" si="7"/>
        <v>0</v>
      </c>
      <c r="BJ145" s="18" t="s">
        <v>84</v>
      </c>
      <c r="BK145" s="159">
        <f t="shared" si="8"/>
        <v>0</v>
      </c>
      <c r="BL145" s="18" t="s">
        <v>90</v>
      </c>
      <c r="BM145" s="157" t="s">
        <v>337</v>
      </c>
    </row>
    <row r="146" spans="1:65" s="2" customFormat="1" ht="66.75" customHeight="1">
      <c r="A146" s="33"/>
      <c r="B146" s="145"/>
      <c r="C146" s="146" t="s">
        <v>236</v>
      </c>
      <c r="D146" s="146"/>
      <c r="E146" s="147"/>
      <c r="F146" s="148"/>
      <c r="G146" s="149"/>
      <c r="H146" s="150"/>
      <c r="I146" s="151"/>
      <c r="J146" s="150"/>
      <c r="K146" s="152"/>
      <c r="L146" s="34"/>
      <c r="M146" s="153" t="s">
        <v>1</v>
      </c>
      <c r="N146" s="154" t="s">
        <v>41</v>
      </c>
      <c r="O146" s="59"/>
      <c r="P146" s="155">
        <f t="shared" si="0"/>
        <v>0</v>
      </c>
      <c r="Q146" s="155">
        <v>0</v>
      </c>
      <c r="R146" s="155">
        <f t="shared" si="1"/>
        <v>0</v>
      </c>
      <c r="S146" s="155">
        <v>0</v>
      </c>
      <c r="T146" s="156">
        <f t="shared" si="2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 t="shared" si="3"/>
        <v>0</v>
      </c>
      <c r="BF146" s="158">
        <f t="shared" si="4"/>
        <v>0</v>
      </c>
      <c r="BG146" s="158">
        <f t="shared" si="5"/>
        <v>0</v>
      </c>
      <c r="BH146" s="158">
        <f t="shared" si="6"/>
        <v>0</v>
      </c>
      <c r="BI146" s="158">
        <f t="shared" si="7"/>
        <v>0</v>
      </c>
      <c r="BJ146" s="18" t="s">
        <v>84</v>
      </c>
      <c r="BK146" s="159">
        <f t="shared" si="8"/>
        <v>0</v>
      </c>
      <c r="BL146" s="18" t="s">
        <v>90</v>
      </c>
      <c r="BM146" s="157" t="s">
        <v>346</v>
      </c>
    </row>
    <row r="147" spans="1:65" s="2" customFormat="1" ht="55.5" customHeight="1">
      <c r="A147" s="33"/>
      <c r="B147" s="145"/>
      <c r="C147" s="146" t="s">
        <v>241</v>
      </c>
      <c r="D147" s="146"/>
      <c r="E147" s="147"/>
      <c r="F147" s="148"/>
      <c r="G147" s="149"/>
      <c r="H147" s="150"/>
      <c r="I147" s="151"/>
      <c r="J147" s="150"/>
      <c r="K147" s="152"/>
      <c r="L147" s="34"/>
      <c r="M147" s="153" t="s">
        <v>1</v>
      </c>
      <c r="N147" s="154" t="s">
        <v>41</v>
      </c>
      <c r="O147" s="59"/>
      <c r="P147" s="155">
        <f t="shared" si="0"/>
        <v>0</v>
      </c>
      <c r="Q147" s="155">
        <v>0</v>
      </c>
      <c r="R147" s="155">
        <f t="shared" si="1"/>
        <v>0</v>
      </c>
      <c r="S147" s="155">
        <v>0</v>
      </c>
      <c r="T147" s="156">
        <f t="shared" si="2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90</v>
      </c>
      <c r="AT147" s="157" t="s">
        <v>156</v>
      </c>
      <c r="AU147" s="157" t="s">
        <v>84</v>
      </c>
      <c r="AY147" s="18" t="s">
        <v>154</v>
      </c>
      <c r="BE147" s="158">
        <f t="shared" si="3"/>
        <v>0</v>
      </c>
      <c r="BF147" s="158">
        <f t="shared" si="4"/>
        <v>0</v>
      </c>
      <c r="BG147" s="158">
        <f t="shared" si="5"/>
        <v>0</v>
      </c>
      <c r="BH147" s="158">
        <f t="shared" si="6"/>
        <v>0</v>
      </c>
      <c r="BI147" s="158">
        <f t="shared" si="7"/>
        <v>0</v>
      </c>
      <c r="BJ147" s="18" t="s">
        <v>84</v>
      </c>
      <c r="BK147" s="159">
        <f t="shared" si="8"/>
        <v>0</v>
      </c>
      <c r="BL147" s="18" t="s">
        <v>90</v>
      </c>
      <c r="BM147" s="157" t="s">
        <v>354</v>
      </c>
    </row>
    <row r="148" spans="1:65" s="2" customFormat="1" ht="21.75" customHeight="1">
      <c r="A148" s="33"/>
      <c r="B148" s="145"/>
      <c r="C148" s="192" t="s">
        <v>247</v>
      </c>
      <c r="D148" s="192"/>
      <c r="E148" s="193"/>
      <c r="F148" s="194"/>
      <c r="G148" s="195"/>
      <c r="H148" s="196"/>
      <c r="I148" s="197"/>
      <c r="J148" s="196"/>
      <c r="K148" s="198"/>
      <c r="L148" s="199"/>
      <c r="M148" s="200" t="s">
        <v>1</v>
      </c>
      <c r="N148" s="201" t="s">
        <v>41</v>
      </c>
      <c r="O148" s="59"/>
      <c r="P148" s="155">
        <f t="shared" si="0"/>
        <v>0</v>
      </c>
      <c r="Q148" s="155">
        <v>0</v>
      </c>
      <c r="R148" s="155">
        <f t="shared" si="1"/>
        <v>0</v>
      </c>
      <c r="S148" s="155">
        <v>0</v>
      </c>
      <c r="T148" s="156">
        <f t="shared" si="2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102</v>
      </c>
      <c r="AT148" s="157" t="s">
        <v>237</v>
      </c>
      <c r="AU148" s="157" t="s">
        <v>84</v>
      </c>
      <c r="AY148" s="18" t="s">
        <v>154</v>
      </c>
      <c r="BE148" s="158">
        <f t="shared" si="3"/>
        <v>0</v>
      </c>
      <c r="BF148" s="158">
        <f t="shared" si="4"/>
        <v>0</v>
      </c>
      <c r="BG148" s="158">
        <f t="shared" si="5"/>
        <v>0</v>
      </c>
      <c r="BH148" s="158">
        <f t="shared" si="6"/>
        <v>0</v>
      </c>
      <c r="BI148" s="158">
        <f t="shared" si="7"/>
        <v>0</v>
      </c>
      <c r="BJ148" s="18" t="s">
        <v>84</v>
      </c>
      <c r="BK148" s="159">
        <f t="shared" si="8"/>
        <v>0</v>
      </c>
      <c r="BL148" s="18" t="s">
        <v>90</v>
      </c>
      <c r="BM148" s="157" t="s">
        <v>363</v>
      </c>
    </row>
    <row r="149" spans="1:65" s="2" customFormat="1" ht="21.75" customHeight="1">
      <c r="A149" s="33"/>
      <c r="B149" s="145"/>
      <c r="C149" s="146" t="s">
        <v>253</v>
      </c>
      <c r="D149" s="146"/>
      <c r="E149" s="147"/>
      <c r="F149" s="148"/>
      <c r="G149" s="149"/>
      <c r="H149" s="150"/>
      <c r="I149" s="151"/>
      <c r="J149" s="150"/>
      <c r="K149" s="152"/>
      <c r="L149" s="34"/>
      <c r="M149" s="153" t="s">
        <v>1</v>
      </c>
      <c r="N149" s="154" t="s">
        <v>41</v>
      </c>
      <c r="O149" s="59"/>
      <c r="P149" s="155">
        <f t="shared" si="0"/>
        <v>0</v>
      </c>
      <c r="Q149" s="155">
        <v>0</v>
      </c>
      <c r="R149" s="155">
        <f t="shared" si="1"/>
        <v>0</v>
      </c>
      <c r="S149" s="155">
        <v>0</v>
      </c>
      <c r="T149" s="156">
        <f t="shared" si="2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 t="shared" si="3"/>
        <v>0</v>
      </c>
      <c r="BF149" s="158">
        <f t="shared" si="4"/>
        <v>0</v>
      </c>
      <c r="BG149" s="158">
        <f t="shared" si="5"/>
        <v>0</v>
      </c>
      <c r="BH149" s="158">
        <f t="shared" si="6"/>
        <v>0</v>
      </c>
      <c r="BI149" s="158">
        <f t="shared" si="7"/>
        <v>0</v>
      </c>
      <c r="BJ149" s="18" t="s">
        <v>84</v>
      </c>
      <c r="BK149" s="159">
        <f t="shared" si="8"/>
        <v>0</v>
      </c>
      <c r="BL149" s="18" t="s">
        <v>90</v>
      </c>
      <c r="BM149" s="157" t="s">
        <v>372</v>
      </c>
    </row>
    <row r="150" spans="1:65" s="2" customFormat="1" ht="21.75" customHeight="1">
      <c r="A150" s="33"/>
      <c r="B150" s="145"/>
      <c r="C150" s="146" t="s">
        <v>258</v>
      </c>
      <c r="D150" s="146"/>
      <c r="E150" s="147"/>
      <c r="F150" s="148"/>
      <c r="G150" s="149"/>
      <c r="H150" s="150"/>
      <c r="I150" s="151"/>
      <c r="J150" s="150"/>
      <c r="K150" s="152"/>
      <c r="L150" s="34"/>
      <c r="M150" s="153" t="s">
        <v>1</v>
      </c>
      <c r="N150" s="154" t="s">
        <v>41</v>
      </c>
      <c r="O150" s="59"/>
      <c r="P150" s="155">
        <f t="shared" si="0"/>
        <v>0</v>
      </c>
      <c r="Q150" s="155">
        <v>0</v>
      </c>
      <c r="R150" s="155">
        <f t="shared" si="1"/>
        <v>0</v>
      </c>
      <c r="S150" s="155">
        <v>0</v>
      </c>
      <c r="T150" s="156">
        <f t="shared" si="2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90</v>
      </c>
      <c r="AT150" s="157" t="s">
        <v>156</v>
      </c>
      <c r="AU150" s="157" t="s">
        <v>84</v>
      </c>
      <c r="AY150" s="18" t="s">
        <v>154</v>
      </c>
      <c r="BE150" s="158">
        <f t="shared" si="3"/>
        <v>0</v>
      </c>
      <c r="BF150" s="158">
        <f t="shared" si="4"/>
        <v>0</v>
      </c>
      <c r="BG150" s="158">
        <f t="shared" si="5"/>
        <v>0</v>
      </c>
      <c r="BH150" s="158">
        <f t="shared" si="6"/>
        <v>0</v>
      </c>
      <c r="BI150" s="158">
        <f t="shared" si="7"/>
        <v>0</v>
      </c>
      <c r="BJ150" s="18" t="s">
        <v>84</v>
      </c>
      <c r="BK150" s="159">
        <f t="shared" si="8"/>
        <v>0</v>
      </c>
      <c r="BL150" s="18" t="s">
        <v>90</v>
      </c>
      <c r="BM150" s="157" t="s">
        <v>383</v>
      </c>
    </row>
    <row r="151" spans="1:65" s="2" customFormat="1" ht="16.5" customHeight="1">
      <c r="A151" s="33"/>
      <c r="B151" s="145"/>
      <c r="C151" s="192" t="s">
        <v>7</v>
      </c>
      <c r="D151" s="192"/>
      <c r="E151" s="193"/>
      <c r="F151" s="194"/>
      <c r="G151" s="195"/>
      <c r="H151" s="196"/>
      <c r="I151" s="197"/>
      <c r="J151" s="196"/>
      <c r="K151" s="198"/>
      <c r="L151" s="199"/>
      <c r="M151" s="200" t="s">
        <v>1</v>
      </c>
      <c r="N151" s="201" t="s">
        <v>41</v>
      </c>
      <c r="O151" s="59"/>
      <c r="P151" s="155">
        <f t="shared" si="0"/>
        <v>0</v>
      </c>
      <c r="Q151" s="155">
        <v>0</v>
      </c>
      <c r="R151" s="155">
        <f t="shared" si="1"/>
        <v>0</v>
      </c>
      <c r="S151" s="155">
        <v>0</v>
      </c>
      <c r="T151" s="156">
        <f t="shared" si="2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102</v>
      </c>
      <c r="AT151" s="157" t="s">
        <v>237</v>
      </c>
      <c r="AU151" s="157" t="s">
        <v>84</v>
      </c>
      <c r="AY151" s="18" t="s">
        <v>154</v>
      </c>
      <c r="BE151" s="158">
        <f t="shared" si="3"/>
        <v>0</v>
      </c>
      <c r="BF151" s="158">
        <f t="shared" si="4"/>
        <v>0</v>
      </c>
      <c r="BG151" s="158">
        <f t="shared" si="5"/>
        <v>0</v>
      </c>
      <c r="BH151" s="158">
        <f t="shared" si="6"/>
        <v>0</v>
      </c>
      <c r="BI151" s="158">
        <f t="shared" si="7"/>
        <v>0</v>
      </c>
      <c r="BJ151" s="18" t="s">
        <v>84</v>
      </c>
      <c r="BK151" s="159">
        <f t="shared" si="8"/>
        <v>0</v>
      </c>
      <c r="BL151" s="18" t="s">
        <v>90</v>
      </c>
      <c r="BM151" s="157" t="s">
        <v>396</v>
      </c>
    </row>
    <row r="152" spans="1:65" s="12" customFormat="1" ht="22.9" customHeight="1">
      <c r="B152" s="132"/>
      <c r="D152" s="133" t="s">
        <v>74</v>
      </c>
      <c r="E152" s="143" t="s">
        <v>1347</v>
      </c>
      <c r="F152" s="143" t="s">
        <v>1348</v>
      </c>
      <c r="I152" s="135"/>
      <c r="J152" s="144">
        <f>BK152</f>
        <v>0</v>
      </c>
      <c r="L152" s="132"/>
      <c r="M152" s="137"/>
      <c r="N152" s="138"/>
      <c r="O152" s="138"/>
      <c r="P152" s="139">
        <f>SUM(P153:P174)</f>
        <v>0</v>
      </c>
      <c r="Q152" s="138"/>
      <c r="R152" s="139">
        <f>SUM(R153:R174)</f>
        <v>0</v>
      </c>
      <c r="S152" s="138"/>
      <c r="T152" s="140">
        <f>SUM(T153:T174)</f>
        <v>0</v>
      </c>
      <c r="AR152" s="133" t="s">
        <v>80</v>
      </c>
      <c r="AT152" s="141" t="s">
        <v>74</v>
      </c>
      <c r="AU152" s="141" t="s">
        <v>80</v>
      </c>
      <c r="AY152" s="133" t="s">
        <v>154</v>
      </c>
      <c r="BK152" s="142">
        <f>SUM(BK153:BK174)</f>
        <v>0</v>
      </c>
    </row>
    <row r="153" spans="1:65" s="2" customFormat="1" ht="66.75" customHeight="1">
      <c r="A153" s="33"/>
      <c r="B153" s="145"/>
      <c r="C153" s="146" t="s">
        <v>80</v>
      </c>
      <c r="D153" s="146" t="s">
        <v>156</v>
      </c>
      <c r="E153" s="147" t="s">
        <v>1349</v>
      </c>
      <c r="F153" s="148" t="s">
        <v>1319</v>
      </c>
      <c r="G153" s="149" t="s">
        <v>330</v>
      </c>
      <c r="H153" s="150">
        <v>14</v>
      </c>
      <c r="I153" s="151"/>
      <c r="J153" s="150">
        <f t="shared" ref="J153:J174" si="9">ROUND(I153*H153,3)</f>
        <v>0</v>
      </c>
      <c r="K153" s="152"/>
      <c r="L153" s="34"/>
      <c r="M153" s="153" t="s">
        <v>1</v>
      </c>
      <c r="N153" s="154" t="s">
        <v>41</v>
      </c>
      <c r="O153" s="59"/>
      <c r="P153" s="155">
        <f t="shared" ref="P153:P174" si="10">O153*H153</f>
        <v>0</v>
      </c>
      <c r="Q153" s="155">
        <v>0</v>
      </c>
      <c r="R153" s="155">
        <f t="shared" ref="R153:R174" si="11">Q153*H153</f>
        <v>0</v>
      </c>
      <c r="S153" s="155">
        <v>0</v>
      </c>
      <c r="T153" s="156">
        <f t="shared" ref="T153:T174" si="12"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90</v>
      </c>
      <c r="AT153" s="157" t="s">
        <v>156</v>
      </c>
      <c r="AU153" s="157" t="s">
        <v>84</v>
      </c>
      <c r="AY153" s="18" t="s">
        <v>154</v>
      </c>
      <c r="BE153" s="158">
        <f t="shared" ref="BE153:BE174" si="13">IF(N153="základná",J153,0)</f>
        <v>0</v>
      </c>
      <c r="BF153" s="158">
        <f t="shared" ref="BF153:BF174" si="14">IF(N153="znížená",J153,0)</f>
        <v>0</v>
      </c>
      <c r="BG153" s="158">
        <f t="shared" ref="BG153:BG174" si="15">IF(N153="zákl. prenesená",J153,0)</f>
        <v>0</v>
      </c>
      <c r="BH153" s="158">
        <f t="shared" ref="BH153:BH174" si="16">IF(N153="zníž. prenesená",J153,0)</f>
        <v>0</v>
      </c>
      <c r="BI153" s="158">
        <f t="shared" ref="BI153:BI174" si="17">IF(N153="nulová",J153,0)</f>
        <v>0</v>
      </c>
      <c r="BJ153" s="18" t="s">
        <v>84</v>
      </c>
      <c r="BK153" s="159">
        <f t="shared" ref="BK153:BK174" si="18">ROUND(I153*H153,3)</f>
        <v>0</v>
      </c>
      <c r="BL153" s="18" t="s">
        <v>90</v>
      </c>
      <c r="BM153" s="157" t="s">
        <v>409</v>
      </c>
    </row>
    <row r="154" spans="1:65" s="2" customFormat="1" ht="16.5" customHeight="1">
      <c r="A154" s="33"/>
      <c r="B154" s="145"/>
      <c r="C154" s="192" t="s">
        <v>84</v>
      </c>
      <c r="D154" s="192" t="s">
        <v>237</v>
      </c>
      <c r="E154" s="193" t="s">
        <v>1320</v>
      </c>
      <c r="F154" s="194" t="s">
        <v>1321</v>
      </c>
      <c r="G154" s="195" t="s">
        <v>224</v>
      </c>
      <c r="H154" s="196">
        <v>9.1</v>
      </c>
      <c r="I154" s="197"/>
      <c r="J154" s="196">
        <f t="shared" si="9"/>
        <v>0</v>
      </c>
      <c r="K154" s="198"/>
      <c r="L154" s="199"/>
      <c r="M154" s="200" t="s">
        <v>1</v>
      </c>
      <c r="N154" s="201" t="s">
        <v>41</v>
      </c>
      <c r="O154" s="59"/>
      <c r="P154" s="155">
        <f t="shared" si="10"/>
        <v>0</v>
      </c>
      <c r="Q154" s="155">
        <v>0</v>
      </c>
      <c r="R154" s="155">
        <f t="shared" si="11"/>
        <v>0</v>
      </c>
      <c r="S154" s="155">
        <v>0</v>
      </c>
      <c r="T154" s="156">
        <f t="shared" si="12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7" t="s">
        <v>102</v>
      </c>
      <c r="AT154" s="157" t="s">
        <v>237</v>
      </c>
      <c r="AU154" s="157" t="s">
        <v>84</v>
      </c>
      <c r="AY154" s="18" t="s">
        <v>154</v>
      </c>
      <c r="BE154" s="158">
        <f t="shared" si="13"/>
        <v>0</v>
      </c>
      <c r="BF154" s="158">
        <f t="shared" si="14"/>
        <v>0</v>
      </c>
      <c r="BG154" s="158">
        <f t="shared" si="15"/>
        <v>0</v>
      </c>
      <c r="BH154" s="158">
        <f t="shared" si="16"/>
        <v>0</v>
      </c>
      <c r="BI154" s="158">
        <f t="shared" si="17"/>
        <v>0</v>
      </c>
      <c r="BJ154" s="18" t="s">
        <v>84</v>
      </c>
      <c r="BK154" s="159">
        <f t="shared" si="18"/>
        <v>0</v>
      </c>
      <c r="BL154" s="18" t="s">
        <v>90</v>
      </c>
      <c r="BM154" s="157" t="s">
        <v>420</v>
      </c>
    </row>
    <row r="155" spans="1:65" s="2" customFormat="1" ht="33" customHeight="1">
      <c r="A155" s="33"/>
      <c r="B155" s="145"/>
      <c r="C155" s="146" t="s">
        <v>87</v>
      </c>
      <c r="D155" s="146" t="s">
        <v>156</v>
      </c>
      <c r="E155" s="147" t="s">
        <v>1350</v>
      </c>
      <c r="F155" s="148" t="s">
        <v>1322</v>
      </c>
      <c r="G155" s="149" t="s">
        <v>330</v>
      </c>
      <c r="H155" s="150">
        <v>14</v>
      </c>
      <c r="I155" s="151"/>
      <c r="J155" s="150">
        <f t="shared" si="9"/>
        <v>0</v>
      </c>
      <c r="K155" s="152"/>
      <c r="L155" s="34"/>
      <c r="M155" s="153" t="s">
        <v>1</v>
      </c>
      <c r="N155" s="154" t="s">
        <v>41</v>
      </c>
      <c r="O155" s="59"/>
      <c r="P155" s="155">
        <f t="shared" si="10"/>
        <v>0</v>
      </c>
      <c r="Q155" s="155">
        <v>0</v>
      </c>
      <c r="R155" s="155">
        <f t="shared" si="11"/>
        <v>0</v>
      </c>
      <c r="S155" s="155">
        <v>0</v>
      </c>
      <c r="T155" s="156">
        <f t="shared" si="12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90</v>
      </c>
      <c r="AT155" s="157" t="s">
        <v>156</v>
      </c>
      <c r="AU155" s="157" t="s">
        <v>84</v>
      </c>
      <c r="AY155" s="18" t="s">
        <v>154</v>
      </c>
      <c r="BE155" s="158">
        <f t="shared" si="13"/>
        <v>0</v>
      </c>
      <c r="BF155" s="158">
        <f t="shared" si="14"/>
        <v>0</v>
      </c>
      <c r="BG155" s="158">
        <f t="shared" si="15"/>
        <v>0</v>
      </c>
      <c r="BH155" s="158">
        <f t="shared" si="16"/>
        <v>0</v>
      </c>
      <c r="BI155" s="158">
        <f t="shared" si="17"/>
        <v>0</v>
      </c>
      <c r="BJ155" s="18" t="s">
        <v>84</v>
      </c>
      <c r="BK155" s="159">
        <f t="shared" si="18"/>
        <v>0</v>
      </c>
      <c r="BL155" s="18" t="s">
        <v>90</v>
      </c>
      <c r="BM155" s="157" t="s">
        <v>429</v>
      </c>
    </row>
    <row r="156" spans="1:65" s="2" customFormat="1" ht="21.75" customHeight="1">
      <c r="A156" s="33"/>
      <c r="B156" s="145"/>
      <c r="C156" s="192" t="s">
        <v>90</v>
      </c>
      <c r="D156" s="192" t="s">
        <v>237</v>
      </c>
      <c r="E156" s="193" t="s">
        <v>1351</v>
      </c>
      <c r="F156" s="194" t="s">
        <v>1352</v>
      </c>
      <c r="G156" s="195" t="s">
        <v>330</v>
      </c>
      <c r="H156" s="196">
        <v>4</v>
      </c>
      <c r="I156" s="197"/>
      <c r="J156" s="196">
        <f t="shared" si="9"/>
        <v>0</v>
      </c>
      <c r="K156" s="198"/>
      <c r="L156" s="199"/>
      <c r="M156" s="200" t="s">
        <v>1</v>
      </c>
      <c r="N156" s="201" t="s">
        <v>41</v>
      </c>
      <c r="O156" s="59"/>
      <c r="P156" s="155">
        <f t="shared" si="10"/>
        <v>0</v>
      </c>
      <c r="Q156" s="155">
        <v>0</v>
      </c>
      <c r="R156" s="155">
        <f t="shared" si="11"/>
        <v>0</v>
      </c>
      <c r="S156" s="155">
        <v>0</v>
      </c>
      <c r="T156" s="156">
        <f t="shared" si="12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102</v>
      </c>
      <c r="AT156" s="157" t="s">
        <v>237</v>
      </c>
      <c r="AU156" s="157" t="s">
        <v>84</v>
      </c>
      <c r="AY156" s="18" t="s">
        <v>154</v>
      </c>
      <c r="BE156" s="158">
        <f t="shared" si="13"/>
        <v>0</v>
      </c>
      <c r="BF156" s="158">
        <f t="shared" si="14"/>
        <v>0</v>
      </c>
      <c r="BG156" s="158">
        <f t="shared" si="15"/>
        <v>0</v>
      </c>
      <c r="BH156" s="158">
        <f t="shared" si="16"/>
        <v>0</v>
      </c>
      <c r="BI156" s="158">
        <f t="shared" si="17"/>
        <v>0</v>
      </c>
      <c r="BJ156" s="18" t="s">
        <v>84</v>
      </c>
      <c r="BK156" s="159">
        <f t="shared" si="18"/>
        <v>0</v>
      </c>
      <c r="BL156" s="18" t="s">
        <v>90</v>
      </c>
      <c r="BM156" s="157" t="s">
        <v>445</v>
      </c>
    </row>
    <row r="157" spans="1:65" s="2" customFormat="1" ht="33" customHeight="1">
      <c r="A157" s="33"/>
      <c r="B157" s="145"/>
      <c r="C157" s="192" t="s">
        <v>93</v>
      </c>
      <c r="D157" s="192" t="s">
        <v>237</v>
      </c>
      <c r="E157" s="193" t="s">
        <v>1353</v>
      </c>
      <c r="F157" s="194" t="s">
        <v>1354</v>
      </c>
      <c r="G157" s="195" t="s">
        <v>330</v>
      </c>
      <c r="H157" s="196">
        <v>4</v>
      </c>
      <c r="I157" s="197"/>
      <c r="J157" s="196">
        <f t="shared" si="9"/>
        <v>0</v>
      </c>
      <c r="K157" s="198"/>
      <c r="L157" s="199"/>
      <c r="M157" s="200" t="s">
        <v>1</v>
      </c>
      <c r="N157" s="201" t="s">
        <v>41</v>
      </c>
      <c r="O157" s="59"/>
      <c r="P157" s="155">
        <f t="shared" si="10"/>
        <v>0</v>
      </c>
      <c r="Q157" s="155">
        <v>0</v>
      </c>
      <c r="R157" s="155">
        <f t="shared" si="11"/>
        <v>0</v>
      </c>
      <c r="S157" s="155">
        <v>0</v>
      </c>
      <c r="T157" s="156">
        <f t="shared" si="12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7" t="s">
        <v>102</v>
      </c>
      <c r="AT157" s="157" t="s">
        <v>237</v>
      </c>
      <c r="AU157" s="157" t="s">
        <v>84</v>
      </c>
      <c r="AY157" s="18" t="s">
        <v>154</v>
      </c>
      <c r="BE157" s="158">
        <f t="shared" si="13"/>
        <v>0</v>
      </c>
      <c r="BF157" s="158">
        <f t="shared" si="14"/>
        <v>0</v>
      </c>
      <c r="BG157" s="158">
        <f t="shared" si="15"/>
        <v>0</v>
      </c>
      <c r="BH157" s="158">
        <f t="shared" si="16"/>
        <v>0</v>
      </c>
      <c r="BI157" s="158">
        <f t="shared" si="17"/>
        <v>0</v>
      </c>
      <c r="BJ157" s="18" t="s">
        <v>84</v>
      </c>
      <c r="BK157" s="159">
        <f t="shared" si="18"/>
        <v>0</v>
      </c>
      <c r="BL157" s="18" t="s">
        <v>90</v>
      </c>
      <c r="BM157" s="157" t="s">
        <v>664</v>
      </c>
    </row>
    <row r="158" spans="1:65" s="2" customFormat="1" ht="44.25" customHeight="1">
      <c r="A158" s="33"/>
      <c r="B158" s="145"/>
      <c r="C158" s="192" t="s">
        <v>96</v>
      </c>
      <c r="D158" s="192" t="s">
        <v>237</v>
      </c>
      <c r="E158" s="193" t="s">
        <v>1355</v>
      </c>
      <c r="F158" s="194" t="s">
        <v>1356</v>
      </c>
      <c r="G158" s="195" t="s">
        <v>330</v>
      </c>
      <c r="H158" s="196">
        <v>1</v>
      </c>
      <c r="I158" s="197"/>
      <c r="J158" s="196">
        <f t="shared" si="9"/>
        <v>0</v>
      </c>
      <c r="K158" s="198"/>
      <c r="L158" s="199"/>
      <c r="M158" s="200" t="s">
        <v>1</v>
      </c>
      <c r="N158" s="201" t="s">
        <v>41</v>
      </c>
      <c r="O158" s="59"/>
      <c r="P158" s="155">
        <f t="shared" si="10"/>
        <v>0</v>
      </c>
      <c r="Q158" s="155">
        <v>0</v>
      </c>
      <c r="R158" s="155">
        <f t="shared" si="11"/>
        <v>0</v>
      </c>
      <c r="S158" s="155">
        <v>0</v>
      </c>
      <c r="T158" s="156">
        <f t="shared" si="12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102</v>
      </c>
      <c r="AT158" s="157" t="s">
        <v>237</v>
      </c>
      <c r="AU158" s="157" t="s">
        <v>84</v>
      </c>
      <c r="AY158" s="18" t="s">
        <v>154</v>
      </c>
      <c r="BE158" s="158">
        <f t="shared" si="13"/>
        <v>0</v>
      </c>
      <c r="BF158" s="158">
        <f t="shared" si="14"/>
        <v>0</v>
      </c>
      <c r="BG158" s="158">
        <f t="shared" si="15"/>
        <v>0</v>
      </c>
      <c r="BH158" s="158">
        <f t="shared" si="16"/>
        <v>0</v>
      </c>
      <c r="BI158" s="158">
        <f t="shared" si="17"/>
        <v>0</v>
      </c>
      <c r="BJ158" s="18" t="s">
        <v>84</v>
      </c>
      <c r="BK158" s="159">
        <f t="shared" si="18"/>
        <v>0</v>
      </c>
      <c r="BL158" s="18" t="s">
        <v>90</v>
      </c>
      <c r="BM158" s="157" t="s">
        <v>672</v>
      </c>
    </row>
    <row r="159" spans="1:65" s="2" customFormat="1" ht="33" customHeight="1">
      <c r="A159" s="33"/>
      <c r="B159" s="145"/>
      <c r="C159" s="192" t="s">
        <v>99</v>
      </c>
      <c r="D159" s="192" t="s">
        <v>237</v>
      </c>
      <c r="E159" s="193" t="s">
        <v>1357</v>
      </c>
      <c r="F159" s="194" t="s">
        <v>1358</v>
      </c>
      <c r="G159" s="195" t="s">
        <v>330</v>
      </c>
      <c r="H159" s="196">
        <v>1</v>
      </c>
      <c r="I159" s="197"/>
      <c r="J159" s="196">
        <f t="shared" si="9"/>
        <v>0</v>
      </c>
      <c r="K159" s="198"/>
      <c r="L159" s="199"/>
      <c r="M159" s="200" t="s">
        <v>1</v>
      </c>
      <c r="N159" s="201" t="s">
        <v>41</v>
      </c>
      <c r="O159" s="59"/>
      <c r="P159" s="155">
        <f t="shared" si="10"/>
        <v>0</v>
      </c>
      <c r="Q159" s="155">
        <v>0</v>
      </c>
      <c r="R159" s="155">
        <f t="shared" si="11"/>
        <v>0</v>
      </c>
      <c r="S159" s="155">
        <v>0</v>
      </c>
      <c r="T159" s="156">
        <f t="shared" si="12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102</v>
      </c>
      <c r="AT159" s="157" t="s">
        <v>237</v>
      </c>
      <c r="AU159" s="157" t="s">
        <v>84</v>
      </c>
      <c r="AY159" s="18" t="s">
        <v>154</v>
      </c>
      <c r="BE159" s="158">
        <f t="shared" si="13"/>
        <v>0</v>
      </c>
      <c r="BF159" s="158">
        <f t="shared" si="14"/>
        <v>0</v>
      </c>
      <c r="BG159" s="158">
        <f t="shared" si="15"/>
        <v>0</v>
      </c>
      <c r="BH159" s="158">
        <f t="shared" si="16"/>
        <v>0</v>
      </c>
      <c r="BI159" s="158">
        <f t="shared" si="17"/>
        <v>0</v>
      </c>
      <c r="BJ159" s="18" t="s">
        <v>84</v>
      </c>
      <c r="BK159" s="159">
        <f t="shared" si="18"/>
        <v>0</v>
      </c>
      <c r="BL159" s="18" t="s">
        <v>90</v>
      </c>
      <c r="BM159" s="157" t="s">
        <v>680</v>
      </c>
    </row>
    <row r="160" spans="1:65" s="2" customFormat="1" ht="21.75" customHeight="1">
      <c r="A160" s="33"/>
      <c r="B160" s="145"/>
      <c r="C160" s="192" t="s">
        <v>102</v>
      </c>
      <c r="D160" s="192" t="s">
        <v>237</v>
      </c>
      <c r="E160" s="193" t="s">
        <v>1359</v>
      </c>
      <c r="F160" s="194" t="s">
        <v>1360</v>
      </c>
      <c r="G160" s="195" t="s">
        <v>330</v>
      </c>
      <c r="H160" s="196">
        <v>1</v>
      </c>
      <c r="I160" s="197"/>
      <c r="J160" s="196">
        <f t="shared" si="9"/>
        <v>0</v>
      </c>
      <c r="K160" s="198"/>
      <c r="L160" s="199"/>
      <c r="M160" s="200" t="s">
        <v>1</v>
      </c>
      <c r="N160" s="201" t="s">
        <v>41</v>
      </c>
      <c r="O160" s="59"/>
      <c r="P160" s="155">
        <f t="shared" si="10"/>
        <v>0</v>
      </c>
      <c r="Q160" s="155">
        <v>0</v>
      </c>
      <c r="R160" s="155">
        <f t="shared" si="11"/>
        <v>0</v>
      </c>
      <c r="S160" s="155">
        <v>0</v>
      </c>
      <c r="T160" s="156">
        <f t="shared" si="12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102</v>
      </c>
      <c r="AT160" s="157" t="s">
        <v>237</v>
      </c>
      <c r="AU160" s="157" t="s">
        <v>84</v>
      </c>
      <c r="AY160" s="18" t="s">
        <v>154</v>
      </c>
      <c r="BE160" s="158">
        <f t="shared" si="13"/>
        <v>0</v>
      </c>
      <c r="BF160" s="158">
        <f t="shared" si="14"/>
        <v>0</v>
      </c>
      <c r="BG160" s="158">
        <f t="shared" si="15"/>
        <v>0</v>
      </c>
      <c r="BH160" s="158">
        <f t="shared" si="16"/>
        <v>0</v>
      </c>
      <c r="BI160" s="158">
        <f t="shared" si="17"/>
        <v>0</v>
      </c>
      <c r="BJ160" s="18" t="s">
        <v>84</v>
      </c>
      <c r="BK160" s="159">
        <f t="shared" si="18"/>
        <v>0</v>
      </c>
      <c r="BL160" s="18" t="s">
        <v>90</v>
      </c>
      <c r="BM160" s="157" t="s">
        <v>688</v>
      </c>
    </row>
    <row r="161" spans="1:65" s="2" customFormat="1" ht="44.25" customHeight="1">
      <c r="A161" s="33"/>
      <c r="B161" s="145"/>
      <c r="C161" s="192" t="s">
        <v>105</v>
      </c>
      <c r="D161" s="192" t="s">
        <v>237</v>
      </c>
      <c r="E161" s="193" t="s">
        <v>1361</v>
      </c>
      <c r="F161" s="194" t="s">
        <v>1362</v>
      </c>
      <c r="G161" s="195" t="s">
        <v>330</v>
      </c>
      <c r="H161" s="196">
        <v>3</v>
      </c>
      <c r="I161" s="197"/>
      <c r="J161" s="196">
        <f t="shared" si="9"/>
        <v>0</v>
      </c>
      <c r="K161" s="198"/>
      <c r="L161" s="199"/>
      <c r="M161" s="200" t="s">
        <v>1</v>
      </c>
      <c r="N161" s="201" t="s">
        <v>41</v>
      </c>
      <c r="O161" s="59"/>
      <c r="P161" s="155">
        <f t="shared" si="10"/>
        <v>0</v>
      </c>
      <c r="Q161" s="155">
        <v>0</v>
      </c>
      <c r="R161" s="155">
        <f t="shared" si="11"/>
        <v>0</v>
      </c>
      <c r="S161" s="155">
        <v>0</v>
      </c>
      <c r="T161" s="156">
        <f t="shared" si="12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102</v>
      </c>
      <c r="AT161" s="157" t="s">
        <v>237</v>
      </c>
      <c r="AU161" s="157" t="s">
        <v>84</v>
      </c>
      <c r="AY161" s="18" t="s">
        <v>154</v>
      </c>
      <c r="BE161" s="158">
        <f t="shared" si="13"/>
        <v>0</v>
      </c>
      <c r="BF161" s="158">
        <f t="shared" si="14"/>
        <v>0</v>
      </c>
      <c r="BG161" s="158">
        <f t="shared" si="15"/>
        <v>0</v>
      </c>
      <c r="BH161" s="158">
        <f t="shared" si="16"/>
        <v>0</v>
      </c>
      <c r="BI161" s="158">
        <f t="shared" si="17"/>
        <v>0</v>
      </c>
      <c r="BJ161" s="18" t="s">
        <v>84</v>
      </c>
      <c r="BK161" s="159">
        <f t="shared" si="18"/>
        <v>0</v>
      </c>
      <c r="BL161" s="18" t="s">
        <v>90</v>
      </c>
      <c r="BM161" s="157" t="s">
        <v>696</v>
      </c>
    </row>
    <row r="162" spans="1:65" s="2" customFormat="1" ht="16.5" customHeight="1">
      <c r="A162" s="33"/>
      <c r="B162" s="145"/>
      <c r="C162" s="146" t="s">
        <v>108</v>
      </c>
      <c r="D162" s="146" t="s">
        <v>156</v>
      </c>
      <c r="E162" s="147" t="s">
        <v>1323</v>
      </c>
      <c r="F162" s="148" t="s">
        <v>1324</v>
      </c>
      <c r="G162" s="149" t="s">
        <v>1325</v>
      </c>
      <c r="H162" s="150">
        <v>42</v>
      </c>
      <c r="I162" s="151"/>
      <c r="J162" s="150">
        <f t="shared" si="9"/>
        <v>0</v>
      </c>
      <c r="K162" s="152"/>
      <c r="L162" s="34"/>
      <c r="M162" s="153" t="s">
        <v>1</v>
      </c>
      <c r="N162" s="154" t="s">
        <v>41</v>
      </c>
      <c r="O162" s="59"/>
      <c r="P162" s="155">
        <f t="shared" si="10"/>
        <v>0</v>
      </c>
      <c r="Q162" s="155">
        <v>0</v>
      </c>
      <c r="R162" s="155">
        <f t="shared" si="11"/>
        <v>0</v>
      </c>
      <c r="S162" s="155">
        <v>0</v>
      </c>
      <c r="T162" s="156">
        <f t="shared" si="12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7" t="s">
        <v>90</v>
      </c>
      <c r="AT162" s="157" t="s">
        <v>156</v>
      </c>
      <c r="AU162" s="157" t="s">
        <v>84</v>
      </c>
      <c r="AY162" s="18" t="s">
        <v>154</v>
      </c>
      <c r="BE162" s="158">
        <f t="shared" si="13"/>
        <v>0</v>
      </c>
      <c r="BF162" s="158">
        <f t="shared" si="14"/>
        <v>0</v>
      </c>
      <c r="BG162" s="158">
        <f t="shared" si="15"/>
        <v>0</v>
      </c>
      <c r="BH162" s="158">
        <f t="shared" si="16"/>
        <v>0</v>
      </c>
      <c r="BI162" s="158">
        <f t="shared" si="17"/>
        <v>0</v>
      </c>
      <c r="BJ162" s="18" t="s">
        <v>84</v>
      </c>
      <c r="BK162" s="159">
        <f t="shared" si="18"/>
        <v>0</v>
      </c>
      <c r="BL162" s="18" t="s">
        <v>90</v>
      </c>
      <c r="BM162" s="157" t="s">
        <v>704</v>
      </c>
    </row>
    <row r="163" spans="1:65" s="2" customFormat="1" ht="16.5" customHeight="1">
      <c r="A163" s="33"/>
      <c r="B163" s="145"/>
      <c r="C163" s="192" t="s">
        <v>111</v>
      </c>
      <c r="D163" s="192" t="s">
        <v>237</v>
      </c>
      <c r="E163" s="193" t="s">
        <v>1326</v>
      </c>
      <c r="F163" s="194" t="s">
        <v>1327</v>
      </c>
      <c r="G163" s="195" t="s">
        <v>177</v>
      </c>
      <c r="H163" s="196">
        <v>42</v>
      </c>
      <c r="I163" s="197"/>
      <c r="J163" s="196">
        <f t="shared" si="9"/>
        <v>0</v>
      </c>
      <c r="K163" s="198"/>
      <c r="L163" s="199"/>
      <c r="M163" s="200" t="s">
        <v>1</v>
      </c>
      <c r="N163" s="201" t="s">
        <v>41</v>
      </c>
      <c r="O163" s="59"/>
      <c r="P163" s="155">
        <f t="shared" si="10"/>
        <v>0</v>
      </c>
      <c r="Q163" s="155">
        <v>0</v>
      </c>
      <c r="R163" s="155">
        <f t="shared" si="11"/>
        <v>0</v>
      </c>
      <c r="S163" s="155">
        <v>0</v>
      </c>
      <c r="T163" s="156">
        <f t="shared" si="12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7" t="s">
        <v>102</v>
      </c>
      <c r="AT163" s="157" t="s">
        <v>237</v>
      </c>
      <c r="AU163" s="157" t="s">
        <v>84</v>
      </c>
      <c r="AY163" s="18" t="s">
        <v>154</v>
      </c>
      <c r="BE163" s="158">
        <f t="shared" si="13"/>
        <v>0</v>
      </c>
      <c r="BF163" s="158">
        <f t="shared" si="14"/>
        <v>0</v>
      </c>
      <c r="BG163" s="158">
        <f t="shared" si="15"/>
        <v>0</v>
      </c>
      <c r="BH163" s="158">
        <f t="shared" si="16"/>
        <v>0</v>
      </c>
      <c r="BI163" s="158">
        <f t="shared" si="17"/>
        <v>0</v>
      </c>
      <c r="BJ163" s="18" t="s">
        <v>84</v>
      </c>
      <c r="BK163" s="159">
        <f t="shared" si="18"/>
        <v>0</v>
      </c>
      <c r="BL163" s="18" t="s">
        <v>90</v>
      </c>
      <c r="BM163" s="157" t="s">
        <v>712</v>
      </c>
    </row>
    <row r="164" spans="1:65" s="2" customFormat="1" ht="44.25" customHeight="1">
      <c r="A164" s="33"/>
      <c r="B164" s="145"/>
      <c r="C164" s="146" t="s">
        <v>114</v>
      </c>
      <c r="D164" s="146" t="s">
        <v>156</v>
      </c>
      <c r="E164" s="147" t="s">
        <v>1363</v>
      </c>
      <c r="F164" s="148" t="s">
        <v>1328</v>
      </c>
      <c r="G164" s="149" t="s">
        <v>330</v>
      </c>
      <c r="H164" s="150">
        <v>14</v>
      </c>
      <c r="I164" s="151"/>
      <c r="J164" s="150">
        <f t="shared" si="9"/>
        <v>0</v>
      </c>
      <c r="K164" s="152"/>
      <c r="L164" s="34"/>
      <c r="M164" s="153" t="s">
        <v>1</v>
      </c>
      <c r="N164" s="154" t="s">
        <v>41</v>
      </c>
      <c r="O164" s="59"/>
      <c r="P164" s="155">
        <f t="shared" si="10"/>
        <v>0</v>
      </c>
      <c r="Q164" s="155">
        <v>0</v>
      </c>
      <c r="R164" s="155">
        <f t="shared" si="11"/>
        <v>0</v>
      </c>
      <c r="S164" s="155">
        <v>0</v>
      </c>
      <c r="T164" s="156">
        <f t="shared" si="12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7" t="s">
        <v>90</v>
      </c>
      <c r="AT164" s="157" t="s">
        <v>156</v>
      </c>
      <c r="AU164" s="157" t="s">
        <v>84</v>
      </c>
      <c r="AY164" s="18" t="s">
        <v>154</v>
      </c>
      <c r="BE164" s="158">
        <f t="shared" si="13"/>
        <v>0</v>
      </c>
      <c r="BF164" s="158">
        <f t="shared" si="14"/>
        <v>0</v>
      </c>
      <c r="BG164" s="158">
        <f t="shared" si="15"/>
        <v>0</v>
      </c>
      <c r="BH164" s="158">
        <f t="shared" si="16"/>
        <v>0</v>
      </c>
      <c r="BI164" s="158">
        <f t="shared" si="17"/>
        <v>0</v>
      </c>
      <c r="BJ164" s="18" t="s">
        <v>84</v>
      </c>
      <c r="BK164" s="159">
        <f t="shared" si="18"/>
        <v>0</v>
      </c>
      <c r="BL164" s="18" t="s">
        <v>90</v>
      </c>
      <c r="BM164" s="157" t="s">
        <v>720</v>
      </c>
    </row>
    <row r="165" spans="1:65" s="2" customFormat="1" ht="21.75" customHeight="1">
      <c r="A165" s="33"/>
      <c r="B165" s="145"/>
      <c r="C165" s="192" t="s">
        <v>117</v>
      </c>
      <c r="D165" s="192" t="s">
        <v>237</v>
      </c>
      <c r="E165" s="193" t="s">
        <v>1329</v>
      </c>
      <c r="F165" s="194" t="s">
        <v>1330</v>
      </c>
      <c r="G165" s="195" t="s">
        <v>330</v>
      </c>
      <c r="H165" s="196">
        <v>42</v>
      </c>
      <c r="I165" s="197"/>
      <c r="J165" s="196">
        <f t="shared" si="9"/>
        <v>0</v>
      </c>
      <c r="K165" s="198"/>
      <c r="L165" s="199"/>
      <c r="M165" s="200" t="s">
        <v>1</v>
      </c>
      <c r="N165" s="201" t="s">
        <v>41</v>
      </c>
      <c r="O165" s="59"/>
      <c r="P165" s="155">
        <f t="shared" si="10"/>
        <v>0</v>
      </c>
      <c r="Q165" s="155">
        <v>0</v>
      </c>
      <c r="R165" s="155">
        <f t="shared" si="11"/>
        <v>0</v>
      </c>
      <c r="S165" s="155">
        <v>0</v>
      </c>
      <c r="T165" s="156">
        <f t="shared" si="12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7" t="s">
        <v>102</v>
      </c>
      <c r="AT165" s="157" t="s">
        <v>237</v>
      </c>
      <c r="AU165" s="157" t="s">
        <v>84</v>
      </c>
      <c r="AY165" s="18" t="s">
        <v>154</v>
      </c>
      <c r="BE165" s="158">
        <f t="shared" si="13"/>
        <v>0</v>
      </c>
      <c r="BF165" s="158">
        <f t="shared" si="14"/>
        <v>0</v>
      </c>
      <c r="BG165" s="158">
        <f t="shared" si="15"/>
        <v>0</v>
      </c>
      <c r="BH165" s="158">
        <f t="shared" si="16"/>
        <v>0</v>
      </c>
      <c r="BI165" s="158">
        <f t="shared" si="17"/>
        <v>0</v>
      </c>
      <c r="BJ165" s="18" t="s">
        <v>84</v>
      </c>
      <c r="BK165" s="159">
        <f t="shared" si="18"/>
        <v>0</v>
      </c>
      <c r="BL165" s="18" t="s">
        <v>90</v>
      </c>
      <c r="BM165" s="157" t="s">
        <v>728</v>
      </c>
    </row>
    <row r="166" spans="1:65" s="2" customFormat="1" ht="16.5" customHeight="1">
      <c r="A166" s="33"/>
      <c r="B166" s="145"/>
      <c r="C166" s="192" t="s">
        <v>227</v>
      </c>
      <c r="D166" s="192" t="s">
        <v>237</v>
      </c>
      <c r="E166" s="193" t="s">
        <v>1331</v>
      </c>
      <c r="F166" s="194" t="s">
        <v>1332</v>
      </c>
      <c r="G166" s="195" t="s">
        <v>1333</v>
      </c>
      <c r="H166" s="196">
        <v>5</v>
      </c>
      <c r="I166" s="197"/>
      <c r="J166" s="196">
        <f t="shared" si="9"/>
        <v>0</v>
      </c>
      <c r="K166" s="198"/>
      <c r="L166" s="199"/>
      <c r="M166" s="200" t="s">
        <v>1</v>
      </c>
      <c r="N166" s="201" t="s">
        <v>41</v>
      </c>
      <c r="O166" s="59"/>
      <c r="P166" s="155">
        <f t="shared" si="10"/>
        <v>0</v>
      </c>
      <c r="Q166" s="155">
        <v>0</v>
      </c>
      <c r="R166" s="155">
        <f t="shared" si="11"/>
        <v>0</v>
      </c>
      <c r="S166" s="155">
        <v>0</v>
      </c>
      <c r="T166" s="156">
        <f t="shared" si="12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7" t="s">
        <v>102</v>
      </c>
      <c r="AT166" s="157" t="s">
        <v>237</v>
      </c>
      <c r="AU166" s="157" t="s">
        <v>84</v>
      </c>
      <c r="AY166" s="18" t="s">
        <v>154</v>
      </c>
      <c r="BE166" s="158">
        <f t="shared" si="13"/>
        <v>0</v>
      </c>
      <c r="BF166" s="158">
        <f t="shared" si="14"/>
        <v>0</v>
      </c>
      <c r="BG166" s="158">
        <f t="shared" si="15"/>
        <v>0</v>
      </c>
      <c r="BH166" s="158">
        <f t="shared" si="16"/>
        <v>0</v>
      </c>
      <c r="BI166" s="158">
        <f t="shared" si="17"/>
        <v>0</v>
      </c>
      <c r="BJ166" s="18" t="s">
        <v>84</v>
      </c>
      <c r="BK166" s="159">
        <f t="shared" si="18"/>
        <v>0</v>
      </c>
      <c r="BL166" s="18" t="s">
        <v>90</v>
      </c>
      <c r="BM166" s="157" t="s">
        <v>737</v>
      </c>
    </row>
    <row r="167" spans="1:65" s="2" customFormat="1" ht="33" customHeight="1">
      <c r="A167" s="33"/>
      <c r="B167" s="145"/>
      <c r="C167" s="146" t="s">
        <v>236</v>
      </c>
      <c r="D167" s="146" t="s">
        <v>156</v>
      </c>
      <c r="E167" s="147" t="s">
        <v>1364</v>
      </c>
      <c r="F167" s="148" t="s">
        <v>1334</v>
      </c>
      <c r="G167" s="149" t="s">
        <v>159</v>
      </c>
      <c r="H167" s="150">
        <v>28</v>
      </c>
      <c r="I167" s="151"/>
      <c r="J167" s="150">
        <f t="shared" si="9"/>
        <v>0</v>
      </c>
      <c r="K167" s="152"/>
      <c r="L167" s="34"/>
      <c r="M167" s="153" t="s">
        <v>1</v>
      </c>
      <c r="N167" s="154" t="s">
        <v>41</v>
      </c>
      <c r="O167" s="59"/>
      <c r="P167" s="155">
        <f t="shared" si="10"/>
        <v>0</v>
      </c>
      <c r="Q167" s="155">
        <v>0</v>
      </c>
      <c r="R167" s="155">
        <f t="shared" si="11"/>
        <v>0</v>
      </c>
      <c r="S167" s="155">
        <v>0</v>
      </c>
      <c r="T167" s="156">
        <f t="shared" si="12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7" t="s">
        <v>90</v>
      </c>
      <c r="AT167" s="157" t="s">
        <v>156</v>
      </c>
      <c r="AU167" s="157" t="s">
        <v>84</v>
      </c>
      <c r="AY167" s="18" t="s">
        <v>154</v>
      </c>
      <c r="BE167" s="158">
        <f t="shared" si="13"/>
        <v>0</v>
      </c>
      <c r="BF167" s="158">
        <f t="shared" si="14"/>
        <v>0</v>
      </c>
      <c r="BG167" s="158">
        <f t="shared" si="15"/>
        <v>0</v>
      </c>
      <c r="BH167" s="158">
        <f t="shared" si="16"/>
        <v>0</v>
      </c>
      <c r="BI167" s="158">
        <f t="shared" si="17"/>
        <v>0</v>
      </c>
      <c r="BJ167" s="18" t="s">
        <v>84</v>
      </c>
      <c r="BK167" s="159">
        <f t="shared" si="18"/>
        <v>0</v>
      </c>
      <c r="BL167" s="18" t="s">
        <v>90</v>
      </c>
      <c r="BM167" s="157" t="s">
        <v>745</v>
      </c>
    </row>
    <row r="168" spans="1:65" s="2" customFormat="1" ht="21.75" customHeight="1">
      <c r="A168" s="33"/>
      <c r="B168" s="145"/>
      <c r="C168" s="192" t="s">
        <v>241</v>
      </c>
      <c r="D168" s="192" t="s">
        <v>237</v>
      </c>
      <c r="E168" s="193" t="s">
        <v>1335</v>
      </c>
      <c r="F168" s="194" t="s">
        <v>1336</v>
      </c>
      <c r="G168" s="195" t="s">
        <v>159</v>
      </c>
      <c r="H168" s="196">
        <v>28</v>
      </c>
      <c r="I168" s="197"/>
      <c r="J168" s="196">
        <f t="shared" si="9"/>
        <v>0</v>
      </c>
      <c r="K168" s="198"/>
      <c r="L168" s="199"/>
      <c r="M168" s="200" t="s">
        <v>1</v>
      </c>
      <c r="N168" s="201" t="s">
        <v>41</v>
      </c>
      <c r="O168" s="59"/>
      <c r="P168" s="155">
        <f t="shared" si="10"/>
        <v>0</v>
      </c>
      <c r="Q168" s="155">
        <v>0</v>
      </c>
      <c r="R168" s="155">
        <f t="shared" si="11"/>
        <v>0</v>
      </c>
      <c r="S168" s="155">
        <v>0</v>
      </c>
      <c r="T168" s="156">
        <f t="shared" si="12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102</v>
      </c>
      <c r="AT168" s="157" t="s">
        <v>237</v>
      </c>
      <c r="AU168" s="157" t="s">
        <v>84</v>
      </c>
      <c r="AY168" s="18" t="s">
        <v>154</v>
      </c>
      <c r="BE168" s="158">
        <f t="shared" si="13"/>
        <v>0</v>
      </c>
      <c r="BF168" s="158">
        <f t="shared" si="14"/>
        <v>0</v>
      </c>
      <c r="BG168" s="158">
        <f t="shared" si="15"/>
        <v>0</v>
      </c>
      <c r="BH168" s="158">
        <f t="shared" si="16"/>
        <v>0</v>
      </c>
      <c r="BI168" s="158">
        <f t="shared" si="17"/>
        <v>0</v>
      </c>
      <c r="BJ168" s="18" t="s">
        <v>84</v>
      </c>
      <c r="BK168" s="159">
        <f t="shared" si="18"/>
        <v>0</v>
      </c>
      <c r="BL168" s="18" t="s">
        <v>90</v>
      </c>
      <c r="BM168" s="157" t="s">
        <v>753</v>
      </c>
    </row>
    <row r="169" spans="1:65" s="2" customFormat="1" ht="66.75" customHeight="1">
      <c r="A169" s="33"/>
      <c r="B169" s="145"/>
      <c r="C169" s="146" t="s">
        <v>247</v>
      </c>
      <c r="D169" s="146" t="s">
        <v>156</v>
      </c>
      <c r="E169" s="147" t="s">
        <v>1365</v>
      </c>
      <c r="F169" s="148" t="s">
        <v>1337</v>
      </c>
      <c r="G169" s="149" t="s">
        <v>330</v>
      </c>
      <c r="H169" s="150">
        <v>14</v>
      </c>
      <c r="I169" s="151"/>
      <c r="J169" s="150">
        <f t="shared" si="9"/>
        <v>0</v>
      </c>
      <c r="K169" s="152"/>
      <c r="L169" s="34"/>
      <c r="M169" s="153" t="s">
        <v>1</v>
      </c>
      <c r="N169" s="154" t="s">
        <v>41</v>
      </c>
      <c r="O169" s="59"/>
      <c r="P169" s="155">
        <f t="shared" si="10"/>
        <v>0</v>
      </c>
      <c r="Q169" s="155">
        <v>0</v>
      </c>
      <c r="R169" s="155">
        <f t="shared" si="11"/>
        <v>0</v>
      </c>
      <c r="S169" s="155">
        <v>0</v>
      </c>
      <c r="T169" s="156">
        <f t="shared" si="12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57" t="s">
        <v>90</v>
      </c>
      <c r="AT169" s="157" t="s">
        <v>156</v>
      </c>
      <c r="AU169" s="157" t="s">
        <v>84</v>
      </c>
      <c r="AY169" s="18" t="s">
        <v>154</v>
      </c>
      <c r="BE169" s="158">
        <f t="shared" si="13"/>
        <v>0</v>
      </c>
      <c r="BF169" s="158">
        <f t="shared" si="14"/>
        <v>0</v>
      </c>
      <c r="BG169" s="158">
        <f t="shared" si="15"/>
        <v>0</v>
      </c>
      <c r="BH169" s="158">
        <f t="shared" si="16"/>
        <v>0</v>
      </c>
      <c r="BI169" s="158">
        <f t="shared" si="17"/>
        <v>0</v>
      </c>
      <c r="BJ169" s="18" t="s">
        <v>84</v>
      </c>
      <c r="BK169" s="159">
        <f t="shared" si="18"/>
        <v>0</v>
      </c>
      <c r="BL169" s="18" t="s">
        <v>90</v>
      </c>
      <c r="BM169" s="157" t="s">
        <v>761</v>
      </c>
    </row>
    <row r="170" spans="1:65" s="2" customFormat="1" ht="55.5" customHeight="1">
      <c r="A170" s="33"/>
      <c r="B170" s="145"/>
      <c r="C170" s="146" t="s">
        <v>253</v>
      </c>
      <c r="D170" s="146" t="s">
        <v>156</v>
      </c>
      <c r="E170" s="147" t="s">
        <v>1366</v>
      </c>
      <c r="F170" s="148" t="s">
        <v>1338</v>
      </c>
      <c r="G170" s="149" t="s">
        <v>159</v>
      </c>
      <c r="H170" s="150">
        <v>4</v>
      </c>
      <c r="I170" s="151"/>
      <c r="J170" s="150">
        <f t="shared" si="9"/>
        <v>0</v>
      </c>
      <c r="K170" s="152"/>
      <c r="L170" s="34"/>
      <c r="M170" s="153" t="s">
        <v>1</v>
      </c>
      <c r="N170" s="154" t="s">
        <v>41</v>
      </c>
      <c r="O170" s="59"/>
      <c r="P170" s="155">
        <f t="shared" si="10"/>
        <v>0</v>
      </c>
      <c r="Q170" s="155">
        <v>0</v>
      </c>
      <c r="R170" s="155">
        <f t="shared" si="11"/>
        <v>0</v>
      </c>
      <c r="S170" s="155">
        <v>0</v>
      </c>
      <c r="T170" s="156">
        <f t="shared" si="12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7" t="s">
        <v>90</v>
      </c>
      <c r="AT170" s="157" t="s">
        <v>156</v>
      </c>
      <c r="AU170" s="157" t="s">
        <v>84</v>
      </c>
      <c r="AY170" s="18" t="s">
        <v>154</v>
      </c>
      <c r="BE170" s="158">
        <f t="shared" si="13"/>
        <v>0</v>
      </c>
      <c r="BF170" s="158">
        <f t="shared" si="14"/>
        <v>0</v>
      </c>
      <c r="BG170" s="158">
        <f t="shared" si="15"/>
        <v>0</v>
      </c>
      <c r="BH170" s="158">
        <f t="shared" si="16"/>
        <v>0</v>
      </c>
      <c r="BI170" s="158">
        <f t="shared" si="17"/>
        <v>0</v>
      </c>
      <c r="BJ170" s="18" t="s">
        <v>84</v>
      </c>
      <c r="BK170" s="159">
        <f t="shared" si="18"/>
        <v>0</v>
      </c>
      <c r="BL170" s="18" t="s">
        <v>90</v>
      </c>
      <c r="BM170" s="157" t="s">
        <v>769</v>
      </c>
    </row>
    <row r="171" spans="1:65" s="2" customFormat="1" ht="21.75" customHeight="1">
      <c r="A171" s="33"/>
      <c r="B171" s="145"/>
      <c r="C171" s="192" t="s">
        <v>258</v>
      </c>
      <c r="D171" s="192" t="s">
        <v>237</v>
      </c>
      <c r="E171" s="193" t="s">
        <v>1339</v>
      </c>
      <c r="F171" s="194" t="s">
        <v>1340</v>
      </c>
      <c r="G171" s="195" t="s">
        <v>330</v>
      </c>
      <c r="H171" s="196">
        <v>4</v>
      </c>
      <c r="I171" s="197"/>
      <c r="J171" s="196">
        <f t="shared" si="9"/>
        <v>0</v>
      </c>
      <c r="K171" s="198"/>
      <c r="L171" s="199"/>
      <c r="M171" s="200" t="s">
        <v>1</v>
      </c>
      <c r="N171" s="201" t="s">
        <v>41</v>
      </c>
      <c r="O171" s="59"/>
      <c r="P171" s="155">
        <f t="shared" si="10"/>
        <v>0</v>
      </c>
      <c r="Q171" s="155">
        <v>0</v>
      </c>
      <c r="R171" s="155">
        <f t="shared" si="11"/>
        <v>0</v>
      </c>
      <c r="S171" s="155">
        <v>0</v>
      </c>
      <c r="T171" s="156">
        <f t="shared" si="12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7" t="s">
        <v>102</v>
      </c>
      <c r="AT171" s="157" t="s">
        <v>237</v>
      </c>
      <c r="AU171" s="157" t="s">
        <v>84</v>
      </c>
      <c r="AY171" s="18" t="s">
        <v>154</v>
      </c>
      <c r="BE171" s="158">
        <f t="shared" si="13"/>
        <v>0</v>
      </c>
      <c r="BF171" s="158">
        <f t="shared" si="14"/>
        <v>0</v>
      </c>
      <c r="BG171" s="158">
        <f t="shared" si="15"/>
        <v>0</v>
      </c>
      <c r="BH171" s="158">
        <f t="shared" si="16"/>
        <v>0</v>
      </c>
      <c r="BI171" s="158">
        <f t="shared" si="17"/>
        <v>0</v>
      </c>
      <c r="BJ171" s="18" t="s">
        <v>84</v>
      </c>
      <c r="BK171" s="159">
        <f t="shared" si="18"/>
        <v>0</v>
      </c>
      <c r="BL171" s="18" t="s">
        <v>90</v>
      </c>
      <c r="BM171" s="157" t="s">
        <v>777</v>
      </c>
    </row>
    <row r="172" spans="1:65" s="2" customFormat="1" ht="21.75" customHeight="1">
      <c r="A172" s="33"/>
      <c r="B172" s="145"/>
      <c r="C172" s="146" t="s">
        <v>7</v>
      </c>
      <c r="D172" s="146" t="s">
        <v>156</v>
      </c>
      <c r="E172" s="147" t="s">
        <v>1341</v>
      </c>
      <c r="F172" s="148" t="s">
        <v>1342</v>
      </c>
      <c r="G172" s="149" t="s">
        <v>187</v>
      </c>
      <c r="H172" s="150">
        <v>1.4</v>
      </c>
      <c r="I172" s="151"/>
      <c r="J172" s="150">
        <f t="shared" si="9"/>
        <v>0</v>
      </c>
      <c r="K172" s="152"/>
      <c r="L172" s="34"/>
      <c r="M172" s="153" t="s">
        <v>1</v>
      </c>
      <c r="N172" s="154" t="s">
        <v>41</v>
      </c>
      <c r="O172" s="59"/>
      <c r="P172" s="155">
        <f t="shared" si="10"/>
        <v>0</v>
      </c>
      <c r="Q172" s="155">
        <v>0</v>
      </c>
      <c r="R172" s="155">
        <f t="shared" si="11"/>
        <v>0</v>
      </c>
      <c r="S172" s="155">
        <v>0</v>
      </c>
      <c r="T172" s="156">
        <f t="shared" si="12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7" t="s">
        <v>90</v>
      </c>
      <c r="AT172" s="157" t="s">
        <v>156</v>
      </c>
      <c r="AU172" s="157" t="s">
        <v>84</v>
      </c>
      <c r="AY172" s="18" t="s">
        <v>154</v>
      </c>
      <c r="BE172" s="158">
        <f t="shared" si="13"/>
        <v>0</v>
      </c>
      <c r="BF172" s="158">
        <f t="shared" si="14"/>
        <v>0</v>
      </c>
      <c r="BG172" s="158">
        <f t="shared" si="15"/>
        <v>0</v>
      </c>
      <c r="BH172" s="158">
        <f t="shared" si="16"/>
        <v>0</v>
      </c>
      <c r="BI172" s="158">
        <f t="shared" si="17"/>
        <v>0</v>
      </c>
      <c r="BJ172" s="18" t="s">
        <v>84</v>
      </c>
      <c r="BK172" s="159">
        <f t="shared" si="18"/>
        <v>0</v>
      </c>
      <c r="BL172" s="18" t="s">
        <v>90</v>
      </c>
      <c r="BM172" s="157" t="s">
        <v>785</v>
      </c>
    </row>
    <row r="173" spans="1:65" s="2" customFormat="1" ht="21.75" customHeight="1">
      <c r="A173" s="33"/>
      <c r="B173" s="145"/>
      <c r="C173" s="146" t="s">
        <v>271</v>
      </c>
      <c r="D173" s="146" t="s">
        <v>156</v>
      </c>
      <c r="E173" s="147" t="s">
        <v>1343</v>
      </c>
      <c r="F173" s="148" t="s">
        <v>1344</v>
      </c>
      <c r="G173" s="149" t="s">
        <v>187</v>
      </c>
      <c r="H173" s="150">
        <v>1.4</v>
      </c>
      <c r="I173" s="151"/>
      <c r="J173" s="150">
        <f t="shared" si="9"/>
        <v>0</v>
      </c>
      <c r="K173" s="152"/>
      <c r="L173" s="34"/>
      <c r="M173" s="153" t="s">
        <v>1</v>
      </c>
      <c r="N173" s="154" t="s">
        <v>41</v>
      </c>
      <c r="O173" s="59"/>
      <c r="P173" s="155">
        <f t="shared" si="10"/>
        <v>0</v>
      </c>
      <c r="Q173" s="155">
        <v>0</v>
      </c>
      <c r="R173" s="155">
        <f t="shared" si="11"/>
        <v>0</v>
      </c>
      <c r="S173" s="155">
        <v>0</v>
      </c>
      <c r="T173" s="156">
        <f t="shared" si="12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90</v>
      </c>
      <c r="AT173" s="157" t="s">
        <v>156</v>
      </c>
      <c r="AU173" s="157" t="s">
        <v>84</v>
      </c>
      <c r="AY173" s="18" t="s">
        <v>154</v>
      </c>
      <c r="BE173" s="158">
        <f t="shared" si="13"/>
        <v>0</v>
      </c>
      <c r="BF173" s="158">
        <f t="shared" si="14"/>
        <v>0</v>
      </c>
      <c r="BG173" s="158">
        <f t="shared" si="15"/>
        <v>0</v>
      </c>
      <c r="BH173" s="158">
        <f t="shared" si="16"/>
        <v>0</v>
      </c>
      <c r="BI173" s="158">
        <f t="shared" si="17"/>
        <v>0</v>
      </c>
      <c r="BJ173" s="18" t="s">
        <v>84</v>
      </c>
      <c r="BK173" s="159">
        <f t="shared" si="18"/>
        <v>0</v>
      </c>
      <c r="BL173" s="18" t="s">
        <v>90</v>
      </c>
      <c r="BM173" s="157" t="s">
        <v>793</v>
      </c>
    </row>
    <row r="174" spans="1:65" s="2" customFormat="1" ht="16.5" customHeight="1">
      <c r="A174" s="33"/>
      <c r="B174" s="145"/>
      <c r="C174" s="192" t="s">
        <v>275</v>
      </c>
      <c r="D174" s="192" t="s">
        <v>237</v>
      </c>
      <c r="E174" s="193" t="s">
        <v>1345</v>
      </c>
      <c r="F174" s="194" t="s">
        <v>1346</v>
      </c>
      <c r="G174" s="195" t="s">
        <v>187</v>
      </c>
      <c r="H174" s="196">
        <v>1.4</v>
      </c>
      <c r="I174" s="197"/>
      <c r="J174" s="196">
        <f t="shared" si="9"/>
        <v>0</v>
      </c>
      <c r="K174" s="198"/>
      <c r="L174" s="199"/>
      <c r="M174" s="200" t="s">
        <v>1</v>
      </c>
      <c r="N174" s="201" t="s">
        <v>41</v>
      </c>
      <c r="O174" s="59"/>
      <c r="P174" s="155">
        <f t="shared" si="10"/>
        <v>0</v>
      </c>
      <c r="Q174" s="155">
        <v>0</v>
      </c>
      <c r="R174" s="155">
        <f t="shared" si="11"/>
        <v>0</v>
      </c>
      <c r="S174" s="155">
        <v>0</v>
      </c>
      <c r="T174" s="156">
        <f t="shared" si="12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7" t="s">
        <v>102</v>
      </c>
      <c r="AT174" s="157" t="s">
        <v>237</v>
      </c>
      <c r="AU174" s="157" t="s">
        <v>84</v>
      </c>
      <c r="AY174" s="18" t="s">
        <v>154</v>
      </c>
      <c r="BE174" s="158">
        <f t="shared" si="13"/>
        <v>0</v>
      </c>
      <c r="BF174" s="158">
        <f t="shared" si="14"/>
        <v>0</v>
      </c>
      <c r="BG174" s="158">
        <f t="shared" si="15"/>
        <v>0</v>
      </c>
      <c r="BH174" s="158">
        <f t="shared" si="16"/>
        <v>0</v>
      </c>
      <c r="BI174" s="158">
        <f t="shared" si="17"/>
        <v>0</v>
      </c>
      <c r="BJ174" s="18" t="s">
        <v>84</v>
      </c>
      <c r="BK174" s="159">
        <f t="shared" si="18"/>
        <v>0</v>
      </c>
      <c r="BL174" s="18" t="s">
        <v>90</v>
      </c>
      <c r="BM174" s="157" t="s">
        <v>801</v>
      </c>
    </row>
    <row r="175" spans="1:65" s="12" customFormat="1" ht="22.9" customHeight="1">
      <c r="B175" s="132"/>
      <c r="D175" s="133" t="s">
        <v>74</v>
      </c>
      <c r="E175" s="143" t="s">
        <v>1174</v>
      </c>
      <c r="F175" s="143" t="s">
        <v>1367</v>
      </c>
      <c r="I175" s="135"/>
      <c r="J175" s="144">
        <f>BK175</f>
        <v>0</v>
      </c>
      <c r="L175" s="132"/>
      <c r="M175" s="137"/>
      <c r="N175" s="138"/>
      <c r="O175" s="138"/>
      <c r="P175" s="139">
        <f>SUM(P176:P190)</f>
        <v>0</v>
      </c>
      <c r="Q175" s="138"/>
      <c r="R175" s="139">
        <f>SUM(R176:R190)</f>
        <v>0</v>
      </c>
      <c r="S175" s="138"/>
      <c r="T175" s="140">
        <f>SUM(T176:T190)</f>
        <v>0</v>
      </c>
      <c r="AR175" s="133" t="s">
        <v>80</v>
      </c>
      <c r="AT175" s="141" t="s">
        <v>74</v>
      </c>
      <c r="AU175" s="141" t="s">
        <v>80</v>
      </c>
      <c r="AY175" s="133" t="s">
        <v>154</v>
      </c>
      <c r="BK175" s="142">
        <f>SUM(BK176:BK190)</f>
        <v>0</v>
      </c>
    </row>
    <row r="176" spans="1:65" s="2" customFormat="1" ht="44.25" customHeight="1">
      <c r="A176" s="33"/>
      <c r="B176" s="145"/>
      <c r="C176" s="146" t="s">
        <v>80</v>
      </c>
      <c r="D176" s="146" t="s">
        <v>156</v>
      </c>
      <c r="E176" s="147" t="s">
        <v>1368</v>
      </c>
      <c r="F176" s="148" t="s">
        <v>1369</v>
      </c>
      <c r="G176" s="149" t="s">
        <v>159</v>
      </c>
      <c r="H176" s="150">
        <v>215.6</v>
      </c>
      <c r="I176" s="151"/>
      <c r="J176" s="150">
        <f t="shared" ref="J176:J190" si="19">ROUND(I176*H176,3)</f>
        <v>0</v>
      </c>
      <c r="K176" s="152"/>
      <c r="L176" s="34"/>
      <c r="M176" s="153" t="s">
        <v>1</v>
      </c>
      <c r="N176" s="154" t="s">
        <v>41</v>
      </c>
      <c r="O176" s="59"/>
      <c r="P176" s="155">
        <f t="shared" ref="P176:P190" si="20">O176*H176</f>
        <v>0</v>
      </c>
      <c r="Q176" s="155">
        <v>0</v>
      </c>
      <c r="R176" s="155">
        <f t="shared" ref="R176:R190" si="21">Q176*H176</f>
        <v>0</v>
      </c>
      <c r="S176" s="155">
        <v>0</v>
      </c>
      <c r="T176" s="156">
        <f t="shared" ref="T176:T190" si="22"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7" t="s">
        <v>90</v>
      </c>
      <c r="AT176" s="157" t="s">
        <v>156</v>
      </c>
      <c r="AU176" s="157" t="s">
        <v>84</v>
      </c>
      <c r="AY176" s="18" t="s">
        <v>154</v>
      </c>
      <c r="BE176" s="158">
        <f t="shared" ref="BE176:BE190" si="23">IF(N176="základná",J176,0)</f>
        <v>0</v>
      </c>
      <c r="BF176" s="158">
        <f t="shared" ref="BF176:BF190" si="24">IF(N176="znížená",J176,0)</f>
        <v>0</v>
      </c>
      <c r="BG176" s="158">
        <f t="shared" ref="BG176:BG190" si="25">IF(N176="zákl. prenesená",J176,0)</f>
        <v>0</v>
      </c>
      <c r="BH176" s="158">
        <f t="shared" ref="BH176:BH190" si="26">IF(N176="zníž. prenesená",J176,0)</f>
        <v>0</v>
      </c>
      <c r="BI176" s="158">
        <f t="shared" ref="BI176:BI190" si="27">IF(N176="nulová",J176,0)</f>
        <v>0</v>
      </c>
      <c r="BJ176" s="18" t="s">
        <v>84</v>
      </c>
      <c r="BK176" s="159">
        <f t="shared" ref="BK176:BK190" si="28">ROUND(I176*H176,3)</f>
        <v>0</v>
      </c>
      <c r="BL176" s="18" t="s">
        <v>90</v>
      </c>
      <c r="BM176" s="157" t="s">
        <v>809</v>
      </c>
    </row>
    <row r="177" spans="1:65" s="2" customFormat="1" ht="55.5" customHeight="1">
      <c r="A177" s="33"/>
      <c r="B177" s="145"/>
      <c r="C177" s="146" t="s">
        <v>84</v>
      </c>
      <c r="D177" s="146" t="s">
        <v>156</v>
      </c>
      <c r="E177" s="147" t="s">
        <v>1370</v>
      </c>
      <c r="F177" s="148" t="s">
        <v>1371</v>
      </c>
      <c r="G177" s="149" t="s">
        <v>159</v>
      </c>
      <c r="H177" s="150">
        <v>215.6</v>
      </c>
      <c r="I177" s="151"/>
      <c r="J177" s="150">
        <f t="shared" si="19"/>
        <v>0</v>
      </c>
      <c r="K177" s="152"/>
      <c r="L177" s="34"/>
      <c r="M177" s="153" t="s">
        <v>1</v>
      </c>
      <c r="N177" s="154" t="s">
        <v>41</v>
      </c>
      <c r="O177" s="59"/>
      <c r="P177" s="155">
        <f t="shared" si="20"/>
        <v>0</v>
      </c>
      <c r="Q177" s="155">
        <v>0</v>
      </c>
      <c r="R177" s="155">
        <f t="shared" si="21"/>
        <v>0</v>
      </c>
      <c r="S177" s="155">
        <v>0</v>
      </c>
      <c r="T177" s="156">
        <f t="shared" si="22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90</v>
      </c>
      <c r="AT177" s="157" t="s">
        <v>156</v>
      </c>
      <c r="AU177" s="157" t="s">
        <v>84</v>
      </c>
      <c r="AY177" s="18" t="s">
        <v>154</v>
      </c>
      <c r="BE177" s="158">
        <f t="shared" si="23"/>
        <v>0</v>
      </c>
      <c r="BF177" s="158">
        <f t="shared" si="24"/>
        <v>0</v>
      </c>
      <c r="BG177" s="158">
        <f t="shared" si="25"/>
        <v>0</v>
      </c>
      <c r="BH177" s="158">
        <f t="shared" si="26"/>
        <v>0</v>
      </c>
      <c r="BI177" s="158">
        <f t="shared" si="27"/>
        <v>0</v>
      </c>
      <c r="BJ177" s="18" t="s">
        <v>84</v>
      </c>
      <c r="BK177" s="159">
        <f t="shared" si="28"/>
        <v>0</v>
      </c>
      <c r="BL177" s="18" t="s">
        <v>90</v>
      </c>
      <c r="BM177" s="157" t="s">
        <v>817</v>
      </c>
    </row>
    <row r="178" spans="1:65" s="2" customFormat="1" ht="66.75" customHeight="1">
      <c r="A178" s="33"/>
      <c r="B178" s="145"/>
      <c r="C178" s="146" t="s">
        <v>87</v>
      </c>
      <c r="D178" s="146" t="s">
        <v>156</v>
      </c>
      <c r="E178" s="147" t="s">
        <v>1372</v>
      </c>
      <c r="F178" s="148" t="s">
        <v>1373</v>
      </c>
      <c r="G178" s="149" t="s">
        <v>330</v>
      </c>
      <c r="H178" s="150">
        <v>459</v>
      </c>
      <c r="I178" s="151"/>
      <c r="J178" s="150">
        <f t="shared" si="19"/>
        <v>0</v>
      </c>
      <c r="K178" s="152"/>
      <c r="L178" s="34"/>
      <c r="M178" s="153" t="s">
        <v>1</v>
      </c>
      <c r="N178" s="154" t="s">
        <v>41</v>
      </c>
      <c r="O178" s="59"/>
      <c r="P178" s="155">
        <f t="shared" si="20"/>
        <v>0</v>
      </c>
      <c r="Q178" s="155">
        <v>0</v>
      </c>
      <c r="R178" s="155">
        <f t="shared" si="21"/>
        <v>0</v>
      </c>
      <c r="S178" s="155">
        <v>0</v>
      </c>
      <c r="T178" s="156">
        <f t="shared" si="22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7" t="s">
        <v>90</v>
      </c>
      <c r="AT178" s="157" t="s">
        <v>156</v>
      </c>
      <c r="AU178" s="157" t="s">
        <v>84</v>
      </c>
      <c r="AY178" s="18" t="s">
        <v>154</v>
      </c>
      <c r="BE178" s="158">
        <f t="shared" si="23"/>
        <v>0</v>
      </c>
      <c r="BF178" s="158">
        <f t="shared" si="24"/>
        <v>0</v>
      </c>
      <c r="BG178" s="158">
        <f t="shared" si="25"/>
        <v>0</v>
      </c>
      <c r="BH178" s="158">
        <f t="shared" si="26"/>
        <v>0</v>
      </c>
      <c r="BI178" s="158">
        <f t="shared" si="27"/>
        <v>0</v>
      </c>
      <c r="BJ178" s="18" t="s">
        <v>84</v>
      </c>
      <c r="BK178" s="159">
        <f t="shared" si="28"/>
        <v>0</v>
      </c>
      <c r="BL178" s="18" t="s">
        <v>90</v>
      </c>
      <c r="BM178" s="157" t="s">
        <v>824</v>
      </c>
    </row>
    <row r="179" spans="1:65" s="2" customFormat="1" ht="33" customHeight="1">
      <c r="A179" s="33"/>
      <c r="B179" s="145"/>
      <c r="C179" s="146" t="s">
        <v>90</v>
      </c>
      <c r="D179" s="146" t="s">
        <v>156</v>
      </c>
      <c r="E179" s="147" t="s">
        <v>1374</v>
      </c>
      <c r="F179" s="148" t="s">
        <v>1375</v>
      </c>
      <c r="G179" s="149" t="s">
        <v>330</v>
      </c>
      <c r="H179" s="150">
        <v>459</v>
      </c>
      <c r="I179" s="151"/>
      <c r="J179" s="150">
        <f t="shared" si="19"/>
        <v>0</v>
      </c>
      <c r="K179" s="152"/>
      <c r="L179" s="34"/>
      <c r="M179" s="153" t="s">
        <v>1</v>
      </c>
      <c r="N179" s="154" t="s">
        <v>41</v>
      </c>
      <c r="O179" s="59"/>
      <c r="P179" s="155">
        <f t="shared" si="20"/>
        <v>0</v>
      </c>
      <c r="Q179" s="155">
        <v>0</v>
      </c>
      <c r="R179" s="155">
        <f t="shared" si="21"/>
        <v>0</v>
      </c>
      <c r="S179" s="155">
        <v>0</v>
      </c>
      <c r="T179" s="156">
        <f t="shared" si="22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57" t="s">
        <v>90</v>
      </c>
      <c r="AT179" s="157" t="s">
        <v>156</v>
      </c>
      <c r="AU179" s="157" t="s">
        <v>84</v>
      </c>
      <c r="AY179" s="18" t="s">
        <v>154</v>
      </c>
      <c r="BE179" s="158">
        <f t="shared" si="23"/>
        <v>0</v>
      </c>
      <c r="BF179" s="158">
        <f t="shared" si="24"/>
        <v>0</v>
      </c>
      <c r="BG179" s="158">
        <f t="shared" si="25"/>
        <v>0</v>
      </c>
      <c r="BH179" s="158">
        <f t="shared" si="26"/>
        <v>0</v>
      </c>
      <c r="BI179" s="158">
        <f t="shared" si="27"/>
        <v>0</v>
      </c>
      <c r="BJ179" s="18" t="s">
        <v>84</v>
      </c>
      <c r="BK179" s="159">
        <f t="shared" si="28"/>
        <v>0</v>
      </c>
      <c r="BL179" s="18" t="s">
        <v>90</v>
      </c>
      <c r="BM179" s="157" t="s">
        <v>832</v>
      </c>
    </row>
    <row r="180" spans="1:65" s="2" customFormat="1" ht="21.75" customHeight="1">
      <c r="A180" s="33"/>
      <c r="B180" s="145"/>
      <c r="C180" s="192" t="s">
        <v>93</v>
      </c>
      <c r="D180" s="192" t="s">
        <v>237</v>
      </c>
      <c r="E180" s="193" t="s">
        <v>1376</v>
      </c>
      <c r="F180" s="194" t="s">
        <v>1377</v>
      </c>
      <c r="G180" s="195" t="s">
        <v>330</v>
      </c>
      <c r="H180" s="196">
        <v>387</v>
      </c>
      <c r="I180" s="197"/>
      <c r="J180" s="196">
        <f t="shared" si="19"/>
        <v>0</v>
      </c>
      <c r="K180" s="198"/>
      <c r="L180" s="199"/>
      <c r="M180" s="200" t="s">
        <v>1</v>
      </c>
      <c r="N180" s="201" t="s">
        <v>41</v>
      </c>
      <c r="O180" s="59"/>
      <c r="P180" s="155">
        <f t="shared" si="20"/>
        <v>0</v>
      </c>
      <c r="Q180" s="155">
        <v>0</v>
      </c>
      <c r="R180" s="155">
        <f t="shared" si="21"/>
        <v>0</v>
      </c>
      <c r="S180" s="155">
        <v>0</v>
      </c>
      <c r="T180" s="156">
        <f t="shared" si="22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57" t="s">
        <v>102</v>
      </c>
      <c r="AT180" s="157" t="s">
        <v>237</v>
      </c>
      <c r="AU180" s="157" t="s">
        <v>84</v>
      </c>
      <c r="AY180" s="18" t="s">
        <v>154</v>
      </c>
      <c r="BE180" s="158">
        <f t="shared" si="23"/>
        <v>0</v>
      </c>
      <c r="BF180" s="158">
        <f t="shared" si="24"/>
        <v>0</v>
      </c>
      <c r="BG180" s="158">
        <f t="shared" si="25"/>
        <v>0</v>
      </c>
      <c r="BH180" s="158">
        <f t="shared" si="26"/>
        <v>0</v>
      </c>
      <c r="BI180" s="158">
        <f t="shared" si="27"/>
        <v>0</v>
      </c>
      <c r="BJ180" s="18" t="s">
        <v>84</v>
      </c>
      <c r="BK180" s="159">
        <f t="shared" si="28"/>
        <v>0</v>
      </c>
      <c r="BL180" s="18" t="s">
        <v>90</v>
      </c>
      <c r="BM180" s="157" t="s">
        <v>840</v>
      </c>
    </row>
    <row r="181" spans="1:65" s="2" customFormat="1" ht="21.75" customHeight="1">
      <c r="A181" s="33"/>
      <c r="B181" s="145"/>
      <c r="C181" s="192" t="s">
        <v>96</v>
      </c>
      <c r="D181" s="192" t="s">
        <v>237</v>
      </c>
      <c r="E181" s="193" t="s">
        <v>1378</v>
      </c>
      <c r="F181" s="194" t="s">
        <v>1379</v>
      </c>
      <c r="G181" s="195" t="s">
        <v>330</v>
      </c>
      <c r="H181" s="196">
        <v>72</v>
      </c>
      <c r="I181" s="197"/>
      <c r="J181" s="196">
        <f t="shared" si="19"/>
        <v>0</v>
      </c>
      <c r="K181" s="198"/>
      <c r="L181" s="199"/>
      <c r="M181" s="200" t="s">
        <v>1</v>
      </c>
      <c r="N181" s="201" t="s">
        <v>41</v>
      </c>
      <c r="O181" s="59"/>
      <c r="P181" s="155">
        <f t="shared" si="20"/>
        <v>0</v>
      </c>
      <c r="Q181" s="155">
        <v>0</v>
      </c>
      <c r="R181" s="155">
        <f t="shared" si="21"/>
        <v>0</v>
      </c>
      <c r="S181" s="155">
        <v>0</v>
      </c>
      <c r="T181" s="156">
        <f t="shared" si="22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57" t="s">
        <v>102</v>
      </c>
      <c r="AT181" s="157" t="s">
        <v>237</v>
      </c>
      <c r="AU181" s="157" t="s">
        <v>84</v>
      </c>
      <c r="AY181" s="18" t="s">
        <v>154</v>
      </c>
      <c r="BE181" s="158">
        <f t="shared" si="23"/>
        <v>0</v>
      </c>
      <c r="BF181" s="158">
        <f t="shared" si="24"/>
        <v>0</v>
      </c>
      <c r="BG181" s="158">
        <f t="shared" si="25"/>
        <v>0</v>
      </c>
      <c r="BH181" s="158">
        <f t="shared" si="26"/>
        <v>0</v>
      </c>
      <c r="BI181" s="158">
        <f t="shared" si="27"/>
        <v>0</v>
      </c>
      <c r="BJ181" s="18" t="s">
        <v>84</v>
      </c>
      <c r="BK181" s="159">
        <f t="shared" si="28"/>
        <v>0</v>
      </c>
      <c r="BL181" s="18" t="s">
        <v>90</v>
      </c>
      <c r="BM181" s="157" t="s">
        <v>848</v>
      </c>
    </row>
    <row r="182" spans="1:65" s="2" customFormat="1" ht="21.75" customHeight="1">
      <c r="A182" s="33"/>
      <c r="B182" s="145"/>
      <c r="C182" s="146" t="s">
        <v>99</v>
      </c>
      <c r="D182" s="146" t="s">
        <v>156</v>
      </c>
      <c r="E182" s="147" t="s">
        <v>1380</v>
      </c>
      <c r="F182" s="148" t="s">
        <v>1381</v>
      </c>
      <c r="G182" s="149" t="s">
        <v>159</v>
      </c>
      <c r="H182" s="150">
        <v>215.6</v>
      </c>
      <c r="I182" s="151"/>
      <c r="J182" s="150">
        <f t="shared" si="19"/>
        <v>0</v>
      </c>
      <c r="K182" s="152"/>
      <c r="L182" s="34"/>
      <c r="M182" s="153" t="s">
        <v>1</v>
      </c>
      <c r="N182" s="154" t="s">
        <v>41</v>
      </c>
      <c r="O182" s="59"/>
      <c r="P182" s="155">
        <f t="shared" si="20"/>
        <v>0</v>
      </c>
      <c r="Q182" s="155">
        <v>0</v>
      </c>
      <c r="R182" s="155">
        <f t="shared" si="21"/>
        <v>0</v>
      </c>
      <c r="S182" s="155">
        <v>0</v>
      </c>
      <c r="T182" s="156">
        <f t="shared" si="22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7" t="s">
        <v>90</v>
      </c>
      <c r="AT182" s="157" t="s">
        <v>156</v>
      </c>
      <c r="AU182" s="157" t="s">
        <v>84</v>
      </c>
      <c r="AY182" s="18" t="s">
        <v>154</v>
      </c>
      <c r="BE182" s="158">
        <f t="shared" si="23"/>
        <v>0</v>
      </c>
      <c r="BF182" s="158">
        <f t="shared" si="24"/>
        <v>0</v>
      </c>
      <c r="BG182" s="158">
        <f t="shared" si="25"/>
        <v>0</v>
      </c>
      <c r="BH182" s="158">
        <f t="shared" si="26"/>
        <v>0</v>
      </c>
      <c r="BI182" s="158">
        <f t="shared" si="27"/>
        <v>0</v>
      </c>
      <c r="BJ182" s="18" t="s">
        <v>84</v>
      </c>
      <c r="BK182" s="159">
        <f t="shared" si="28"/>
        <v>0</v>
      </c>
      <c r="BL182" s="18" t="s">
        <v>90</v>
      </c>
      <c r="BM182" s="157" t="s">
        <v>857</v>
      </c>
    </row>
    <row r="183" spans="1:65" s="2" customFormat="1" ht="21.75" customHeight="1">
      <c r="A183" s="33"/>
      <c r="B183" s="145"/>
      <c r="C183" s="192" t="s">
        <v>102</v>
      </c>
      <c r="D183" s="192" t="s">
        <v>237</v>
      </c>
      <c r="E183" s="193" t="s">
        <v>1382</v>
      </c>
      <c r="F183" s="194" t="s">
        <v>1383</v>
      </c>
      <c r="G183" s="195" t="s">
        <v>330</v>
      </c>
      <c r="H183" s="196">
        <v>3</v>
      </c>
      <c r="I183" s="197"/>
      <c r="J183" s="196">
        <f t="shared" si="19"/>
        <v>0</v>
      </c>
      <c r="K183" s="198"/>
      <c r="L183" s="199"/>
      <c r="M183" s="200" t="s">
        <v>1</v>
      </c>
      <c r="N183" s="201" t="s">
        <v>41</v>
      </c>
      <c r="O183" s="59"/>
      <c r="P183" s="155">
        <f t="shared" si="20"/>
        <v>0</v>
      </c>
      <c r="Q183" s="155">
        <v>0</v>
      </c>
      <c r="R183" s="155">
        <f t="shared" si="21"/>
        <v>0</v>
      </c>
      <c r="S183" s="155">
        <v>0</v>
      </c>
      <c r="T183" s="156">
        <f t="shared" si="22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57" t="s">
        <v>102</v>
      </c>
      <c r="AT183" s="157" t="s">
        <v>237</v>
      </c>
      <c r="AU183" s="157" t="s">
        <v>84</v>
      </c>
      <c r="AY183" s="18" t="s">
        <v>154</v>
      </c>
      <c r="BE183" s="158">
        <f t="shared" si="23"/>
        <v>0</v>
      </c>
      <c r="BF183" s="158">
        <f t="shared" si="24"/>
        <v>0</v>
      </c>
      <c r="BG183" s="158">
        <f t="shared" si="25"/>
        <v>0</v>
      </c>
      <c r="BH183" s="158">
        <f t="shared" si="26"/>
        <v>0</v>
      </c>
      <c r="BI183" s="158">
        <f t="shared" si="27"/>
        <v>0</v>
      </c>
      <c r="BJ183" s="18" t="s">
        <v>84</v>
      </c>
      <c r="BK183" s="159">
        <f t="shared" si="28"/>
        <v>0</v>
      </c>
      <c r="BL183" s="18" t="s">
        <v>90</v>
      </c>
      <c r="BM183" s="157" t="s">
        <v>865</v>
      </c>
    </row>
    <row r="184" spans="1:65" s="2" customFormat="1" ht="21.75" customHeight="1">
      <c r="A184" s="33"/>
      <c r="B184" s="145"/>
      <c r="C184" s="192" t="s">
        <v>105</v>
      </c>
      <c r="D184" s="192" t="s">
        <v>237</v>
      </c>
      <c r="E184" s="193" t="s">
        <v>1384</v>
      </c>
      <c r="F184" s="194" t="s">
        <v>1385</v>
      </c>
      <c r="G184" s="195" t="s">
        <v>330</v>
      </c>
      <c r="H184" s="196">
        <v>1000</v>
      </c>
      <c r="I184" s="197"/>
      <c r="J184" s="196">
        <f t="shared" si="19"/>
        <v>0</v>
      </c>
      <c r="K184" s="198"/>
      <c r="L184" s="199"/>
      <c r="M184" s="200" t="s">
        <v>1</v>
      </c>
      <c r="N184" s="201" t="s">
        <v>41</v>
      </c>
      <c r="O184" s="59"/>
      <c r="P184" s="155">
        <f t="shared" si="20"/>
        <v>0</v>
      </c>
      <c r="Q184" s="155">
        <v>0</v>
      </c>
      <c r="R184" s="155">
        <f t="shared" si="21"/>
        <v>0</v>
      </c>
      <c r="S184" s="155">
        <v>0</v>
      </c>
      <c r="T184" s="156">
        <f t="shared" si="22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7" t="s">
        <v>102</v>
      </c>
      <c r="AT184" s="157" t="s">
        <v>237</v>
      </c>
      <c r="AU184" s="157" t="s">
        <v>84</v>
      </c>
      <c r="AY184" s="18" t="s">
        <v>154</v>
      </c>
      <c r="BE184" s="158">
        <f t="shared" si="23"/>
        <v>0</v>
      </c>
      <c r="BF184" s="158">
        <f t="shared" si="24"/>
        <v>0</v>
      </c>
      <c r="BG184" s="158">
        <f t="shared" si="25"/>
        <v>0</v>
      </c>
      <c r="BH184" s="158">
        <f t="shared" si="26"/>
        <v>0</v>
      </c>
      <c r="BI184" s="158">
        <f t="shared" si="27"/>
        <v>0</v>
      </c>
      <c r="BJ184" s="18" t="s">
        <v>84</v>
      </c>
      <c r="BK184" s="159">
        <f t="shared" si="28"/>
        <v>0</v>
      </c>
      <c r="BL184" s="18" t="s">
        <v>90</v>
      </c>
      <c r="BM184" s="157" t="s">
        <v>873</v>
      </c>
    </row>
    <row r="185" spans="1:65" s="2" customFormat="1" ht="21.75" customHeight="1">
      <c r="A185" s="33"/>
      <c r="B185" s="145"/>
      <c r="C185" s="146" t="s">
        <v>108</v>
      </c>
      <c r="D185" s="146" t="s">
        <v>156</v>
      </c>
      <c r="E185" s="147" t="s">
        <v>1386</v>
      </c>
      <c r="F185" s="148" t="s">
        <v>1387</v>
      </c>
      <c r="G185" s="149" t="s">
        <v>1325</v>
      </c>
      <c r="H185" s="150">
        <v>97</v>
      </c>
      <c r="I185" s="151"/>
      <c r="J185" s="150">
        <f t="shared" si="19"/>
        <v>0</v>
      </c>
      <c r="K185" s="152"/>
      <c r="L185" s="34"/>
      <c r="M185" s="153" t="s">
        <v>1</v>
      </c>
      <c r="N185" s="154" t="s">
        <v>41</v>
      </c>
      <c r="O185" s="59"/>
      <c r="P185" s="155">
        <f t="shared" si="20"/>
        <v>0</v>
      </c>
      <c r="Q185" s="155">
        <v>0</v>
      </c>
      <c r="R185" s="155">
        <f t="shared" si="21"/>
        <v>0</v>
      </c>
      <c r="S185" s="155">
        <v>0</v>
      </c>
      <c r="T185" s="156">
        <f t="shared" si="22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57" t="s">
        <v>90</v>
      </c>
      <c r="AT185" s="157" t="s">
        <v>156</v>
      </c>
      <c r="AU185" s="157" t="s">
        <v>84</v>
      </c>
      <c r="AY185" s="18" t="s">
        <v>154</v>
      </c>
      <c r="BE185" s="158">
        <f t="shared" si="23"/>
        <v>0</v>
      </c>
      <c r="BF185" s="158">
        <f t="shared" si="24"/>
        <v>0</v>
      </c>
      <c r="BG185" s="158">
        <f t="shared" si="25"/>
        <v>0</v>
      </c>
      <c r="BH185" s="158">
        <f t="shared" si="26"/>
        <v>0</v>
      </c>
      <c r="BI185" s="158">
        <f t="shared" si="27"/>
        <v>0</v>
      </c>
      <c r="BJ185" s="18" t="s">
        <v>84</v>
      </c>
      <c r="BK185" s="159">
        <f t="shared" si="28"/>
        <v>0</v>
      </c>
      <c r="BL185" s="18" t="s">
        <v>90</v>
      </c>
      <c r="BM185" s="157" t="s">
        <v>1388</v>
      </c>
    </row>
    <row r="186" spans="1:65" s="2" customFormat="1" ht="55.5" customHeight="1">
      <c r="A186" s="33"/>
      <c r="B186" s="145"/>
      <c r="C186" s="146" t="s">
        <v>111</v>
      </c>
      <c r="D186" s="146" t="s">
        <v>156</v>
      </c>
      <c r="E186" s="147" t="s">
        <v>1366</v>
      </c>
      <c r="F186" s="148" t="s">
        <v>1338</v>
      </c>
      <c r="G186" s="149" t="s">
        <v>159</v>
      </c>
      <c r="H186" s="150">
        <v>215.6</v>
      </c>
      <c r="I186" s="151"/>
      <c r="J186" s="150">
        <f t="shared" si="19"/>
        <v>0</v>
      </c>
      <c r="K186" s="152"/>
      <c r="L186" s="34"/>
      <c r="M186" s="153" t="s">
        <v>1</v>
      </c>
      <c r="N186" s="154" t="s">
        <v>41</v>
      </c>
      <c r="O186" s="59"/>
      <c r="P186" s="155">
        <f t="shared" si="20"/>
        <v>0</v>
      </c>
      <c r="Q186" s="155">
        <v>0</v>
      </c>
      <c r="R186" s="155">
        <f t="shared" si="21"/>
        <v>0</v>
      </c>
      <c r="S186" s="155">
        <v>0</v>
      </c>
      <c r="T186" s="156">
        <f t="shared" si="22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57" t="s">
        <v>90</v>
      </c>
      <c r="AT186" s="157" t="s">
        <v>156</v>
      </c>
      <c r="AU186" s="157" t="s">
        <v>84</v>
      </c>
      <c r="AY186" s="18" t="s">
        <v>154</v>
      </c>
      <c r="BE186" s="158">
        <f t="shared" si="23"/>
        <v>0</v>
      </c>
      <c r="BF186" s="158">
        <f t="shared" si="24"/>
        <v>0</v>
      </c>
      <c r="BG186" s="158">
        <f t="shared" si="25"/>
        <v>0</v>
      </c>
      <c r="BH186" s="158">
        <f t="shared" si="26"/>
        <v>0</v>
      </c>
      <c r="BI186" s="158">
        <f t="shared" si="27"/>
        <v>0</v>
      </c>
      <c r="BJ186" s="18" t="s">
        <v>84</v>
      </c>
      <c r="BK186" s="159">
        <f t="shared" si="28"/>
        <v>0</v>
      </c>
      <c r="BL186" s="18" t="s">
        <v>90</v>
      </c>
      <c r="BM186" s="157" t="s">
        <v>1389</v>
      </c>
    </row>
    <row r="187" spans="1:65" s="2" customFormat="1" ht="33" customHeight="1">
      <c r="A187" s="33"/>
      <c r="B187" s="145"/>
      <c r="C187" s="192" t="s">
        <v>114</v>
      </c>
      <c r="D187" s="192" t="s">
        <v>237</v>
      </c>
      <c r="E187" s="193" t="s">
        <v>1390</v>
      </c>
      <c r="F187" s="194" t="s">
        <v>1391</v>
      </c>
      <c r="G187" s="195" t="s">
        <v>330</v>
      </c>
      <c r="H187" s="196">
        <v>154</v>
      </c>
      <c r="I187" s="197"/>
      <c r="J187" s="196">
        <f t="shared" si="19"/>
        <v>0</v>
      </c>
      <c r="K187" s="198"/>
      <c r="L187" s="199"/>
      <c r="M187" s="200" t="s">
        <v>1</v>
      </c>
      <c r="N187" s="201" t="s">
        <v>41</v>
      </c>
      <c r="O187" s="59"/>
      <c r="P187" s="155">
        <f t="shared" si="20"/>
        <v>0</v>
      </c>
      <c r="Q187" s="155">
        <v>0</v>
      </c>
      <c r="R187" s="155">
        <f t="shared" si="21"/>
        <v>0</v>
      </c>
      <c r="S187" s="155">
        <v>0</v>
      </c>
      <c r="T187" s="156">
        <f t="shared" si="22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57" t="s">
        <v>102</v>
      </c>
      <c r="AT187" s="157" t="s">
        <v>237</v>
      </c>
      <c r="AU187" s="157" t="s">
        <v>84</v>
      </c>
      <c r="AY187" s="18" t="s">
        <v>154</v>
      </c>
      <c r="BE187" s="158">
        <f t="shared" si="23"/>
        <v>0</v>
      </c>
      <c r="BF187" s="158">
        <f t="shared" si="24"/>
        <v>0</v>
      </c>
      <c r="BG187" s="158">
        <f t="shared" si="25"/>
        <v>0</v>
      </c>
      <c r="BH187" s="158">
        <f t="shared" si="26"/>
        <v>0</v>
      </c>
      <c r="BI187" s="158">
        <f t="shared" si="27"/>
        <v>0</v>
      </c>
      <c r="BJ187" s="18" t="s">
        <v>84</v>
      </c>
      <c r="BK187" s="159">
        <f t="shared" si="28"/>
        <v>0</v>
      </c>
      <c r="BL187" s="18" t="s">
        <v>90</v>
      </c>
      <c r="BM187" s="157" t="s">
        <v>1392</v>
      </c>
    </row>
    <row r="188" spans="1:65" s="2" customFormat="1" ht="21.75" customHeight="1">
      <c r="A188" s="33"/>
      <c r="B188" s="145"/>
      <c r="C188" s="146" t="s">
        <v>117</v>
      </c>
      <c r="D188" s="146" t="s">
        <v>156</v>
      </c>
      <c r="E188" s="147" t="s">
        <v>1341</v>
      </c>
      <c r="F188" s="148" t="s">
        <v>1342</v>
      </c>
      <c r="G188" s="149" t="s">
        <v>187</v>
      </c>
      <c r="H188" s="150">
        <v>4.5999999999999996</v>
      </c>
      <c r="I188" s="151"/>
      <c r="J188" s="150">
        <f t="shared" si="19"/>
        <v>0</v>
      </c>
      <c r="K188" s="152"/>
      <c r="L188" s="34"/>
      <c r="M188" s="153" t="s">
        <v>1</v>
      </c>
      <c r="N188" s="154" t="s">
        <v>41</v>
      </c>
      <c r="O188" s="59"/>
      <c r="P188" s="155">
        <f t="shared" si="20"/>
        <v>0</v>
      </c>
      <c r="Q188" s="155">
        <v>0</v>
      </c>
      <c r="R188" s="155">
        <f t="shared" si="21"/>
        <v>0</v>
      </c>
      <c r="S188" s="155">
        <v>0</v>
      </c>
      <c r="T188" s="156">
        <f t="shared" si="22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57" t="s">
        <v>90</v>
      </c>
      <c r="AT188" s="157" t="s">
        <v>156</v>
      </c>
      <c r="AU188" s="157" t="s">
        <v>84</v>
      </c>
      <c r="AY188" s="18" t="s">
        <v>154</v>
      </c>
      <c r="BE188" s="158">
        <f t="shared" si="23"/>
        <v>0</v>
      </c>
      <c r="BF188" s="158">
        <f t="shared" si="24"/>
        <v>0</v>
      </c>
      <c r="BG188" s="158">
        <f t="shared" si="25"/>
        <v>0</v>
      </c>
      <c r="BH188" s="158">
        <f t="shared" si="26"/>
        <v>0</v>
      </c>
      <c r="BI188" s="158">
        <f t="shared" si="27"/>
        <v>0</v>
      </c>
      <c r="BJ188" s="18" t="s">
        <v>84</v>
      </c>
      <c r="BK188" s="159">
        <f t="shared" si="28"/>
        <v>0</v>
      </c>
      <c r="BL188" s="18" t="s">
        <v>90</v>
      </c>
      <c r="BM188" s="157" t="s">
        <v>1393</v>
      </c>
    </row>
    <row r="189" spans="1:65" s="2" customFormat="1" ht="21.75" customHeight="1">
      <c r="A189" s="33"/>
      <c r="B189" s="145"/>
      <c r="C189" s="146" t="s">
        <v>227</v>
      </c>
      <c r="D189" s="146" t="s">
        <v>156</v>
      </c>
      <c r="E189" s="147" t="s">
        <v>1343</v>
      </c>
      <c r="F189" s="148" t="s">
        <v>1344</v>
      </c>
      <c r="G189" s="149" t="s">
        <v>187</v>
      </c>
      <c r="H189" s="150">
        <v>4.5999999999999996</v>
      </c>
      <c r="I189" s="151"/>
      <c r="J189" s="150">
        <f t="shared" si="19"/>
        <v>0</v>
      </c>
      <c r="K189" s="152"/>
      <c r="L189" s="34"/>
      <c r="M189" s="153" t="s">
        <v>1</v>
      </c>
      <c r="N189" s="154" t="s">
        <v>41</v>
      </c>
      <c r="O189" s="59"/>
      <c r="P189" s="155">
        <f t="shared" si="20"/>
        <v>0</v>
      </c>
      <c r="Q189" s="155">
        <v>0</v>
      </c>
      <c r="R189" s="155">
        <f t="shared" si="21"/>
        <v>0</v>
      </c>
      <c r="S189" s="155">
        <v>0</v>
      </c>
      <c r="T189" s="156">
        <f t="shared" si="22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7" t="s">
        <v>90</v>
      </c>
      <c r="AT189" s="157" t="s">
        <v>156</v>
      </c>
      <c r="AU189" s="157" t="s">
        <v>84</v>
      </c>
      <c r="AY189" s="18" t="s">
        <v>154</v>
      </c>
      <c r="BE189" s="158">
        <f t="shared" si="23"/>
        <v>0</v>
      </c>
      <c r="BF189" s="158">
        <f t="shared" si="24"/>
        <v>0</v>
      </c>
      <c r="BG189" s="158">
        <f t="shared" si="25"/>
        <v>0</v>
      </c>
      <c r="BH189" s="158">
        <f t="shared" si="26"/>
        <v>0</v>
      </c>
      <c r="BI189" s="158">
        <f t="shared" si="27"/>
        <v>0</v>
      </c>
      <c r="BJ189" s="18" t="s">
        <v>84</v>
      </c>
      <c r="BK189" s="159">
        <f t="shared" si="28"/>
        <v>0</v>
      </c>
      <c r="BL189" s="18" t="s">
        <v>90</v>
      </c>
      <c r="BM189" s="157" t="s">
        <v>1394</v>
      </c>
    </row>
    <row r="190" spans="1:65" s="2" customFormat="1" ht="16.5" customHeight="1">
      <c r="A190" s="33"/>
      <c r="B190" s="145"/>
      <c r="C190" s="192" t="s">
        <v>236</v>
      </c>
      <c r="D190" s="192" t="s">
        <v>237</v>
      </c>
      <c r="E190" s="193" t="s">
        <v>1345</v>
      </c>
      <c r="F190" s="194" t="s">
        <v>1346</v>
      </c>
      <c r="G190" s="195" t="s">
        <v>187</v>
      </c>
      <c r="H190" s="196">
        <v>4.5999999999999996</v>
      </c>
      <c r="I190" s="197"/>
      <c r="J190" s="196">
        <f t="shared" si="19"/>
        <v>0</v>
      </c>
      <c r="K190" s="198"/>
      <c r="L190" s="199"/>
      <c r="M190" s="200" t="s">
        <v>1</v>
      </c>
      <c r="N190" s="201" t="s">
        <v>41</v>
      </c>
      <c r="O190" s="59"/>
      <c r="P190" s="155">
        <f t="shared" si="20"/>
        <v>0</v>
      </c>
      <c r="Q190" s="155">
        <v>0</v>
      </c>
      <c r="R190" s="155">
        <f t="shared" si="21"/>
        <v>0</v>
      </c>
      <c r="S190" s="155">
        <v>0</v>
      </c>
      <c r="T190" s="156">
        <f t="shared" si="22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57" t="s">
        <v>102</v>
      </c>
      <c r="AT190" s="157" t="s">
        <v>237</v>
      </c>
      <c r="AU190" s="157" t="s">
        <v>84</v>
      </c>
      <c r="AY190" s="18" t="s">
        <v>154</v>
      </c>
      <c r="BE190" s="158">
        <f t="shared" si="23"/>
        <v>0</v>
      </c>
      <c r="BF190" s="158">
        <f t="shared" si="24"/>
        <v>0</v>
      </c>
      <c r="BG190" s="158">
        <f t="shared" si="25"/>
        <v>0</v>
      </c>
      <c r="BH190" s="158">
        <f t="shared" si="26"/>
        <v>0</v>
      </c>
      <c r="BI190" s="158">
        <f t="shared" si="27"/>
        <v>0</v>
      </c>
      <c r="BJ190" s="18" t="s">
        <v>84</v>
      </c>
      <c r="BK190" s="159">
        <f t="shared" si="28"/>
        <v>0</v>
      </c>
      <c r="BL190" s="18" t="s">
        <v>90</v>
      </c>
      <c r="BM190" s="157" t="s">
        <v>1395</v>
      </c>
    </row>
    <row r="191" spans="1:65" s="12" customFormat="1" ht="22.9" customHeight="1">
      <c r="B191" s="132"/>
      <c r="D191" s="133" t="s">
        <v>74</v>
      </c>
      <c r="E191" s="143" t="s">
        <v>1396</v>
      </c>
      <c r="F191" s="143" t="s">
        <v>1397</v>
      </c>
      <c r="I191" s="135"/>
      <c r="J191" s="144">
        <f>BK191</f>
        <v>0</v>
      </c>
      <c r="L191" s="132"/>
      <c r="M191" s="137"/>
      <c r="N191" s="138"/>
      <c r="O191" s="138"/>
      <c r="P191" s="139">
        <f>SUM(P192:P207)</f>
        <v>0</v>
      </c>
      <c r="Q191" s="138"/>
      <c r="R191" s="139">
        <f>SUM(R192:R207)</f>
        <v>0</v>
      </c>
      <c r="S191" s="138"/>
      <c r="T191" s="140">
        <f>SUM(T192:T207)</f>
        <v>0</v>
      </c>
      <c r="AR191" s="133" t="s">
        <v>80</v>
      </c>
      <c r="AT191" s="141" t="s">
        <v>74</v>
      </c>
      <c r="AU191" s="141" t="s">
        <v>80</v>
      </c>
      <c r="AY191" s="133" t="s">
        <v>154</v>
      </c>
      <c r="BK191" s="142">
        <f>SUM(BK192:BK207)</f>
        <v>0</v>
      </c>
    </row>
    <row r="192" spans="1:65" s="2" customFormat="1" ht="21.75" customHeight="1">
      <c r="A192" s="33"/>
      <c r="B192" s="145"/>
      <c r="C192" s="146" t="s">
        <v>80</v>
      </c>
      <c r="D192" s="146" t="s">
        <v>156</v>
      </c>
      <c r="E192" s="147" t="s">
        <v>1398</v>
      </c>
      <c r="F192" s="148" t="s">
        <v>1399</v>
      </c>
      <c r="G192" s="149" t="s">
        <v>159</v>
      </c>
      <c r="H192" s="150">
        <v>554.29999999999995</v>
      </c>
      <c r="I192" s="151"/>
      <c r="J192" s="150">
        <f t="shared" ref="J192:J207" si="29">ROUND(I192*H192,3)</f>
        <v>0</v>
      </c>
      <c r="K192" s="152"/>
      <c r="L192" s="34"/>
      <c r="M192" s="153" t="s">
        <v>1</v>
      </c>
      <c r="N192" s="154" t="s">
        <v>41</v>
      </c>
      <c r="O192" s="59"/>
      <c r="P192" s="155">
        <f t="shared" ref="P192:P207" si="30">O192*H192</f>
        <v>0</v>
      </c>
      <c r="Q192" s="155">
        <v>0</v>
      </c>
      <c r="R192" s="155">
        <f t="shared" ref="R192:R207" si="31">Q192*H192</f>
        <v>0</v>
      </c>
      <c r="S192" s="155">
        <v>0</v>
      </c>
      <c r="T192" s="156">
        <f t="shared" ref="T192:T207" si="32"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7" t="s">
        <v>90</v>
      </c>
      <c r="AT192" s="157" t="s">
        <v>156</v>
      </c>
      <c r="AU192" s="157" t="s">
        <v>84</v>
      </c>
      <c r="AY192" s="18" t="s">
        <v>154</v>
      </c>
      <c r="BE192" s="158">
        <f t="shared" ref="BE192:BE207" si="33">IF(N192="základná",J192,0)</f>
        <v>0</v>
      </c>
      <c r="BF192" s="158">
        <f t="shared" ref="BF192:BF207" si="34">IF(N192="znížená",J192,0)</f>
        <v>0</v>
      </c>
      <c r="BG192" s="158">
        <f t="shared" ref="BG192:BG207" si="35">IF(N192="zákl. prenesená",J192,0)</f>
        <v>0</v>
      </c>
      <c r="BH192" s="158">
        <f t="shared" ref="BH192:BH207" si="36">IF(N192="zníž. prenesená",J192,0)</f>
        <v>0</v>
      </c>
      <c r="BI192" s="158">
        <f t="shared" ref="BI192:BI207" si="37">IF(N192="nulová",J192,0)</f>
        <v>0</v>
      </c>
      <c r="BJ192" s="18" t="s">
        <v>84</v>
      </c>
      <c r="BK192" s="159">
        <f t="shared" ref="BK192:BK207" si="38">ROUND(I192*H192,3)</f>
        <v>0</v>
      </c>
      <c r="BL192" s="18" t="s">
        <v>90</v>
      </c>
      <c r="BM192" s="157" t="s">
        <v>1400</v>
      </c>
    </row>
    <row r="193" spans="1:65" s="2" customFormat="1" ht="21.75" customHeight="1">
      <c r="A193" s="33"/>
      <c r="B193" s="145"/>
      <c r="C193" s="146" t="s">
        <v>84</v>
      </c>
      <c r="D193" s="146" t="s">
        <v>156</v>
      </c>
      <c r="E193" s="147" t="s">
        <v>1401</v>
      </c>
      <c r="F193" s="148" t="s">
        <v>1402</v>
      </c>
      <c r="G193" s="149" t="s">
        <v>159</v>
      </c>
      <c r="H193" s="150">
        <v>554.29999999999995</v>
      </c>
      <c r="I193" s="151"/>
      <c r="J193" s="150">
        <f t="shared" si="29"/>
        <v>0</v>
      </c>
      <c r="K193" s="152"/>
      <c r="L193" s="34"/>
      <c r="M193" s="153" t="s">
        <v>1</v>
      </c>
      <c r="N193" s="154" t="s">
        <v>41</v>
      </c>
      <c r="O193" s="59"/>
      <c r="P193" s="155">
        <f t="shared" si="30"/>
        <v>0</v>
      </c>
      <c r="Q193" s="155">
        <v>0</v>
      </c>
      <c r="R193" s="155">
        <f t="shared" si="31"/>
        <v>0</v>
      </c>
      <c r="S193" s="155">
        <v>0</v>
      </c>
      <c r="T193" s="156">
        <f t="shared" si="32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57" t="s">
        <v>90</v>
      </c>
      <c r="AT193" s="157" t="s">
        <v>156</v>
      </c>
      <c r="AU193" s="157" t="s">
        <v>84</v>
      </c>
      <c r="AY193" s="18" t="s">
        <v>154</v>
      </c>
      <c r="BE193" s="158">
        <f t="shared" si="33"/>
        <v>0</v>
      </c>
      <c r="BF193" s="158">
        <f t="shared" si="34"/>
        <v>0</v>
      </c>
      <c r="BG193" s="158">
        <f t="shared" si="35"/>
        <v>0</v>
      </c>
      <c r="BH193" s="158">
        <f t="shared" si="36"/>
        <v>0</v>
      </c>
      <c r="BI193" s="158">
        <f t="shared" si="37"/>
        <v>0</v>
      </c>
      <c r="BJ193" s="18" t="s">
        <v>84</v>
      </c>
      <c r="BK193" s="159">
        <f t="shared" si="38"/>
        <v>0</v>
      </c>
      <c r="BL193" s="18" t="s">
        <v>90</v>
      </c>
      <c r="BM193" s="157" t="s">
        <v>1403</v>
      </c>
    </row>
    <row r="194" spans="1:65" s="2" customFormat="1" ht="44.25" customHeight="1">
      <c r="A194" s="33"/>
      <c r="B194" s="145"/>
      <c r="C194" s="146" t="s">
        <v>87</v>
      </c>
      <c r="D194" s="146" t="s">
        <v>156</v>
      </c>
      <c r="E194" s="147" t="s">
        <v>1368</v>
      </c>
      <c r="F194" s="148" t="s">
        <v>1369</v>
      </c>
      <c r="G194" s="149" t="s">
        <v>159</v>
      </c>
      <c r="H194" s="150">
        <v>554.29999999999995</v>
      </c>
      <c r="I194" s="151"/>
      <c r="J194" s="150">
        <f t="shared" si="29"/>
        <v>0</v>
      </c>
      <c r="K194" s="152"/>
      <c r="L194" s="34"/>
      <c r="M194" s="153" t="s">
        <v>1</v>
      </c>
      <c r="N194" s="154" t="s">
        <v>41</v>
      </c>
      <c r="O194" s="59"/>
      <c r="P194" s="155">
        <f t="shared" si="30"/>
        <v>0</v>
      </c>
      <c r="Q194" s="155">
        <v>0</v>
      </c>
      <c r="R194" s="155">
        <f t="shared" si="31"/>
        <v>0</v>
      </c>
      <c r="S194" s="155">
        <v>0</v>
      </c>
      <c r="T194" s="156">
        <f t="shared" si="32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7" t="s">
        <v>90</v>
      </c>
      <c r="AT194" s="157" t="s">
        <v>156</v>
      </c>
      <c r="AU194" s="157" t="s">
        <v>84</v>
      </c>
      <c r="AY194" s="18" t="s">
        <v>154</v>
      </c>
      <c r="BE194" s="158">
        <f t="shared" si="33"/>
        <v>0</v>
      </c>
      <c r="BF194" s="158">
        <f t="shared" si="34"/>
        <v>0</v>
      </c>
      <c r="BG194" s="158">
        <f t="shared" si="35"/>
        <v>0</v>
      </c>
      <c r="BH194" s="158">
        <f t="shared" si="36"/>
        <v>0</v>
      </c>
      <c r="BI194" s="158">
        <f t="shared" si="37"/>
        <v>0</v>
      </c>
      <c r="BJ194" s="18" t="s">
        <v>84</v>
      </c>
      <c r="BK194" s="159">
        <f t="shared" si="38"/>
        <v>0</v>
      </c>
      <c r="BL194" s="18" t="s">
        <v>90</v>
      </c>
      <c r="BM194" s="157" t="s">
        <v>1404</v>
      </c>
    </row>
    <row r="195" spans="1:65" s="2" customFormat="1" ht="55.5" customHeight="1">
      <c r="A195" s="33"/>
      <c r="B195" s="145"/>
      <c r="C195" s="146" t="s">
        <v>90</v>
      </c>
      <c r="D195" s="146" t="s">
        <v>156</v>
      </c>
      <c r="E195" s="147" t="s">
        <v>1405</v>
      </c>
      <c r="F195" s="148" t="s">
        <v>1406</v>
      </c>
      <c r="G195" s="149" t="s">
        <v>159</v>
      </c>
      <c r="H195" s="150">
        <v>554.29999999999995</v>
      </c>
      <c r="I195" s="151"/>
      <c r="J195" s="150">
        <f t="shared" si="29"/>
        <v>0</v>
      </c>
      <c r="K195" s="152"/>
      <c r="L195" s="34"/>
      <c r="M195" s="153" t="s">
        <v>1</v>
      </c>
      <c r="N195" s="154" t="s">
        <v>41</v>
      </c>
      <c r="O195" s="59"/>
      <c r="P195" s="155">
        <f t="shared" si="30"/>
        <v>0</v>
      </c>
      <c r="Q195" s="155">
        <v>0</v>
      </c>
      <c r="R195" s="155">
        <f t="shared" si="31"/>
        <v>0</v>
      </c>
      <c r="S195" s="155">
        <v>0</v>
      </c>
      <c r="T195" s="156">
        <f t="shared" si="32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57" t="s">
        <v>90</v>
      </c>
      <c r="AT195" s="157" t="s">
        <v>156</v>
      </c>
      <c r="AU195" s="157" t="s">
        <v>84</v>
      </c>
      <c r="AY195" s="18" t="s">
        <v>154</v>
      </c>
      <c r="BE195" s="158">
        <f t="shared" si="33"/>
        <v>0</v>
      </c>
      <c r="BF195" s="158">
        <f t="shared" si="34"/>
        <v>0</v>
      </c>
      <c r="BG195" s="158">
        <f t="shared" si="35"/>
        <v>0</v>
      </c>
      <c r="BH195" s="158">
        <f t="shared" si="36"/>
        <v>0</v>
      </c>
      <c r="BI195" s="158">
        <f t="shared" si="37"/>
        <v>0</v>
      </c>
      <c r="BJ195" s="18" t="s">
        <v>84</v>
      </c>
      <c r="BK195" s="159">
        <f t="shared" si="38"/>
        <v>0</v>
      </c>
      <c r="BL195" s="18" t="s">
        <v>90</v>
      </c>
      <c r="BM195" s="157" t="s">
        <v>1407</v>
      </c>
    </row>
    <row r="196" spans="1:65" s="2" customFormat="1" ht="66.75" customHeight="1">
      <c r="A196" s="33"/>
      <c r="B196" s="145"/>
      <c r="C196" s="146" t="s">
        <v>93</v>
      </c>
      <c r="D196" s="146" t="s">
        <v>156</v>
      </c>
      <c r="E196" s="147" t="s">
        <v>1408</v>
      </c>
      <c r="F196" s="148" t="s">
        <v>1373</v>
      </c>
      <c r="G196" s="149" t="s">
        <v>330</v>
      </c>
      <c r="H196" s="150">
        <v>2720</v>
      </c>
      <c r="I196" s="151"/>
      <c r="J196" s="150">
        <f t="shared" si="29"/>
        <v>0</v>
      </c>
      <c r="K196" s="152"/>
      <c r="L196" s="34"/>
      <c r="M196" s="153" t="s">
        <v>1</v>
      </c>
      <c r="N196" s="154" t="s">
        <v>41</v>
      </c>
      <c r="O196" s="59"/>
      <c r="P196" s="155">
        <f t="shared" si="30"/>
        <v>0</v>
      </c>
      <c r="Q196" s="155">
        <v>0</v>
      </c>
      <c r="R196" s="155">
        <f t="shared" si="31"/>
        <v>0</v>
      </c>
      <c r="S196" s="155">
        <v>0</v>
      </c>
      <c r="T196" s="156">
        <f t="shared" si="32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7" t="s">
        <v>90</v>
      </c>
      <c r="AT196" s="157" t="s">
        <v>156</v>
      </c>
      <c r="AU196" s="157" t="s">
        <v>84</v>
      </c>
      <c r="AY196" s="18" t="s">
        <v>154</v>
      </c>
      <c r="BE196" s="158">
        <f t="shared" si="33"/>
        <v>0</v>
      </c>
      <c r="BF196" s="158">
        <f t="shared" si="34"/>
        <v>0</v>
      </c>
      <c r="BG196" s="158">
        <f t="shared" si="35"/>
        <v>0</v>
      </c>
      <c r="BH196" s="158">
        <f t="shared" si="36"/>
        <v>0</v>
      </c>
      <c r="BI196" s="158">
        <f t="shared" si="37"/>
        <v>0</v>
      </c>
      <c r="BJ196" s="18" t="s">
        <v>84</v>
      </c>
      <c r="BK196" s="159">
        <f t="shared" si="38"/>
        <v>0</v>
      </c>
      <c r="BL196" s="18" t="s">
        <v>90</v>
      </c>
      <c r="BM196" s="157" t="s">
        <v>1409</v>
      </c>
    </row>
    <row r="197" spans="1:65" s="2" customFormat="1" ht="21.75" customHeight="1">
      <c r="A197" s="33"/>
      <c r="B197" s="145"/>
      <c r="C197" s="146" t="s">
        <v>96</v>
      </c>
      <c r="D197" s="146" t="s">
        <v>156</v>
      </c>
      <c r="E197" s="147" t="s">
        <v>1410</v>
      </c>
      <c r="F197" s="148" t="s">
        <v>1411</v>
      </c>
      <c r="G197" s="149" t="s">
        <v>330</v>
      </c>
      <c r="H197" s="150">
        <v>2720</v>
      </c>
      <c r="I197" s="151"/>
      <c r="J197" s="150">
        <f t="shared" si="29"/>
        <v>0</v>
      </c>
      <c r="K197" s="152"/>
      <c r="L197" s="34"/>
      <c r="M197" s="153" t="s">
        <v>1</v>
      </c>
      <c r="N197" s="154" t="s">
        <v>41</v>
      </c>
      <c r="O197" s="59"/>
      <c r="P197" s="155">
        <f t="shared" si="30"/>
        <v>0</v>
      </c>
      <c r="Q197" s="155">
        <v>0</v>
      </c>
      <c r="R197" s="155">
        <f t="shared" si="31"/>
        <v>0</v>
      </c>
      <c r="S197" s="155">
        <v>0</v>
      </c>
      <c r="T197" s="156">
        <f t="shared" si="32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57" t="s">
        <v>90</v>
      </c>
      <c r="AT197" s="157" t="s">
        <v>156</v>
      </c>
      <c r="AU197" s="157" t="s">
        <v>84</v>
      </c>
      <c r="AY197" s="18" t="s">
        <v>154</v>
      </c>
      <c r="BE197" s="158">
        <f t="shared" si="33"/>
        <v>0</v>
      </c>
      <c r="BF197" s="158">
        <f t="shared" si="34"/>
        <v>0</v>
      </c>
      <c r="BG197" s="158">
        <f t="shared" si="35"/>
        <v>0</v>
      </c>
      <c r="BH197" s="158">
        <f t="shared" si="36"/>
        <v>0</v>
      </c>
      <c r="BI197" s="158">
        <f t="shared" si="37"/>
        <v>0</v>
      </c>
      <c r="BJ197" s="18" t="s">
        <v>84</v>
      </c>
      <c r="BK197" s="159">
        <f t="shared" si="38"/>
        <v>0</v>
      </c>
      <c r="BL197" s="18" t="s">
        <v>90</v>
      </c>
      <c r="BM197" s="157" t="s">
        <v>1412</v>
      </c>
    </row>
    <row r="198" spans="1:65" s="2" customFormat="1" ht="21.75" customHeight="1">
      <c r="A198" s="33"/>
      <c r="B198" s="145"/>
      <c r="C198" s="192" t="s">
        <v>99</v>
      </c>
      <c r="D198" s="192" t="s">
        <v>237</v>
      </c>
      <c r="E198" s="193" t="s">
        <v>1413</v>
      </c>
      <c r="F198" s="194" t="s">
        <v>1414</v>
      </c>
      <c r="G198" s="195" t="s">
        <v>330</v>
      </c>
      <c r="H198" s="196">
        <v>2720</v>
      </c>
      <c r="I198" s="197"/>
      <c r="J198" s="196">
        <f t="shared" si="29"/>
        <v>0</v>
      </c>
      <c r="K198" s="198"/>
      <c r="L198" s="199"/>
      <c r="M198" s="200" t="s">
        <v>1</v>
      </c>
      <c r="N198" s="201" t="s">
        <v>41</v>
      </c>
      <c r="O198" s="59"/>
      <c r="P198" s="155">
        <f t="shared" si="30"/>
        <v>0</v>
      </c>
      <c r="Q198" s="155">
        <v>0</v>
      </c>
      <c r="R198" s="155">
        <f t="shared" si="31"/>
        <v>0</v>
      </c>
      <c r="S198" s="155">
        <v>0</v>
      </c>
      <c r="T198" s="156">
        <f t="shared" si="32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57" t="s">
        <v>102</v>
      </c>
      <c r="AT198" s="157" t="s">
        <v>237</v>
      </c>
      <c r="AU198" s="157" t="s">
        <v>84</v>
      </c>
      <c r="AY198" s="18" t="s">
        <v>154</v>
      </c>
      <c r="BE198" s="158">
        <f t="shared" si="33"/>
        <v>0</v>
      </c>
      <c r="BF198" s="158">
        <f t="shared" si="34"/>
        <v>0</v>
      </c>
      <c r="BG198" s="158">
        <f t="shared" si="35"/>
        <v>0</v>
      </c>
      <c r="BH198" s="158">
        <f t="shared" si="36"/>
        <v>0</v>
      </c>
      <c r="BI198" s="158">
        <f t="shared" si="37"/>
        <v>0</v>
      </c>
      <c r="BJ198" s="18" t="s">
        <v>84</v>
      </c>
      <c r="BK198" s="159">
        <f t="shared" si="38"/>
        <v>0</v>
      </c>
      <c r="BL198" s="18" t="s">
        <v>90</v>
      </c>
      <c r="BM198" s="157" t="s">
        <v>1415</v>
      </c>
    </row>
    <row r="199" spans="1:65" s="2" customFormat="1" ht="55.5" customHeight="1">
      <c r="A199" s="33"/>
      <c r="B199" s="145"/>
      <c r="C199" s="146" t="s">
        <v>102</v>
      </c>
      <c r="D199" s="146" t="s">
        <v>156</v>
      </c>
      <c r="E199" s="147" t="s">
        <v>1416</v>
      </c>
      <c r="F199" s="148" t="s">
        <v>1338</v>
      </c>
      <c r="G199" s="149" t="s">
        <v>159</v>
      </c>
      <c r="H199" s="150">
        <v>554.29999999999995</v>
      </c>
      <c r="I199" s="151"/>
      <c r="J199" s="150">
        <f t="shared" si="29"/>
        <v>0</v>
      </c>
      <c r="K199" s="152"/>
      <c r="L199" s="34"/>
      <c r="M199" s="153" t="s">
        <v>1</v>
      </c>
      <c r="N199" s="154" t="s">
        <v>41</v>
      </c>
      <c r="O199" s="59"/>
      <c r="P199" s="155">
        <f t="shared" si="30"/>
        <v>0</v>
      </c>
      <c r="Q199" s="155">
        <v>0</v>
      </c>
      <c r="R199" s="155">
        <f t="shared" si="31"/>
        <v>0</v>
      </c>
      <c r="S199" s="155">
        <v>0</v>
      </c>
      <c r="T199" s="156">
        <f t="shared" si="32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57" t="s">
        <v>90</v>
      </c>
      <c r="AT199" s="157" t="s">
        <v>156</v>
      </c>
      <c r="AU199" s="157" t="s">
        <v>84</v>
      </c>
      <c r="AY199" s="18" t="s">
        <v>154</v>
      </c>
      <c r="BE199" s="158">
        <f t="shared" si="33"/>
        <v>0</v>
      </c>
      <c r="BF199" s="158">
        <f t="shared" si="34"/>
        <v>0</v>
      </c>
      <c r="BG199" s="158">
        <f t="shared" si="35"/>
        <v>0</v>
      </c>
      <c r="BH199" s="158">
        <f t="shared" si="36"/>
        <v>0</v>
      </c>
      <c r="BI199" s="158">
        <f t="shared" si="37"/>
        <v>0</v>
      </c>
      <c r="BJ199" s="18" t="s">
        <v>84</v>
      </c>
      <c r="BK199" s="159">
        <f t="shared" si="38"/>
        <v>0</v>
      </c>
      <c r="BL199" s="18" t="s">
        <v>90</v>
      </c>
      <c r="BM199" s="157" t="s">
        <v>1417</v>
      </c>
    </row>
    <row r="200" spans="1:65" s="2" customFormat="1" ht="21.75" customHeight="1">
      <c r="A200" s="33"/>
      <c r="B200" s="145"/>
      <c r="C200" s="146" t="s">
        <v>105</v>
      </c>
      <c r="D200" s="146" t="s">
        <v>156</v>
      </c>
      <c r="E200" s="147" t="s">
        <v>1418</v>
      </c>
      <c r="F200" s="148" t="s">
        <v>1419</v>
      </c>
      <c r="G200" s="149" t="s">
        <v>159</v>
      </c>
      <c r="H200" s="150">
        <v>554.29999999999995</v>
      </c>
      <c r="I200" s="151"/>
      <c r="J200" s="150">
        <f t="shared" si="29"/>
        <v>0</v>
      </c>
      <c r="K200" s="152"/>
      <c r="L200" s="34"/>
      <c r="M200" s="153" t="s">
        <v>1</v>
      </c>
      <c r="N200" s="154" t="s">
        <v>41</v>
      </c>
      <c r="O200" s="59"/>
      <c r="P200" s="155">
        <f t="shared" si="30"/>
        <v>0</v>
      </c>
      <c r="Q200" s="155">
        <v>0</v>
      </c>
      <c r="R200" s="155">
        <f t="shared" si="31"/>
        <v>0</v>
      </c>
      <c r="S200" s="155">
        <v>0</v>
      </c>
      <c r="T200" s="156">
        <f t="shared" si="32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57" t="s">
        <v>90</v>
      </c>
      <c r="AT200" s="157" t="s">
        <v>156</v>
      </c>
      <c r="AU200" s="157" t="s">
        <v>84</v>
      </c>
      <c r="AY200" s="18" t="s">
        <v>154</v>
      </c>
      <c r="BE200" s="158">
        <f t="shared" si="33"/>
        <v>0</v>
      </c>
      <c r="BF200" s="158">
        <f t="shared" si="34"/>
        <v>0</v>
      </c>
      <c r="BG200" s="158">
        <f t="shared" si="35"/>
        <v>0</v>
      </c>
      <c r="BH200" s="158">
        <f t="shared" si="36"/>
        <v>0</v>
      </c>
      <c r="BI200" s="158">
        <f t="shared" si="37"/>
        <v>0</v>
      </c>
      <c r="BJ200" s="18" t="s">
        <v>84</v>
      </c>
      <c r="BK200" s="159">
        <f t="shared" si="38"/>
        <v>0</v>
      </c>
      <c r="BL200" s="18" t="s">
        <v>90</v>
      </c>
      <c r="BM200" s="157" t="s">
        <v>1420</v>
      </c>
    </row>
    <row r="201" spans="1:65" s="2" customFormat="1" ht="21.75" customHeight="1">
      <c r="A201" s="33"/>
      <c r="B201" s="145"/>
      <c r="C201" s="192" t="s">
        <v>108</v>
      </c>
      <c r="D201" s="192" t="s">
        <v>237</v>
      </c>
      <c r="E201" s="193" t="s">
        <v>1382</v>
      </c>
      <c r="F201" s="194" t="s">
        <v>1383</v>
      </c>
      <c r="G201" s="195" t="s">
        <v>330</v>
      </c>
      <c r="H201" s="196">
        <v>8</v>
      </c>
      <c r="I201" s="197"/>
      <c r="J201" s="196">
        <f t="shared" si="29"/>
        <v>0</v>
      </c>
      <c r="K201" s="198"/>
      <c r="L201" s="199"/>
      <c r="M201" s="200" t="s">
        <v>1</v>
      </c>
      <c r="N201" s="201" t="s">
        <v>41</v>
      </c>
      <c r="O201" s="59"/>
      <c r="P201" s="155">
        <f t="shared" si="30"/>
        <v>0</v>
      </c>
      <c r="Q201" s="155">
        <v>0</v>
      </c>
      <c r="R201" s="155">
        <f t="shared" si="31"/>
        <v>0</v>
      </c>
      <c r="S201" s="155">
        <v>0</v>
      </c>
      <c r="T201" s="156">
        <f t="shared" si="32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57" t="s">
        <v>102</v>
      </c>
      <c r="AT201" s="157" t="s">
        <v>237</v>
      </c>
      <c r="AU201" s="157" t="s">
        <v>84</v>
      </c>
      <c r="AY201" s="18" t="s">
        <v>154</v>
      </c>
      <c r="BE201" s="158">
        <f t="shared" si="33"/>
        <v>0</v>
      </c>
      <c r="BF201" s="158">
        <f t="shared" si="34"/>
        <v>0</v>
      </c>
      <c r="BG201" s="158">
        <f t="shared" si="35"/>
        <v>0</v>
      </c>
      <c r="BH201" s="158">
        <f t="shared" si="36"/>
        <v>0</v>
      </c>
      <c r="BI201" s="158">
        <f t="shared" si="37"/>
        <v>0</v>
      </c>
      <c r="BJ201" s="18" t="s">
        <v>84</v>
      </c>
      <c r="BK201" s="159">
        <f t="shared" si="38"/>
        <v>0</v>
      </c>
      <c r="BL201" s="18" t="s">
        <v>90</v>
      </c>
      <c r="BM201" s="157" t="s">
        <v>1421</v>
      </c>
    </row>
    <row r="202" spans="1:65" s="2" customFormat="1" ht="21.75" customHeight="1">
      <c r="A202" s="33"/>
      <c r="B202" s="145"/>
      <c r="C202" s="146" t="s">
        <v>111</v>
      </c>
      <c r="D202" s="146" t="s">
        <v>156</v>
      </c>
      <c r="E202" s="147" t="s">
        <v>1422</v>
      </c>
      <c r="F202" s="148" t="s">
        <v>1423</v>
      </c>
      <c r="G202" s="149" t="s">
        <v>159</v>
      </c>
      <c r="H202" s="150">
        <v>554.29999999999995</v>
      </c>
      <c r="I202" s="151"/>
      <c r="J202" s="150">
        <f t="shared" si="29"/>
        <v>0</v>
      </c>
      <c r="K202" s="152"/>
      <c r="L202" s="34"/>
      <c r="M202" s="153" t="s">
        <v>1</v>
      </c>
      <c r="N202" s="154" t="s">
        <v>41</v>
      </c>
      <c r="O202" s="59"/>
      <c r="P202" s="155">
        <f t="shared" si="30"/>
        <v>0</v>
      </c>
      <c r="Q202" s="155">
        <v>0</v>
      </c>
      <c r="R202" s="155">
        <f t="shared" si="31"/>
        <v>0</v>
      </c>
      <c r="S202" s="155">
        <v>0</v>
      </c>
      <c r="T202" s="156">
        <f t="shared" si="32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7" t="s">
        <v>90</v>
      </c>
      <c r="AT202" s="157" t="s">
        <v>156</v>
      </c>
      <c r="AU202" s="157" t="s">
        <v>84</v>
      </c>
      <c r="AY202" s="18" t="s">
        <v>154</v>
      </c>
      <c r="BE202" s="158">
        <f t="shared" si="33"/>
        <v>0</v>
      </c>
      <c r="BF202" s="158">
        <f t="shared" si="34"/>
        <v>0</v>
      </c>
      <c r="BG202" s="158">
        <f t="shared" si="35"/>
        <v>0</v>
      </c>
      <c r="BH202" s="158">
        <f t="shared" si="36"/>
        <v>0</v>
      </c>
      <c r="BI202" s="158">
        <f t="shared" si="37"/>
        <v>0</v>
      </c>
      <c r="BJ202" s="18" t="s">
        <v>84</v>
      </c>
      <c r="BK202" s="159">
        <f t="shared" si="38"/>
        <v>0</v>
      </c>
      <c r="BL202" s="18" t="s">
        <v>90</v>
      </c>
      <c r="BM202" s="157" t="s">
        <v>1424</v>
      </c>
    </row>
    <row r="203" spans="1:65" s="2" customFormat="1" ht="33" customHeight="1">
      <c r="A203" s="33"/>
      <c r="B203" s="145"/>
      <c r="C203" s="192" t="s">
        <v>114</v>
      </c>
      <c r="D203" s="192" t="s">
        <v>237</v>
      </c>
      <c r="E203" s="193" t="s">
        <v>1390</v>
      </c>
      <c r="F203" s="194" t="s">
        <v>1391</v>
      </c>
      <c r="G203" s="195" t="s">
        <v>330</v>
      </c>
      <c r="H203" s="196">
        <v>395</v>
      </c>
      <c r="I203" s="197"/>
      <c r="J203" s="196">
        <f t="shared" si="29"/>
        <v>0</v>
      </c>
      <c r="K203" s="198"/>
      <c r="L203" s="199"/>
      <c r="M203" s="200" t="s">
        <v>1</v>
      </c>
      <c r="N203" s="201" t="s">
        <v>41</v>
      </c>
      <c r="O203" s="59"/>
      <c r="P203" s="155">
        <f t="shared" si="30"/>
        <v>0</v>
      </c>
      <c r="Q203" s="155">
        <v>0</v>
      </c>
      <c r="R203" s="155">
        <f t="shared" si="31"/>
        <v>0</v>
      </c>
      <c r="S203" s="155">
        <v>0</v>
      </c>
      <c r="T203" s="156">
        <f t="shared" si="32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57" t="s">
        <v>102</v>
      </c>
      <c r="AT203" s="157" t="s">
        <v>237</v>
      </c>
      <c r="AU203" s="157" t="s">
        <v>84</v>
      </c>
      <c r="AY203" s="18" t="s">
        <v>154</v>
      </c>
      <c r="BE203" s="158">
        <f t="shared" si="33"/>
        <v>0</v>
      </c>
      <c r="BF203" s="158">
        <f t="shared" si="34"/>
        <v>0</v>
      </c>
      <c r="BG203" s="158">
        <f t="shared" si="35"/>
        <v>0</v>
      </c>
      <c r="BH203" s="158">
        <f t="shared" si="36"/>
        <v>0</v>
      </c>
      <c r="BI203" s="158">
        <f t="shared" si="37"/>
        <v>0</v>
      </c>
      <c r="BJ203" s="18" t="s">
        <v>84</v>
      </c>
      <c r="BK203" s="159">
        <f t="shared" si="38"/>
        <v>0</v>
      </c>
      <c r="BL203" s="18" t="s">
        <v>90</v>
      </c>
      <c r="BM203" s="157" t="s">
        <v>1425</v>
      </c>
    </row>
    <row r="204" spans="1:65" s="2" customFormat="1" ht="21.75" customHeight="1">
      <c r="A204" s="33"/>
      <c r="B204" s="145"/>
      <c r="C204" s="192" t="s">
        <v>117</v>
      </c>
      <c r="D204" s="192" t="s">
        <v>237</v>
      </c>
      <c r="E204" s="193" t="s">
        <v>1384</v>
      </c>
      <c r="F204" s="194" t="s">
        <v>1385</v>
      </c>
      <c r="G204" s="195" t="s">
        <v>330</v>
      </c>
      <c r="H204" s="196">
        <v>2220</v>
      </c>
      <c r="I204" s="197"/>
      <c r="J204" s="196">
        <f t="shared" si="29"/>
        <v>0</v>
      </c>
      <c r="K204" s="198"/>
      <c r="L204" s="199"/>
      <c r="M204" s="200" t="s">
        <v>1</v>
      </c>
      <c r="N204" s="201" t="s">
        <v>41</v>
      </c>
      <c r="O204" s="59"/>
      <c r="P204" s="155">
        <f t="shared" si="30"/>
        <v>0</v>
      </c>
      <c r="Q204" s="155">
        <v>0</v>
      </c>
      <c r="R204" s="155">
        <f t="shared" si="31"/>
        <v>0</v>
      </c>
      <c r="S204" s="155">
        <v>0</v>
      </c>
      <c r="T204" s="156">
        <f t="shared" si="32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7" t="s">
        <v>102</v>
      </c>
      <c r="AT204" s="157" t="s">
        <v>237</v>
      </c>
      <c r="AU204" s="157" t="s">
        <v>84</v>
      </c>
      <c r="AY204" s="18" t="s">
        <v>154</v>
      </c>
      <c r="BE204" s="158">
        <f t="shared" si="33"/>
        <v>0</v>
      </c>
      <c r="BF204" s="158">
        <f t="shared" si="34"/>
        <v>0</v>
      </c>
      <c r="BG204" s="158">
        <f t="shared" si="35"/>
        <v>0</v>
      </c>
      <c r="BH204" s="158">
        <f t="shared" si="36"/>
        <v>0</v>
      </c>
      <c r="BI204" s="158">
        <f t="shared" si="37"/>
        <v>0</v>
      </c>
      <c r="BJ204" s="18" t="s">
        <v>84</v>
      </c>
      <c r="BK204" s="159">
        <f t="shared" si="38"/>
        <v>0</v>
      </c>
      <c r="BL204" s="18" t="s">
        <v>90</v>
      </c>
      <c r="BM204" s="157" t="s">
        <v>1426</v>
      </c>
    </row>
    <row r="205" spans="1:65" s="2" customFormat="1" ht="21.75" customHeight="1">
      <c r="A205" s="33"/>
      <c r="B205" s="145"/>
      <c r="C205" s="146" t="s">
        <v>227</v>
      </c>
      <c r="D205" s="146" t="s">
        <v>156</v>
      </c>
      <c r="E205" s="147" t="s">
        <v>1427</v>
      </c>
      <c r="F205" s="148" t="s">
        <v>1342</v>
      </c>
      <c r="G205" s="149" t="s">
        <v>187</v>
      </c>
      <c r="H205" s="150">
        <v>11</v>
      </c>
      <c r="I205" s="151"/>
      <c r="J205" s="150">
        <f t="shared" si="29"/>
        <v>0</v>
      </c>
      <c r="K205" s="152"/>
      <c r="L205" s="34"/>
      <c r="M205" s="153" t="s">
        <v>1</v>
      </c>
      <c r="N205" s="154" t="s">
        <v>41</v>
      </c>
      <c r="O205" s="59"/>
      <c r="P205" s="155">
        <f t="shared" si="30"/>
        <v>0</v>
      </c>
      <c r="Q205" s="155">
        <v>0</v>
      </c>
      <c r="R205" s="155">
        <f t="shared" si="31"/>
        <v>0</v>
      </c>
      <c r="S205" s="155">
        <v>0</v>
      </c>
      <c r="T205" s="156">
        <f t="shared" si="32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7" t="s">
        <v>90</v>
      </c>
      <c r="AT205" s="157" t="s">
        <v>156</v>
      </c>
      <c r="AU205" s="157" t="s">
        <v>84</v>
      </c>
      <c r="AY205" s="18" t="s">
        <v>154</v>
      </c>
      <c r="BE205" s="158">
        <f t="shared" si="33"/>
        <v>0</v>
      </c>
      <c r="BF205" s="158">
        <f t="shared" si="34"/>
        <v>0</v>
      </c>
      <c r="BG205" s="158">
        <f t="shared" si="35"/>
        <v>0</v>
      </c>
      <c r="BH205" s="158">
        <f t="shared" si="36"/>
        <v>0</v>
      </c>
      <c r="BI205" s="158">
        <f t="shared" si="37"/>
        <v>0</v>
      </c>
      <c r="BJ205" s="18" t="s">
        <v>84</v>
      </c>
      <c r="BK205" s="159">
        <f t="shared" si="38"/>
        <v>0</v>
      </c>
      <c r="BL205" s="18" t="s">
        <v>90</v>
      </c>
      <c r="BM205" s="157" t="s">
        <v>1428</v>
      </c>
    </row>
    <row r="206" spans="1:65" s="2" customFormat="1" ht="21.75" customHeight="1">
      <c r="A206" s="33"/>
      <c r="B206" s="145"/>
      <c r="C206" s="146" t="s">
        <v>236</v>
      </c>
      <c r="D206" s="146" t="s">
        <v>156</v>
      </c>
      <c r="E206" s="147" t="s">
        <v>1429</v>
      </c>
      <c r="F206" s="148" t="s">
        <v>1344</v>
      </c>
      <c r="G206" s="149" t="s">
        <v>187</v>
      </c>
      <c r="H206" s="150">
        <v>11</v>
      </c>
      <c r="I206" s="151"/>
      <c r="J206" s="150">
        <f t="shared" si="29"/>
        <v>0</v>
      </c>
      <c r="K206" s="152"/>
      <c r="L206" s="34"/>
      <c r="M206" s="153" t="s">
        <v>1</v>
      </c>
      <c r="N206" s="154" t="s">
        <v>41</v>
      </c>
      <c r="O206" s="59"/>
      <c r="P206" s="155">
        <f t="shared" si="30"/>
        <v>0</v>
      </c>
      <c r="Q206" s="155">
        <v>0</v>
      </c>
      <c r="R206" s="155">
        <f t="shared" si="31"/>
        <v>0</v>
      </c>
      <c r="S206" s="155">
        <v>0</v>
      </c>
      <c r="T206" s="156">
        <f t="shared" si="32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7" t="s">
        <v>90</v>
      </c>
      <c r="AT206" s="157" t="s">
        <v>156</v>
      </c>
      <c r="AU206" s="157" t="s">
        <v>84</v>
      </c>
      <c r="AY206" s="18" t="s">
        <v>154</v>
      </c>
      <c r="BE206" s="158">
        <f t="shared" si="33"/>
        <v>0</v>
      </c>
      <c r="BF206" s="158">
        <f t="shared" si="34"/>
        <v>0</v>
      </c>
      <c r="BG206" s="158">
        <f t="shared" si="35"/>
        <v>0</v>
      </c>
      <c r="BH206" s="158">
        <f t="shared" si="36"/>
        <v>0</v>
      </c>
      <c r="BI206" s="158">
        <f t="shared" si="37"/>
        <v>0</v>
      </c>
      <c r="BJ206" s="18" t="s">
        <v>84</v>
      </c>
      <c r="BK206" s="159">
        <f t="shared" si="38"/>
        <v>0</v>
      </c>
      <c r="BL206" s="18" t="s">
        <v>90</v>
      </c>
      <c r="BM206" s="157" t="s">
        <v>1430</v>
      </c>
    </row>
    <row r="207" spans="1:65" s="2" customFormat="1" ht="16.5" customHeight="1">
      <c r="A207" s="33"/>
      <c r="B207" s="145"/>
      <c r="C207" s="192" t="s">
        <v>241</v>
      </c>
      <c r="D207" s="192" t="s">
        <v>237</v>
      </c>
      <c r="E207" s="193" t="s">
        <v>1345</v>
      </c>
      <c r="F207" s="194" t="s">
        <v>1346</v>
      </c>
      <c r="G207" s="195" t="s">
        <v>187</v>
      </c>
      <c r="H207" s="196">
        <v>11</v>
      </c>
      <c r="I207" s="197"/>
      <c r="J207" s="196">
        <f t="shared" si="29"/>
        <v>0</v>
      </c>
      <c r="K207" s="198"/>
      <c r="L207" s="199"/>
      <c r="M207" s="200" t="s">
        <v>1</v>
      </c>
      <c r="N207" s="201" t="s">
        <v>41</v>
      </c>
      <c r="O207" s="59"/>
      <c r="P207" s="155">
        <f t="shared" si="30"/>
        <v>0</v>
      </c>
      <c r="Q207" s="155">
        <v>0</v>
      </c>
      <c r="R207" s="155">
        <f t="shared" si="31"/>
        <v>0</v>
      </c>
      <c r="S207" s="155">
        <v>0</v>
      </c>
      <c r="T207" s="156">
        <f t="shared" si="32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57" t="s">
        <v>102</v>
      </c>
      <c r="AT207" s="157" t="s">
        <v>237</v>
      </c>
      <c r="AU207" s="157" t="s">
        <v>84</v>
      </c>
      <c r="AY207" s="18" t="s">
        <v>154</v>
      </c>
      <c r="BE207" s="158">
        <f t="shared" si="33"/>
        <v>0</v>
      </c>
      <c r="BF207" s="158">
        <f t="shared" si="34"/>
        <v>0</v>
      </c>
      <c r="BG207" s="158">
        <f t="shared" si="35"/>
        <v>0</v>
      </c>
      <c r="BH207" s="158">
        <f t="shared" si="36"/>
        <v>0</v>
      </c>
      <c r="BI207" s="158">
        <f t="shared" si="37"/>
        <v>0</v>
      </c>
      <c r="BJ207" s="18" t="s">
        <v>84</v>
      </c>
      <c r="BK207" s="159">
        <f t="shared" si="38"/>
        <v>0</v>
      </c>
      <c r="BL207" s="18" t="s">
        <v>90</v>
      </c>
      <c r="BM207" s="157" t="s">
        <v>1431</v>
      </c>
    </row>
    <row r="208" spans="1:65" s="12" customFormat="1" ht="22.9" customHeight="1">
      <c r="B208" s="132"/>
      <c r="D208" s="133" t="s">
        <v>74</v>
      </c>
      <c r="E208" s="143" t="s">
        <v>1180</v>
      </c>
      <c r="F208" s="143" t="s">
        <v>1432</v>
      </c>
      <c r="I208" s="135"/>
      <c r="J208" s="144">
        <f>BK208</f>
        <v>0</v>
      </c>
      <c r="L208" s="132"/>
      <c r="M208" s="137"/>
      <c r="N208" s="138"/>
      <c r="O208" s="138"/>
      <c r="P208" s="139">
        <f>SUM(P209:P222)</f>
        <v>0</v>
      </c>
      <c r="Q208" s="138"/>
      <c r="R208" s="139">
        <f>SUM(R209:R222)</f>
        <v>0</v>
      </c>
      <c r="S208" s="138"/>
      <c r="T208" s="140">
        <f>SUM(T209:T222)</f>
        <v>0</v>
      </c>
      <c r="AR208" s="133" t="s">
        <v>80</v>
      </c>
      <c r="AT208" s="141" t="s">
        <v>74</v>
      </c>
      <c r="AU208" s="141" t="s">
        <v>80</v>
      </c>
      <c r="AY208" s="133" t="s">
        <v>154</v>
      </c>
      <c r="BK208" s="142">
        <f>SUM(BK209:BK222)</f>
        <v>0</v>
      </c>
    </row>
    <row r="209" spans="1:65" s="2" customFormat="1" ht="44.25" customHeight="1">
      <c r="A209" s="33"/>
      <c r="B209" s="145"/>
      <c r="C209" s="146" t="s">
        <v>80</v>
      </c>
      <c r="D209" s="146" t="s">
        <v>156</v>
      </c>
      <c r="E209" s="147" t="s">
        <v>1433</v>
      </c>
      <c r="F209" s="148" t="s">
        <v>1434</v>
      </c>
      <c r="G209" s="149" t="s">
        <v>159</v>
      </c>
      <c r="H209" s="150">
        <v>1067.3</v>
      </c>
      <c r="I209" s="151"/>
      <c r="J209" s="150">
        <f t="shared" ref="J209:J222" si="39">ROUND(I209*H209,3)</f>
        <v>0</v>
      </c>
      <c r="K209" s="152"/>
      <c r="L209" s="34"/>
      <c r="M209" s="153" t="s">
        <v>1</v>
      </c>
      <c r="N209" s="154" t="s">
        <v>41</v>
      </c>
      <c r="O209" s="59"/>
      <c r="P209" s="155">
        <f t="shared" ref="P209:P222" si="40">O209*H209</f>
        <v>0</v>
      </c>
      <c r="Q209" s="155">
        <v>0</v>
      </c>
      <c r="R209" s="155">
        <f t="shared" ref="R209:R222" si="41">Q209*H209</f>
        <v>0</v>
      </c>
      <c r="S209" s="155">
        <v>0</v>
      </c>
      <c r="T209" s="156">
        <f t="shared" ref="T209:T222" si="42"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7" t="s">
        <v>90</v>
      </c>
      <c r="AT209" s="157" t="s">
        <v>156</v>
      </c>
      <c r="AU209" s="157" t="s">
        <v>84</v>
      </c>
      <c r="AY209" s="18" t="s">
        <v>154</v>
      </c>
      <c r="BE209" s="158">
        <f t="shared" ref="BE209:BE222" si="43">IF(N209="základná",J209,0)</f>
        <v>0</v>
      </c>
      <c r="BF209" s="158">
        <f t="shared" ref="BF209:BF222" si="44">IF(N209="znížená",J209,0)</f>
        <v>0</v>
      </c>
      <c r="BG209" s="158">
        <f t="shared" ref="BG209:BG222" si="45">IF(N209="zákl. prenesená",J209,0)</f>
        <v>0</v>
      </c>
      <c r="BH209" s="158">
        <f t="shared" ref="BH209:BH222" si="46">IF(N209="zníž. prenesená",J209,0)</f>
        <v>0</v>
      </c>
      <c r="BI209" s="158">
        <f t="shared" ref="BI209:BI222" si="47">IF(N209="nulová",J209,0)</f>
        <v>0</v>
      </c>
      <c r="BJ209" s="18" t="s">
        <v>84</v>
      </c>
      <c r="BK209" s="159">
        <f t="shared" ref="BK209:BK222" si="48">ROUND(I209*H209,3)</f>
        <v>0</v>
      </c>
      <c r="BL209" s="18" t="s">
        <v>90</v>
      </c>
      <c r="BM209" s="157" t="s">
        <v>1435</v>
      </c>
    </row>
    <row r="210" spans="1:65" s="2" customFormat="1" ht="21.75" customHeight="1">
      <c r="A210" s="33"/>
      <c r="B210" s="145"/>
      <c r="C210" s="192" t="s">
        <v>84</v>
      </c>
      <c r="D210" s="192" t="s">
        <v>237</v>
      </c>
      <c r="E210" s="193" t="s">
        <v>1436</v>
      </c>
      <c r="F210" s="194" t="s">
        <v>1437</v>
      </c>
      <c r="G210" s="195" t="s">
        <v>330</v>
      </c>
      <c r="H210" s="196">
        <v>1</v>
      </c>
      <c r="I210" s="197"/>
      <c r="J210" s="196">
        <f t="shared" si="39"/>
        <v>0</v>
      </c>
      <c r="K210" s="198"/>
      <c r="L210" s="199"/>
      <c r="M210" s="200" t="s">
        <v>1</v>
      </c>
      <c r="N210" s="201" t="s">
        <v>41</v>
      </c>
      <c r="O210" s="59"/>
      <c r="P210" s="155">
        <f t="shared" si="40"/>
        <v>0</v>
      </c>
      <c r="Q210" s="155">
        <v>0</v>
      </c>
      <c r="R210" s="155">
        <f t="shared" si="41"/>
        <v>0</v>
      </c>
      <c r="S210" s="155">
        <v>0</v>
      </c>
      <c r="T210" s="156">
        <f t="shared" si="42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57" t="s">
        <v>102</v>
      </c>
      <c r="AT210" s="157" t="s">
        <v>237</v>
      </c>
      <c r="AU210" s="157" t="s">
        <v>84</v>
      </c>
      <c r="AY210" s="18" t="s">
        <v>154</v>
      </c>
      <c r="BE210" s="158">
        <f t="shared" si="43"/>
        <v>0</v>
      </c>
      <c r="BF210" s="158">
        <f t="shared" si="44"/>
        <v>0</v>
      </c>
      <c r="BG210" s="158">
        <f t="shared" si="45"/>
        <v>0</v>
      </c>
      <c r="BH210" s="158">
        <f t="shared" si="46"/>
        <v>0</v>
      </c>
      <c r="BI210" s="158">
        <f t="shared" si="47"/>
        <v>0</v>
      </c>
      <c r="BJ210" s="18" t="s">
        <v>84</v>
      </c>
      <c r="BK210" s="159">
        <f t="shared" si="48"/>
        <v>0</v>
      </c>
      <c r="BL210" s="18" t="s">
        <v>90</v>
      </c>
      <c r="BM210" s="157" t="s">
        <v>1438</v>
      </c>
    </row>
    <row r="211" spans="1:65" s="2" customFormat="1" ht="21.75" customHeight="1">
      <c r="A211" s="33"/>
      <c r="B211" s="145"/>
      <c r="C211" s="146" t="s">
        <v>87</v>
      </c>
      <c r="D211" s="146" t="s">
        <v>156</v>
      </c>
      <c r="E211" s="147" t="s">
        <v>1439</v>
      </c>
      <c r="F211" s="148" t="s">
        <v>1399</v>
      </c>
      <c r="G211" s="149" t="s">
        <v>159</v>
      </c>
      <c r="H211" s="150">
        <v>1067.3</v>
      </c>
      <c r="I211" s="151"/>
      <c r="J211" s="150">
        <f t="shared" si="39"/>
        <v>0</v>
      </c>
      <c r="K211" s="152"/>
      <c r="L211" s="34"/>
      <c r="M211" s="153" t="s">
        <v>1</v>
      </c>
      <c r="N211" s="154" t="s">
        <v>41</v>
      </c>
      <c r="O211" s="59"/>
      <c r="P211" s="155">
        <f t="shared" si="40"/>
        <v>0</v>
      </c>
      <c r="Q211" s="155">
        <v>0</v>
      </c>
      <c r="R211" s="155">
        <f t="shared" si="41"/>
        <v>0</v>
      </c>
      <c r="S211" s="155">
        <v>0</v>
      </c>
      <c r="T211" s="156">
        <f t="shared" si="42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57" t="s">
        <v>90</v>
      </c>
      <c r="AT211" s="157" t="s">
        <v>156</v>
      </c>
      <c r="AU211" s="157" t="s">
        <v>84</v>
      </c>
      <c r="AY211" s="18" t="s">
        <v>154</v>
      </c>
      <c r="BE211" s="158">
        <f t="shared" si="43"/>
        <v>0</v>
      </c>
      <c r="BF211" s="158">
        <f t="shared" si="44"/>
        <v>0</v>
      </c>
      <c r="BG211" s="158">
        <f t="shared" si="45"/>
        <v>0</v>
      </c>
      <c r="BH211" s="158">
        <f t="shared" si="46"/>
        <v>0</v>
      </c>
      <c r="BI211" s="158">
        <f t="shared" si="47"/>
        <v>0</v>
      </c>
      <c r="BJ211" s="18" t="s">
        <v>84</v>
      </c>
      <c r="BK211" s="159">
        <f t="shared" si="48"/>
        <v>0</v>
      </c>
      <c r="BL211" s="18" t="s">
        <v>90</v>
      </c>
      <c r="BM211" s="157" t="s">
        <v>1440</v>
      </c>
    </row>
    <row r="212" spans="1:65" s="2" customFormat="1" ht="21.75" customHeight="1">
      <c r="A212" s="33"/>
      <c r="B212" s="145"/>
      <c r="C212" s="146" t="s">
        <v>90</v>
      </c>
      <c r="D212" s="146" t="s">
        <v>156</v>
      </c>
      <c r="E212" s="147" t="s">
        <v>1441</v>
      </c>
      <c r="F212" s="148" t="s">
        <v>1402</v>
      </c>
      <c r="G212" s="149" t="s">
        <v>159</v>
      </c>
      <c r="H212" s="150">
        <v>1067.3</v>
      </c>
      <c r="I212" s="151"/>
      <c r="J212" s="150">
        <f t="shared" si="39"/>
        <v>0</v>
      </c>
      <c r="K212" s="152"/>
      <c r="L212" s="34"/>
      <c r="M212" s="153" t="s">
        <v>1</v>
      </c>
      <c r="N212" s="154" t="s">
        <v>41</v>
      </c>
      <c r="O212" s="59"/>
      <c r="P212" s="155">
        <f t="shared" si="40"/>
        <v>0</v>
      </c>
      <c r="Q212" s="155">
        <v>0</v>
      </c>
      <c r="R212" s="155">
        <f t="shared" si="41"/>
        <v>0</v>
      </c>
      <c r="S212" s="155">
        <v>0</v>
      </c>
      <c r="T212" s="156">
        <f t="shared" si="42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7" t="s">
        <v>90</v>
      </c>
      <c r="AT212" s="157" t="s">
        <v>156</v>
      </c>
      <c r="AU212" s="157" t="s">
        <v>84</v>
      </c>
      <c r="AY212" s="18" t="s">
        <v>154</v>
      </c>
      <c r="BE212" s="158">
        <f t="shared" si="43"/>
        <v>0</v>
      </c>
      <c r="BF212" s="158">
        <f t="shared" si="44"/>
        <v>0</v>
      </c>
      <c r="BG212" s="158">
        <f t="shared" si="45"/>
        <v>0</v>
      </c>
      <c r="BH212" s="158">
        <f t="shared" si="46"/>
        <v>0</v>
      </c>
      <c r="BI212" s="158">
        <f t="shared" si="47"/>
        <v>0</v>
      </c>
      <c r="BJ212" s="18" t="s">
        <v>84</v>
      </c>
      <c r="BK212" s="159">
        <f t="shared" si="48"/>
        <v>0</v>
      </c>
      <c r="BL212" s="18" t="s">
        <v>90</v>
      </c>
      <c r="BM212" s="157" t="s">
        <v>1442</v>
      </c>
    </row>
    <row r="213" spans="1:65" s="2" customFormat="1" ht="21.75" customHeight="1">
      <c r="A213" s="33"/>
      <c r="B213" s="145"/>
      <c r="C213" s="146" t="s">
        <v>93</v>
      </c>
      <c r="D213" s="146" t="s">
        <v>156</v>
      </c>
      <c r="E213" s="147" t="s">
        <v>1441</v>
      </c>
      <c r="F213" s="148" t="s">
        <v>1402</v>
      </c>
      <c r="G213" s="149" t="s">
        <v>159</v>
      </c>
      <c r="H213" s="150">
        <v>1067.3</v>
      </c>
      <c r="I213" s="151"/>
      <c r="J213" s="150">
        <f t="shared" si="39"/>
        <v>0</v>
      </c>
      <c r="K213" s="152"/>
      <c r="L213" s="34"/>
      <c r="M213" s="153" t="s">
        <v>1</v>
      </c>
      <c r="N213" s="154" t="s">
        <v>41</v>
      </c>
      <c r="O213" s="59"/>
      <c r="P213" s="155">
        <f t="shared" si="40"/>
        <v>0</v>
      </c>
      <c r="Q213" s="155">
        <v>0</v>
      </c>
      <c r="R213" s="155">
        <f t="shared" si="41"/>
        <v>0</v>
      </c>
      <c r="S213" s="155">
        <v>0</v>
      </c>
      <c r="T213" s="156">
        <f t="shared" si="42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57" t="s">
        <v>90</v>
      </c>
      <c r="AT213" s="157" t="s">
        <v>156</v>
      </c>
      <c r="AU213" s="157" t="s">
        <v>84</v>
      </c>
      <c r="AY213" s="18" t="s">
        <v>154</v>
      </c>
      <c r="BE213" s="158">
        <f t="shared" si="43"/>
        <v>0</v>
      </c>
      <c r="BF213" s="158">
        <f t="shared" si="44"/>
        <v>0</v>
      </c>
      <c r="BG213" s="158">
        <f t="shared" si="45"/>
        <v>0</v>
      </c>
      <c r="BH213" s="158">
        <f t="shared" si="46"/>
        <v>0</v>
      </c>
      <c r="BI213" s="158">
        <f t="shared" si="47"/>
        <v>0</v>
      </c>
      <c r="BJ213" s="18" t="s">
        <v>84</v>
      </c>
      <c r="BK213" s="159">
        <f t="shared" si="48"/>
        <v>0</v>
      </c>
      <c r="BL213" s="18" t="s">
        <v>90</v>
      </c>
      <c r="BM213" s="157" t="s">
        <v>1443</v>
      </c>
    </row>
    <row r="214" spans="1:65" s="2" customFormat="1" ht="21.75" customHeight="1">
      <c r="A214" s="33"/>
      <c r="B214" s="145"/>
      <c r="C214" s="146" t="s">
        <v>96</v>
      </c>
      <c r="D214" s="146" t="s">
        <v>156</v>
      </c>
      <c r="E214" s="147" t="s">
        <v>1444</v>
      </c>
      <c r="F214" s="148" t="s">
        <v>1445</v>
      </c>
      <c r="G214" s="149" t="s">
        <v>159</v>
      </c>
      <c r="H214" s="150">
        <v>1067.3</v>
      </c>
      <c r="I214" s="151"/>
      <c r="J214" s="150">
        <f t="shared" si="39"/>
        <v>0</v>
      </c>
      <c r="K214" s="152"/>
      <c r="L214" s="34"/>
      <c r="M214" s="153" t="s">
        <v>1</v>
      </c>
      <c r="N214" s="154" t="s">
        <v>41</v>
      </c>
      <c r="O214" s="59"/>
      <c r="P214" s="155">
        <f t="shared" si="40"/>
        <v>0</v>
      </c>
      <c r="Q214" s="155">
        <v>0</v>
      </c>
      <c r="R214" s="155">
        <f t="shared" si="41"/>
        <v>0</v>
      </c>
      <c r="S214" s="155">
        <v>0</v>
      </c>
      <c r="T214" s="156">
        <f t="shared" si="42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7" t="s">
        <v>90</v>
      </c>
      <c r="AT214" s="157" t="s">
        <v>156</v>
      </c>
      <c r="AU214" s="157" t="s">
        <v>84</v>
      </c>
      <c r="AY214" s="18" t="s">
        <v>154</v>
      </c>
      <c r="BE214" s="158">
        <f t="shared" si="43"/>
        <v>0</v>
      </c>
      <c r="BF214" s="158">
        <f t="shared" si="44"/>
        <v>0</v>
      </c>
      <c r="BG214" s="158">
        <f t="shared" si="45"/>
        <v>0</v>
      </c>
      <c r="BH214" s="158">
        <f t="shared" si="46"/>
        <v>0</v>
      </c>
      <c r="BI214" s="158">
        <f t="shared" si="47"/>
        <v>0</v>
      </c>
      <c r="BJ214" s="18" t="s">
        <v>84</v>
      </c>
      <c r="BK214" s="159">
        <f t="shared" si="48"/>
        <v>0</v>
      </c>
      <c r="BL214" s="18" t="s">
        <v>90</v>
      </c>
      <c r="BM214" s="157" t="s">
        <v>1446</v>
      </c>
    </row>
    <row r="215" spans="1:65" s="2" customFormat="1" ht="21.75" customHeight="1">
      <c r="A215" s="33"/>
      <c r="B215" s="145"/>
      <c r="C215" s="146" t="s">
        <v>99</v>
      </c>
      <c r="D215" s="146" t="s">
        <v>156</v>
      </c>
      <c r="E215" s="147" t="s">
        <v>1444</v>
      </c>
      <c r="F215" s="148" t="s">
        <v>1445</v>
      </c>
      <c r="G215" s="149" t="s">
        <v>159</v>
      </c>
      <c r="H215" s="150">
        <v>1067.3</v>
      </c>
      <c r="I215" s="151"/>
      <c r="J215" s="150">
        <f t="shared" si="39"/>
        <v>0</v>
      </c>
      <c r="K215" s="152"/>
      <c r="L215" s="34"/>
      <c r="M215" s="153" t="s">
        <v>1</v>
      </c>
      <c r="N215" s="154" t="s">
        <v>41</v>
      </c>
      <c r="O215" s="59"/>
      <c r="P215" s="155">
        <f t="shared" si="40"/>
        <v>0</v>
      </c>
      <c r="Q215" s="155">
        <v>0</v>
      </c>
      <c r="R215" s="155">
        <f t="shared" si="41"/>
        <v>0</v>
      </c>
      <c r="S215" s="155">
        <v>0</v>
      </c>
      <c r="T215" s="156">
        <f t="shared" si="42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57" t="s">
        <v>90</v>
      </c>
      <c r="AT215" s="157" t="s">
        <v>156</v>
      </c>
      <c r="AU215" s="157" t="s">
        <v>84</v>
      </c>
      <c r="AY215" s="18" t="s">
        <v>154</v>
      </c>
      <c r="BE215" s="158">
        <f t="shared" si="43"/>
        <v>0</v>
      </c>
      <c r="BF215" s="158">
        <f t="shared" si="44"/>
        <v>0</v>
      </c>
      <c r="BG215" s="158">
        <f t="shared" si="45"/>
        <v>0</v>
      </c>
      <c r="BH215" s="158">
        <f t="shared" si="46"/>
        <v>0</v>
      </c>
      <c r="BI215" s="158">
        <f t="shared" si="47"/>
        <v>0</v>
      </c>
      <c r="BJ215" s="18" t="s">
        <v>84</v>
      </c>
      <c r="BK215" s="159">
        <f t="shared" si="48"/>
        <v>0</v>
      </c>
      <c r="BL215" s="18" t="s">
        <v>90</v>
      </c>
      <c r="BM215" s="157" t="s">
        <v>1447</v>
      </c>
    </row>
    <row r="216" spans="1:65" s="2" customFormat="1" ht="33" customHeight="1">
      <c r="A216" s="33"/>
      <c r="B216" s="145"/>
      <c r="C216" s="146" t="s">
        <v>102</v>
      </c>
      <c r="D216" s="146" t="s">
        <v>156</v>
      </c>
      <c r="E216" s="147" t="s">
        <v>1448</v>
      </c>
      <c r="F216" s="148" t="s">
        <v>1449</v>
      </c>
      <c r="G216" s="149" t="s">
        <v>224</v>
      </c>
      <c r="H216" s="150">
        <v>4.2000000000000003E-2</v>
      </c>
      <c r="I216" s="151"/>
      <c r="J216" s="150">
        <f t="shared" si="39"/>
        <v>0</v>
      </c>
      <c r="K216" s="152"/>
      <c r="L216" s="34"/>
      <c r="M216" s="153" t="s">
        <v>1</v>
      </c>
      <c r="N216" s="154" t="s">
        <v>41</v>
      </c>
      <c r="O216" s="59"/>
      <c r="P216" s="155">
        <f t="shared" si="40"/>
        <v>0</v>
      </c>
      <c r="Q216" s="155">
        <v>0</v>
      </c>
      <c r="R216" s="155">
        <f t="shared" si="41"/>
        <v>0</v>
      </c>
      <c r="S216" s="155">
        <v>0</v>
      </c>
      <c r="T216" s="156">
        <f t="shared" si="42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57" t="s">
        <v>90</v>
      </c>
      <c r="AT216" s="157" t="s">
        <v>156</v>
      </c>
      <c r="AU216" s="157" t="s">
        <v>84</v>
      </c>
      <c r="AY216" s="18" t="s">
        <v>154</v>
      </c>
      <c r="BE216" s="158">
        <f t="shared" si="43"/>
        <v>0</v>
      </c>
      <c r="BF216" s="158">
        <f t="shared" si="44"/>
        <v>0</v>
      </c>
      <c r="BG216" s="158">
        <f t="shared" si="45"/>
        <v>0</v>
      </c>
      <c r="BH216" s="158">
        <f t="shared" si="46"/>
        <v>0</v>
      </c>
      <c r="BI216" s="158">
        <f t="shared" si="47"/>
        <v>0</v>
      </c>
      <c r="BJ216" s="18" t="s">
        <v>84</v>
      </c>
      <c r="BK216" s="159">
        <f t="shared" si="48"/>
        <v>0</v>
      </c>
      <c r="BL216" s="18" t="s">
        <v>90</v>
      </c>
      <c r="BM216" s="157" t="s">
        <v>1450</v>
      </c>
    </row>
    <row r="217" spans="1:65" s="2" customFormat="1" ht="33" customHeight="1">
      <c r="A217" s="33"/>
      <c r="B217" s="145"/>
      <c r="C217" s="192" t="s">
        <v>105</v>
      </c>
      <c r="D217" s="192" t="s">
        <v>237</v>
      </c>
      <c r="E217" s="193" t="s">
        <v>1451</v>
      </c>
      <c r="F217" s="194" t="s">
        <v>1452</v>
      </c>
      <c r="G217" s="195" t="s">
        <v>330</v>
      </c>
      <c r="H217" s="196">
        <v>3</v>
      </c>
      <c r="I217" s="197"/>
      <c r="J217" s="196">
        <f t="shared" si="39"/>
        <v>0</v>
      </c>
      <c r="K217" s="198"/>
      <c r="L217" s="199"/>
      <c r="M217" s="200" t="s">
        <v>1</v>
      </c>
      <c r="N217" s="201" t="s">
        <v>41</v>
      </c>
      <c r="O217" s="59"/>
      <c r="P217" s="155">
        <f t="shared" si="40"/>
        <v>0</v>
      </c>
      <c r="Q217" s="155">
        <v>0</v>
      </c>
      <c r="R217" s="155">
        <f t="shared" si="41"/>
        <v>0</v>
      </c>
      <c r="S217" s="155">
        <v>0</v>
      </c>
      <c r="T217" s="156">
        <f t="shared" si="42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57" t="s">
        <v>102</v>
      </c>
      <c r="AT217" s="157" t="s">
        <v>237</v>
      </c>
      <c r="AU217" s="157" t="s">
        <v>84</v>
      </c>
      <c r="AY217" s="18" t="s">
        <v>154</v>
      </c>
      <c r="BE217" s="158">
        <f t="shared" si="43"/>
        <v>0</v>
      </c>
      <c r="BF217" s="158">
        <f t="shared" si="44"/>
        <v>0</v>
      </c>
      <c r="BG217" s="158">
        <f t="shared" si="45"/>
        <v>0</v>
      </c>
      <c r="BH217" s="158">
        <f t="shared" si="46"/>
        <v>0</v>
      </c>
      <c r="BI217" s="158">
        <f t="shared" si="47"/>
        <v>0</v>
      </c>
      <c r="BJ217" s="18" t="s">
        <v>84</v>
      </c>
      <c r="BK217" s="159">
        <f t="shared" si="48"/>
        <v>0</v>
      </c>
      <c r="BL217" s="18" t="s">
        <v>90</v>
      </c>
      <c r="BM217" s="157" t="s">
        <v>1453</v>
      </c>
    </row>
    <row r="218" spans="1:65" s="2" customFormat="1" ht="44.25" customHeight="1">
      <c r="A218" s="33"/>
      <c r="B218" s="145"/>
      <c r="C218" s="146" t="s">
        <v>108</v>
      </c>
      <c r="D218" s="146" t="s">
        <v>156</v>
      </c>
      <c r="E218" s="147" t="s">
        <v>1454</v>
      </c>
      <c r="F218" s="148" t="s">
        <v>1455</v>
      </c>
      <c r="G218" s="149" t="s">
        <v>159</v>
      </c>
      <c r="H218" s="150">
        <v>1067.3</v>
      </c>
      <c r="I218" s="151"/>
      <c r="J218" s="150">
        <f t="shared" si="39"/>
        <v>0</v>
      </c>
      <c r="K218" s="152"/>
      <c r="L218" s="34"/>
      <c r="M218" s="153" t="s">
        <v>1</v>
      </c>
      <c r="N218" s="154" t="s">
        <v>41</v>
      </c>
      <c r="O218" s="59"/>
      <c r="P218" s="155">
        <f t="shared" si="40"/>
        <v>0</v>
      </c>
      <c r="Q218" s="155">
        <v>0</v>
      </c>
      <c r="R218" s="155">
        <f t="shared" si="41"/>
        <v>0</v>
      </c>
      <c r="S218" s="155">
        <v>0</v>
      </c>
      <c r="T218" s="156">
        <f t="shared" si="42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57" t="s">
        <v>90</v>
      </c>
      <c r="AT218" s="157" t="s">
        <v>156</v>
      </c>
      <c r="AU218" s="157" t="s">
        <v>84</v>
      </c>
      <c r="AY218" s="18" t="s">
        <v>154</v>
      </c>
      <c r="BE218" s="158">
        <f t="shared" si="43"/>
        <v>0</v>
      </c>
      <c r="BF218" s="158">
        <f t="shared" si="44"/>
        <v>0</v>
      </c>
      <c r="BG218" s="158">
        <f t="shared" si="45"/>
        <v>0</v>
      </c>
      <c r="BH218" s="158">
        <f t="shared" si="46"/>
        <v>0</v>
      </c>
      <c r="BI218" s="158">
        <f t="shared" si="47"/>
        <v>0</v>
      </c>
      <c r="BJ218" s="18" t="s">
        <v>84</v>
      </c>
      <c r="BK218" s="159">
        <f t="shared" si="48"/>
        <v>0</v>
      </c>
      <c r="BL218" s="18" t="s">
        <v>90</v>
      </c>
      <c r="BM218" s="157" t="s">
        <v>1456</v>
      </c>
    </row>
    <row r="219" spans="1:65" s="2" customFormat="1" ht="21.75" customHeight="1">
      <c r="A219" s="33"/>
      <c r="B219" s="145"/>
      <c r="C219" s="192" t="s">
        <v>111</v>
      </c>
      <c r="D219" s="192" t="s">
        <v>237</v>
      </c>
      <c r="E219" s="193" t="s">
        <v>1457</v>
      </c>
      <c r="F219" s="194" t="s">
        <v>1458</v>
      </c>
      <c r="G219" s="195" t="s">
        <v>330</v>
      </c>
      <c r="H219" s="196">
        <v>4</v>
      </c>
      <c r="I219" s="197"/>
      <c r="J219" s="196">
        <f t="shared" si="39"/>
        <v>0</v>
      </c>
      <c r="K219" s="198"/>
      <c r="L219" s="199"/>
      <c r="M219" s="200" t="s">
        <v>1</v>
      </c>
      <c r="N219" s="201" t="s">
        <v>41</v>
      </c>
      <c r="O219" s="59"/>
      <c r="P219" s="155">
        <f t="shared" si="40"/>
        <v>0</v>
      </c>
      <c r="Q219" s="155">
        <v>0</v>
      </c>
      <c r="R219" s="155">
        <f t="shared" si="41"/>
        <v>0</v>
      </c>
      <c r="S219" s="155">
        <v>0</v>
      </c>
      <c r="T219" s="156">
        <f t="shared" si="42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7" t="s">
        <v>102</v>
      </c>
      <c r="AT219" s="157" t="s">
        <v>237</v>
      </c>
      <c r="AU219" s="157" t="s">
        <v>84</v>
      </c>
      <c r="AY219" s="18" t="s">
        <v>154</v>
      </c>
      <c r="BE219" s="158">
        <f t="shared" si="43"/>
        <v>0</v>
      </c>
      <c r="BF219" s="158">
        <f t="shared" si="44"/>
        <v>0</v>
      </c>
      <c r="BG219" s="158">
        <f t="shared" si="45"/>
        <v>0</v>
      </c>
      <c r="BH219" s="158">
        <f t="shared" si="46"/>
        <v>0</v>
      </c>
      <c r="BI219" s="158">
        <f t="shared" si="47"/>
        <v>0</v>
      </c>
      <c r="BJ219" s="18" t="s">
        <v>84</v>
      </c>
      <c r="BK219" s="159">
        <f t="shared" si="48"/>
        <v>0</v>
      </c>
      <c r="BL219" s="18" t="s">
        <v>90</v>
      </c>
      <c r="BM219" s="157" t="s">
        <v>1459</v>
      </c>
    </row>
    <row r="220" spans="1:65" s="2" customFormat="1" ht="21.75" customHeight="1">
      <c r="A220" s="33"/>
      <c r="B220" s="145"/>
      <c r="C220" s="146" t="s">
        <v>114</v>
      </c>
      <c r="D220" s="146" t="s">
        <v>156</v>
      </c>
      <c r="E220" s="147" t="s">
        <v>1460</v>
      </c>
      <c r="F220" s="148" t="s">
        <v>1342</v>
      </c>
      <c r="G220" s="149" t="s">
        <v>187</v>
      </c>
      <c r="H220" s="150">
        <v>16</v>
      </c>
      <c r="I220" s="151"/>
      <c r="J220" s="150">
        <f t="shared" si="39"/>
        <v>0</v>
      </c>
      <c r="K220" s="152"/>
      <c r="L220" s="34"/>
      <c r="M220" s="153" t="s">
        <v>1</v>
      </c>
      <c r="N220" s="154" t="s">
        <v>41</v>
      </c>
      <c r="O220" s="59"/>
      <c r="P220" s="155">
        <f t="shared" si="40"/>
        <v>0</v>
      </c>
      <c r="Q220" s="155">
        <v>0</v>
      </c>
      <c r="R220" s="155">
        <f t="shared" si="41"/>
        <v>0</v>
      </c>
      <c r="S220" s="155">
        <v>0</v>
      </c>
      <c r="T220" s="156">
        <f t="shared" si="42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57" t="s">
        <v>90</v>
      </c>
      <c r="AT220" s="157" t="s">
        <v>156</v>
      </c>
      <c r="AU220" s="157" t="s">
        <v>84</v>
      </c>
      <c r="AY220" s="18" t="s">
        <v>154</v>
      </c>
      <c r="BE220" s="158">
        <f t="shared" si="43"/>
        <v>0</v>
      </c>
      <c r="BF220" s="158">
        <f t="shared" si="44"/>
        <v>0</v>
      </c>
      <c r="BG220" s="158">
        <f t="shared" si="45"/>
        <v>0</v>
      </c>
      <c r="BH220" s="158">
        <f t="shared" si="46"/>
        <v>0</v>
      </c>
      <c r="BI220" s="158">
        <f t="shared" si="47"/>
        <v>0</v>
      </c>
      <c r="BJ220" s="18" t="s">
        <v>84</v>
      </c>
      <c r="BK220" s="159">
        <f t="shared" si="48"/>
        <v>0</v>
      </c>
      <c r="BL220" s="18" t="s">
        <v>90</v>
      </c>
      <c r="BM220" s="157" t="s">
        <v>1461</v>
      </c>
    </row>
    <row r="221" spans="1:65" s="2" customFormat="1" ht="21.75" customHeight="1">
      <c r="A221" s="33"/>
      <c r="B221" s="145"/>
      <c r="C221" s="146" t="s">
        <v>117</v>
      </c>
      <c r="D221" s="146" t="s">
        <v>156</v>
      </c>
      <c r="E221" s="147" t="s">
        <v>1429</v>
      </c>
      <c r="F221" s="148" t="s">
        <v>1344</v>
      </c>
      <c r="G221" s="149" t="s">
        <v>187</v>
      </c>
      <c r="H221" s="150">
        <v>16</v>
      </c>
      <c r="I221" s="151"/>
      <c r="J221" s="150">
        <f t="shared" si="39"/>
        <v>0</v>
      </c>
      <c r="K221" s="152"/>
      <c r="L221" s="34"/>
      <c r="M221" s="153" t="s">
        <v>1</v>
      </c>
      <c r="N221" s="154" t="s">
        <v>41</v>
      </c>
      <c r="O221" s="59"/>
      <c r="P221" s="155">
        <f t="shared" si="40"/>
        <v>0</v>
      </c>
      <c r="Q221" s="155">
        <v>0</v>
      </c>
      <c r="R221" s="155">
        <f t="shared" si="41"/>
        <v>0</v>
      </c>
      <c r="S221" s="155">
        <v>0</v>
      </c>
      <c r="T221" s="156">
        <f t="shared" si="42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57" t="s">
        <v>90</v>
      </c>
      <c r="AT221" s="157" t="s">
        <v>156</v>
      </c>
      <c r="AU221" s="157" t="s">
        <v>84</v>
      </c>
      <c r="AY221" s="18" t="s">
        <v>154</v>
      </c>
      <c r="BE221" s="158">
        <f t="shared" si="43"/>
        <v>0</v>
      </c>
      <c r="BF221" s="158">
        <f t="shared" si="44"/>
        <v>0</v>
      </c>
      <c r="BG221" s="158">
        <f t="shared" si="45"/>
        <v>0</v>
      </c>
      <c r="BH221" s="158">
        <f t="shared" si="46"/>
        <v>0</v>
      </c>
      <c r="BI221" s="158">
        <f t="shared" si="47"/>
        <v>0</v>
      </c>
      <c r="BJ221" s="18" t="s">
        <v>84</v>
      </c>
      <c r="BK221" s="159">
        <f t="shared" si="48"/>
        <v>0</v>
      </c>
      <c r="BL221" s="18" t="s">
        <v>90</v>
      </c>
      <c r="BM221" s="157" t="s">
        <v>1462</v>
      </c>
    </row>
    <row r="222" spans="1:65" s="2" customFormat="1" ht="16.5" customHeight="1">
      <c r="A222" s="33"/>
      <c r="B222" s="145"/>
      <c r="C222" s="192" t="s">
        <v>227</v>
      </c>
      <c r="D222" s="192" t="s">
        <v>237</v>
      </c>
      <c r="E222" s="193" t="s">
        <v>1463</v>
      </c>
      <c r="F222" s="194" t="s">
        <v>1346</v>
      </c>
      <c r="G222" s="195" t="s">
        <v>187</v>
      </c>
      <c r="H222" s="196">
        <v>16</v>
      </c>
      <c r="I222" s="197"/>
      <c r="J222" s="196">
        <f t="shared" si="39"/>
        <v>0</v>
      </c>
      <c r="K222" s="198"/>
      <c r="L222" s="199"/>
      <c r="M222" s="207" t="s">
        <v>1</v>
      </c>
      <c r="N222" s="208" t="s">
        <v>41</v>
      </c>
      <c r="O222" s="204"/>
      <c r="P222" s="205">
        <f t="shared" si="40"/>
        <v>0</v>
      </c>
      <c r="Q222" s="205">
        <v>0</v>
      </c>
      <c r="R222" s="205">
        <f t="shared" si="41"/>
        <v>0</v>
      </c>
      <c r="S222" s="205">
        <v>0</v>
      </c>
      <c r="T222" s="206">
        <f t="shared" si="42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57" t="s">
        <v>102</v>
      </c>
      <c r="AT222" s="157" t="s">
        <v>237</v>
      </c>
      <c r="AU222" s="157" t="s">
        <v>84</v>
      </c>
      <c r="AY222" s="18" t="s">
        <v>154</v>
      </c>
      <c r="BE222" s="158">
        <f t="shared" si="43"/>
        <v>0</v>
      </c>
      <c r="BF222" s="158">
        <f t="shared" si="44"/>
        <v>0</v>
      </c>
      <c r="BG222" s="158">
        <f t="shared" si="45"/>
        <v>0</v>
      </c>
      <c r="BH222" s="158">
        <f t="shared" si="46"/>
        <v>0</v>
      </c>
      <c r="BI222" s="158">
        <f t="shared" si="47"/>
        <v>0</v>
      </c>
      <c r="BJ222" s="18" t="s">
        <v>84</v>
      </c>
      <c r="BK222" s="159">
        <f t="shared" si="48"/>
        <v>0</v>
      </c>
      <c r="BL222" s="18" t="s">
        <v>90</v>
      </c>
      <c r="BM222" s="157" t="s">
        <v>1464</v>
      </c>
    </row>
    <row r="223" spans="1:65" s="2" customFormat="1" ht="6.95" customHeight="1">
      <c r="A223" s="33"/>
      <c r="B223" s="48"/>
      <c r="C223" s="49"/>
      <c r="D223" s="49"/>
      <c r="E223" s="49"/>
      <c r="F223" s="49"/>
      <c r="G223" s="49"/>
      <c r="H223" s="49"/>
      <c r="I223" s="49"/>
      <c r="J223" s="49"/>
      <c r="K223" s="49"/>
      <c r="L223" s="34"/>
      <c r="M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</row>
  </sheetData>
  <autoFilter ref="C122:K22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5"/>
  <sheetViews>
    <sheetView showGridLines="0" tabSelected="1" topLeftCell="A262" workbookViewId="0">
      <selection activeCell="F265" sqref="F26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83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9" t="s">
        <v>122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ROUND((SUM(BE128:BE274)),  2)</f>
        <v>0</v>
      </c>
      <c r="G33" s="33"/>
      <c r="H33" s="33"/>
      <c r="I33" s="101">
        <v>0.2</v>
      </c>
      <c r="J33" s="100">
        <f>ROUND(((SUM(BE128:BE274))*I33),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ROUND((SUM(BF128:BF274)),  2)</f>
        <v>0</v>
      </c>
      <c r="G34" s="33"/>
      <c r="H34" s="33"/>
      <c r="I34" s="101">
        <v>0.2</v>
      </c>
      <c r="J34" s="100">
        <f>ROUND(((SUM(BF128:BF274))*I34),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ROUND((SUM(BG128:BG274)),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ROUND((SUM(BH128:BH274)),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ROUND((SUM(BI128:BI274)),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>1 - SO 101 - Námestie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128</v>
      </c>
      <c r="E97" s="115"/>
      <c r="F97" s="115"/>
      <c r="G97" s="115"/>
      <c r="H97" s="115"/>
      <c r="I97" s="115"/>
      <c r="J97" s="116">
        <f>J129</f>
        <v>0</v>
      </c>
      <c r="L97" s="113"/>
    </row>
    <row r="98" spans="1:31" s="10" customFormat="1" ht="19.899999999999999" customHeight="1">
      <c r="B98" s="117"/>
      <c r="D98" s="118" t="s">
        <v>129</v>
      </c>
      <c r="E98" s="119"/>
      <c r="F98" s="119"/>
      <c r="G98" s="119"/>
      <c r="H98" s="119"/>
      <c r="I98" s="119"/>
      <c r="J98" s="120">
        <f>J130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J193</f>
        <v>0</v>
      </c>
      <c r="L99" s="117"/>
    </row>
    <row r="100" spans="1:31" s="10" customFormat="1" ht="19.899999999999999" customHeight="1">
      <c r="B100" s="117"/>
      <c r="D100" s="118" t="s">
        <v>131</v>
      </c>
      <c r="E100" s="119"/>
      <c r="F100" s="119"/>
      <c r="G100" s="119"/>
      <c r="H100" s="119"/>
      <c r="I100" s="119"/>
      <c r="J100" s="120">
        <f>J215</f>
        <v>0</v>
      </c>
      <c r="L100" s="117"/>
    </row>
    <row r="101" spans="1:31" s="10" customFormat="1" ht="19.899999999999999" customHeight="1">
      <c r="B101" s="117"/>
      <c r="D101" s="118" t="s">
        <v>132</v>
      </c>
      <c r="E101" s="119"/>
      <c r="F101" s="119"/>
      <c r="G101" s="119"/>
      <c r="H101" s="119"/>
      <c r="I101" s="119"/>
      <c r="J101" s="120">
        <f>J231</f>
        <v>0</v>
      </c>
      <c r="L101" s="117"/>
    </row>
    <row r="102" spans="1:31" s="10" customFormat="1" ht="19.899999999999999" customHeight="1">
      <c r="B102" s="117"/>
      <c r="D102" s="118" t="s">
        <v>133</v>
      </c>
      <c r="E102" s="119"/>
      <c r="F102" s="119"/>
      <c r="G102" s="119"/>
      <c r="H102" s="119"/>
      <c r="I102" s="119"/>
      <c r="J102" s="120">
        <f>J245</f>
        <v>0</v>
      </c>
      <c r="L102" s="117"/>
    </row>
    <row r="103" spans="1:31" s="9" customFormat="1" ht="24.95" customHeight="1">
      <c r="B103" s="113"/>
      <c r="D103" s="114" t="s">
        <v>134</v>
      </c>
      <c r="E103" s="115"/>
      <c r="F103" s="115"/>
      <c r="G103" s="115"/>
      <c r="H103" s="115"/>
      <c r="I103" s="115"/>
      <c r="J103" s="116">
        <f>J247</f>
        <v>0</v>
      </c>
      <c r="L103" s="113"/>
    </row>
    <row r="104" spans="1:31" s="10" customFormat="1" ht="19.899999999999999" customHeight="1">
      <c r="B104" s="117"/>
      <c r="D104" s="118" t="s">
        <v>135</v>
      </c>
      <c r="E104" s="119"/>
      <c r="F104" s="119"/>
      <c r="G104" s="119"/>
      <c r="H104" s="119"/>
      <c r="I104" s="119"/>
      <c r="J104" s="120">
        <f>J248</f>
        <v>0</v>
      </c>
      <c r="L104" s="117"/>
    </row>
    <row r="105" spans="1:31" s="10" customFormat="1" ht="19.899999999999999" customHeight="1">
      <c r="B105" s="117"/>
      <c r="D105" s="118" t="s">
        <v>136</v>
      </c>
      <c r="E105" s="119"/>
      <c r="F105" s="119"/>
      <c r="G105" s="119"/>
      <c r="H105" s="119"/>
      <c r="I105" s="119"/>
      <c r="J105" s="120">
        <f>J252</f>
        <v>0</v>
      </c>
      <c r="L105" s="117"/>
    </row>
    <row r="106" spans="1:31" s="9" customFormat="1" ht="24.95" customHeight="1">
      <c r="B106" s="113"/>
      <c r="D106" s="114" t="s">
        <v>137</v>
      </c>
      <c r="E106" s="115"/>
      <c r="F106" s="115"/>
      <c r="G106" s="115"/>
      <c r="H106" s="115"/>
      <c r="I106" s="115"/>
      <c r="J106" s="116">
        <f>J270</f>
        <v>0</v>
      </c>
      <c r="L106" s="113"/>
    </row>
    <row r="107" spans="1:31" s="10" customFormat="1" ht="19.899999999999999" customHeight="1">
      <c r="B107" s="117"/>
      <c r="D107" s="118" t="s">
        <v>138</v>
      </c>
      <c r="E107" s="119"/>
      <c r="F107" s="119"/>
      <c r="G107" s="119"/>
      <c r="H107" s="119"/>
      <c r="I107" s="119"/>
      <c r="J107" s="120">
        <f>J271</f>
        <v>0</v>
      </c>
      <c r="L107" s="117"/>
    </row>
    <row r="108" spans="1:31" s="10" customFormat="1" ht="19.899999999999999" customHeight="1">
      <c r="B108" s="117"/>
      <c r="D108" s="118" t="s">
        <v>139</v>
      </c>
      <c r="E108" s="119"/>
      <c r="F108" s="119"/>
      <c r="G108" s="119"/>
      <c r="H108" s="119"/>
      <c r="I108" s="119"/>
      <c r="J108" s="120">
        <f>J273</f>
        <v>0</v>
      </c>
      <c r="L108" s="117"/>
    </row>
    <row r="109" spans="1:31" s="2" customFormat="1" ht="21.7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2" t="s">
        <v>140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14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55" t="str">
        <f>E7</f>
        <v>ROZKVET - OPRAVA NÁMESTIA</v>
      </c>
      <c r="F118" s="256"/>
      <c r="G118" s="256"/>
      <c r="H118" s="256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8" t="s">
        <v>121</v>
      </c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49" t="str">
        <f>E9</f>
        <v>1 - SO 101 - Námestie</v>
      </c>
      <c r="F120" s="254"/>
      <c r="G120" s="254"/>
      <c r="H120" s="254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8" t="s">
        <v>18</v>
      </c>
      <c r="D122" s="33"/>
      <c r="E122" s="33"/>
      <c r="F122" s="26" t="str">
        <f>F12</f>
        <v xml:space="preserve"> </v>
      </c>
      <c r="G122" s="33"/>
      <c r="H122" s="33"/>
      <c r="I122" s="28" t="s">
        <v>20</v>
      </c>
      <c r="J122" s="56" t="str">
        <f>IF(J12="","",J12)</f>
        <v>12. 1. 2021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25.7" customHeight="1">
      <c r="A124" s="33"/>
      <c r="B124" s="34"/>
      <c r="C124" s="28" t="s">
        <v>22</v>
      </c>
      <c r="D124" s="33"/>
      <c r="E124" s="33"/>
      <c r="F124" s="26" t="str">
        <f>E15</f>
        <v>Mestský úrad , Trenčín</v>
      </c>
      <c r="G124" s="33"/>
      <c r="H124" s="33"/>
      <c r="I124" s="28" t="s">
        <v>28</v>
      </c>
      <c r="J124" s="31" t="str">
        <f>E21</f>
        <v>BYTOP , s.r.o. Trenčín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8" t="s">
        <v>26</v>
      </c>
      <c r="D125" s="33"/>
      <c r="E125" s="33"/>
      <c r="F125" s="26" t="str">
        <f>IF(E18="","",E18)</f>
        <v>Vyplň údaj</v>
      </c>
      <c r="G125" s="33"/>
      <c r="H125" s="33"/>
      <c r="I125" s="28" t="s">
        <v>32</v>
      </c>
      <c r="J125" s="31" t="str">
        <f>E24</f>
        <v>Martinusová Katarína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21"/>
      <c r="B127" s="122"/>
      <c r="C127" s="123" t="s">
        <v>141</v>
      </c>
      <c r="D127" s="124" t="s">
        <v>60</v>
      </c>
      <c r="E127" s="124" t="s">
        <v>56</v>
      </c>
      <c r="F127" s="124" t="s">
        <v>57</v>
      </c>
      <c r="G127" s="124" t="s">
        <v>142</v>
      </c>
      <c r="H127" s="124" t="s">
        <v>143</v>
      </c>
      <c r="I127" s="124" t="s">
        <v>144</v>
      </c>
      <c r="J127" s="125" t="s">
        <v>125</v>
      </c>
      <c r="K127" s="126" t="s">
        <v>145</v>
      </c>
      <c r="L127" s="127"/>
      <c r="M127" s="63" t="s">
        <v>1</v>
      </c>
      <c r="N127" s="64" t="s">
        <v>39</v>
      </c>
      <c r="O127" s="64" t="s">
        <v>146</v>
      </c>
      <c r="P127" s="64" t="s">
        <v>147</v>
      </c>
      <c r="Q127" s="64" t="s">
        <v>148</v>
      </c>
      <c r="R127" s="64" t="s">
        <v>149</v>
      </c>
      <c r="S127" s="64" t="s">
        <v>150</v>
      </c>
      <c r="T127" s="65" t="s">
        <v>151</v>
      </c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</row>
    <row r="128" spans="1:63" s="2" customFormat="1" ht="22.9" customHeight="1">
      <c r="A128" s="33"/>
      <c r="B128" s="34"/>
      <c r="C128" s="70" t="s">
        <v>126</v>
      </c>
      <c r="D128" s="33"/>
      <c r="E128" s="33"/>
      <c r="F128" s="33"/>
      <c r="G128" s="33"/>
      <c r="H128" s="33"/>
      <c r="I128" s="33"/>
      <c r="J128" s="128">
        <f>BK128</f>
        <v>0</v>
      </c>
      <c r="K128" s="33"/>
      <c r="L128" s="34"/>
      <c r="M128" s="66"/>
      <c r="N128" s="57"/>
      <c r="O128" s="67"/>
      <c r="P128" s="129">
        <f>P129+P247+P270</f>
        <v>0</v>
      </c>
      <c r="Q128" s="67"/>
      <c r="R128" s="129">
        <f>R129+R247+R270</f>
        <v>2232.5451012540007</v>
      </c>
      <c r="S128" s="67"/>
      <c r="T128" s="130">
        <f>T129+T247+T270</f>
        <v>812.03899999999999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8" t="s">
        <v>74</v>
      </c>
      <c r="AU128" s="18" t="s">
        <v>127</v>
      </c>
      <c r="BK128" s="131">
        <f>BK129+BK247+BK270</f>
        <v>0</v>
      </c>
    </row>
    <row r="129" spans="1:65" s="12" customFormat="1" ht="25.9" customHeight="1">
      <c r="B129" s="132"/>
      <c r="D129" s="133" t="s">
        <v>74</v>
      </c>
      <c r="E129" s="134" t="s">
        <v>152</v>
      </c>
      <c r="F129" s="134" t="s">
        <v>153</v>
      </c>
      <c r="I129" s="135"/>
      <c r="J129" s="136">
        <f>BK129</f>
        <v>0</v>
      </c>
      <c r="L129" s="132"/>
      <c r="M129" s="137"/>
      <c r="N129" s="138"/>
      <c r="O129" s="138"/>
      <c r="P129" s="139">
        <f>P130+P193+P215+P231+P245</f>
        <v>0</v>
      </c>
      <c r="Q129" s="138"/>
      <c r="R129" s="139">
        <f>R130+R193+R215+R231+R245</f>
        <v>2232.5451012540007</v>
      </c>
      <c r="S129" s="138"/>
      <c r="T129" s="140">
        <f>T130+T193+T215+T231+T245</f>
        <v>812.03899999999999</v>
      </c>
      <c r="AR129" s="133" t="s">
        <v>80</v>
      </c>
      <c r="AT129" s="141" t="s">
        <v>74</v>
      </c>
      <c r="AU129" s="141" t="s">
        <v>75</v>
      </c>
      <c r="AY129" s="133" t="s">
        <v>154</v>
      </c>
      <c r="BK129" s="142">
        <f>BK130+BK193+BK215+BK231+BK245</f>
        <v>0</v>
      </c>
    </row>
    <row r="130" spans="1:65" s="12" customFormat="1" ht="22.9" customHeight="1">
      <c r="B130" s="132"/>
      <c r="D130" s="133" t="s">
        <v>74</v>
      </c>
      <c r="E130" s="143" t="s">
        <v>80</v>
      </c>
      <c r="F130" s="143" t="s">
        <v>155</v>
      </c>
      <c r="I130" s="135"/>
      <c r="J130" s="144">
        <f>BK130</f>
        <v>0</v>
      </c>
      <c r="L130" s="132"/>
      <c r="M130" s="137"/>
      <c r="N130" s="138"/>
      <c r="O130" s="138"/>
      <c r="P130" s="139">
        <f>SUM(P131:P192)</f>
        <v>0</v>
      </c>
      <c r="Q130" s="138"/>
      <c r="R130" s="139">
        <f>SUM(R131:R192)</f>
        <v>23.38</v>
      </c>
      <c r="S130" s="138"/>
      <c r="T130" s="140">
        <f>SUM(T131:T192)</f>
        <v>811.85</v>
      </c>
      <c r="AR130" s="133" t="s">
        <v>80</v>
      </c>
      <c r="AT130" s="141" t="s">
        <v>74</v>
      </c>
      <c r="AU130" s="141" t="s">
        <v>80</v>
      </c>
      <c r="AY130" s="133" t="s">
        <v>154</v>
      </c>
      <c r="BK130" s="142">
        <f>SUM(BK131:BK192)</f>
        <v>0</v>
      </c>
    </row>
    <row r="131" spans="1:65" s="2" customFormat="1" ht="33" customHeight="1">
      <c r="A131" s="33"/>
      <c r="B131" s="145"/>
      <c r="C131" s="146" t="s">
        <v>80</v>
      </c>
      <c r="D131" s="146" t="s">
        <v>156</v>
      </c>
      <c r="E131" s="147" t="s">
        <v>157</v>
      </c>
      <c r="F131" s="148" t="s">
        <v>158</v>
      </c>
      <c r="G131" s="149" t="s">
        <v>159</v>
      </c>
      <c r="H131" s="150">
        <v>559.25</v>
      </c>
      <c r="I131" s="151"/>
      <c r="J131" s="150">
        <f>ROUND(I131*H131,3)</f>
        <v>0</v>
      </c>
      <c r="K131" s="152"/>
      <c r="L131" s="34"/>
      <c r="M131" s="153" t="s">
        <v>1</v>
      </c>
      <c r="N131" s="154" t="s">
        <v>41</v>
      </c>
      <c r="O131" s="59"/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>IF(N131="základná",J131,0)</f>
        <v>0</v>
      </c>
      <c r="BF131" s="158">
        <f>IF(N131="znížená",J131,0)</f>
        <v>0</v>
      </c>
      <c r="BG131" s="158">
        <f>IF(N131="zákl. prenesená",J131,0)</f>
        <v>0</v>
      </c>
      <c r="BH131" s="158">
        <f>IF(N131="zníž. prenesená",J131,0)</f>
        <v>0</v>
      </c>
      <c r="BI131" s="158">
        <f>IF(N131="nulová",J131,0)</f>
        <v>0</v>
      </c>
      <c r="BJ131" s="18" t="s">
        <v>84</v>
      </c>
      <c r="BK131" s="159">
        <f>ROUND(I131*H131,3)</f>
        <v>0</v>
      </c>
      <c r="BL131" s="18" t="s">
        <v>90</v>
      </c>
      <c r="BM131" s="157" t="s">
        <v>160</v>
      </c>
    </row>
    <row r="132" spans="1:65" s="13" customFormat="1">
      <c r="B132" s="160"/>
      <c r="D132" s="161" t="s">
        <v>161</v>
      </c>
      <c r="E132" s="162" t="s">
        <v>1</v>
      </c>
      <c r="F132" s="163" t="s">
        <v>162</v>
      </c>
      <c r="H132" s="162" t="s">
        <v>1</v>
      </c>
      <c r="I132" s="164"/>
      <c r="L132" s="160"/>
      <c r="M132" s="165"/>
      <c r="N132" s="166"/>
      <c r="O132" s="166"/>
      <c r="P132" s="166"/>
      <c r="Q132" s="166"/>
      <c r="R132" s="166"/>
      <c r="S132" s="166"/>
      <c r="T132" s="167"/>
      <c r="AT132" s="162" t="s">
        <v>161</v>
      </c>
      <c r="AU132" s="162" t="s">
        <v>84</v>
      </c>
      <c r="AV132" s="13" t="s">
        <v>80</v>
      </c>
      <c r="AW132" s="13" t="s">
        <v>30</v>
      </c>
      <c r="AX132" s="13" t="s">
        <v>75</v>
      </c>
      <c r="AY132" s="162" t="s">
        <v>154</v>
      </c>
    </row>
    <row r="133" spans="1:65" s="14" customFormat="1">
      <c r="B133" s="168"/>
      <c r="D133" s="161" t="s">
        <v>161</v>
      </c>
      <c r="E133" s="169" t="s">
        <v>1</v>
      </c>
      <c r="F133" s="170" t="s">
        <v>163</v>
      </c>
      <c r="H133" s="171">
        <v>39</v>
      </c>
      <c r="I133" s="172"/>
      <c r="L133" s="168"/>
      <c r="M133" s="173"/>
      <c r="N133" s="174"/>
      <c r="O133" s="174"/>
      <c r="P133" s="174"/>
      <c r="Q133" s="174"/>
      <c r="R133" s="174"/>
      <c r="S133" s="174"/>
      <c r="T133" s="175"/>
      <c r="AT133" s="169" t="s">
        <v>161</v>
      </c>
      <c r="AU133" s="169" t="s">
        <v>84</v>
      </c>
      <c r="AV133" s="14" t="s">
        <v>84</v>
      </c>
      <c r="AW133" s="14" t="s">
        <v>30</v>
      </c>
      <c r="AX133" s="14" t="s">
        <v>75</v>
      </c>
      <c r="AY133" s="169" t="s">
        <v>154</v>
      </c>
    </row>
    <row r="134" spans="1:65" s="14" customFormat="1">
      <c r="B134" s="168"/>
      <c r="D134" s="161" t="s">
        <v>161</v>
      </c>
      <c r="E134" s="169" t="s">
        <v>1</v>
      </c>
      <c r="F134" s="170" t="s">
        <v>164</v>
      </c>
      <c r="H134" s="171">
        <v>80</v>
      </c>
      <c r="I134" s="172"/>
      <c r="L134" s="168"/>
      <c r="M134" s="173"/>
      <c r="N134" s="174"/>
      <c r="O134" s="174"/>
      <c r="P134" s="174"/>
      <c r="Q134" s="174"/>
      <c r="R134" s="174"/>
      <c r="S134" s="174"/>
      <c r="T134" s="175"/>
      <c r="AT134" s="169" t="s">
        <v>161</v>
      </c>
      <c r="AU134" s="169" t="s">
        <v>84</v>
      </c>
      <c r="AV134" s="14" t="s">
        <v>84</v>
      </c>
      <c r="AW134" s="14" t="s">
        <v>30</v>
      </c>
      <c r="AX134" s="14" t="s">
        <v>75</v>
      </c>
      <c r="AY134" s="169" t="s">
        <v>154</v>
      </c>
    </row>
    <row r="135" spans="1:65" s="14" customFormat="1">
      <c r="B135" s="168"/>
      <c r="D135" s="161" t="s">
        <v>161</v>
      </c>
      <c r="E135" s="169" t="s">
        <v>1</v>
      </c>
      <c r="F135" s="170" t="s">
        <v>165</v>
      </c>
      <c r="H135" s="171">
        <v>28</v>
      </c>
      <c r="I135" s="172"/>
      <c r="L135" s="168"/>
      <c r="M135" s="173"/>
      <c r="N135" s="174"/>
      <c r="O135" s="174"/>
      <c r="P135" s="174"/>
      <c r="Q135" s="174"/>
      <c r="R135" s="174"/>
      <c r="S135" s="174"/>
      <c r="T135" s="175"/>
      <c r="AT135" s="169" t="s">
        <v>161</v>
      </c>
      <c r="AU135" s="169" t="s">
        <v>84</v>
      </c>
      <c r="AV135" s="14" t="s">
        <v>84</v>
      </c>
      <c r="AW135" s="14" t="s">
        <v>30</v>
      </c>
      <c r="AX135" s="14" t="s">
        <v>75</v>
      </c>
      <c r="AY135" s="169" t="s">
        <v>154</v>
      </c>
    </row>
    <row r="136" spans="1:65" s="14" customFormat="1">
      <c r="B136" s="168"/>
      <c r="D136" s="161" t="s">
        <v>161</v>
      </c>
      <c r="E136" s="169" t="s">
        <v>1</v>
      </c>
      <c r="F136" s="170" t="s">
        <v>166</v>
      </c>
      <c r="H136" s="171">
        <v>108</v>
      </c>
      <c r="I136" s="172"/>
      <c r="L136" s="168"/>
      <c r="M136" s="173"/>
      <c r="N136" s="174"/>
      <c r="O136" s="174"/>
      <c r="P136" s="174"/>
      <c r="Q136" s="174"/>
      <c r="R136" s="174"/>
      <c r="S136" s="174"/>
      <c r="T136" s="175"/>
      <c r="AT136" s="169" t="s">
        <v>161</v>
      </c>
      <c r="AU136" s="169" t="s">
        <v>84</v>
      </c>
      <c r="AV136" s="14" t="s">
        <v>84</v>
      </c>
      <c r="AW136" s="14" t="s">
        <v>30</v>
      </c>
      <c r="AX136" s="14" t="s">
        <v>75</v>
      </c>
      <c r="AY136" s="169" t="s">
        <v>154</v>
      </c>
    </row>
    <row r="137" spans="1:65" s="15" customFormat="1">
      <c r="B137" s="176"/>
      <c r="D137" s="161" t="s">
        <v>161</v>
      </c>
      <c r="E137" s="177" t="s">
        <v>1</v>
      </c>
      <c r="F137" s="178" t="s">
        <v>167</v>
      </c>
      <c r="H137" s="179">
        <v>255</v>
      </c>
      <c r="I137" s="180"/>
      <c r="L137" s="176"/>
      <c r="M137" s="181"/>
      <c r="N137" s="182"/>
      <c r="O137" s="182"/>
      <c r="P137" s="182"/>
      <c r="Q137" s="182"/>
      <c r="R137" s="182"/>
      <c r="S137" s="182"/>
      <c r="T137" s="183"/>
      <c r="AT137" s="177" t="s">
        <v>161</v>
      </c>
      <c r="AU137" s="177" t="s">
        <v>84</v>
      </c>
      <c r="AV137" s="15" t="s">
        <v>87</v>
      </c>
      <c r="AW137" s="15" t="s">
        <v>30</v>
      </c>
      <c r="AX137" s="15" t="s">
        <v>75</v>
      </c>
      <c r="AY137" s="177" t="s">
        <v>154</v>
      </c>
    </row>
    <row r="138" spans="1:65" s="13" customFormat="1">
      <c r="B138" s="160"/>
      <c r="D138" s="161" t="s">
        <v>161</v>
      </c>
      <c r="E138" s="162" t="s">
        <v>1</v>
      </c>
      <c r="F138" s="163" t="s">
        <v>168</v>
      </c>
      <c r="H138" s="162" t="s">
        <v>1</v>
      </c>
      <c r="I138" s="164"/>
      <c r="L138" s="160"/>
      <c r="M138" s="165"/>
      <c r="N138" s="166"/>
      <c r="O138" s="166"/>
      <c r="P138" s="166"/>
      <c r="Q138" s="166"/>
      <c r="R138" s="166"/>
      <c r="S138" s="166"/>
      <c r="T138" s="167"/>
      <c r="AT138" s="162" t="s">
        <v>161</v>
      </c>
      <c r="AU138" s="162" t="s">
        <v>84</v>
      </c>
      <c r="AV138" s="13" t="s">
        <v>80</v>
      </c>
      <c r="AW138" s="13" t="s">
        <v>30</v>
      </c>
      <c r="AX138" s="13" t="s">
        <v>75</v>
      </c>
      <c r="AY138" s="162" t="s">
        <v>154</v>
      </c>
    </row>
    <row r="139" spans="1:65" s="14" customFormat="1">
      <c r="B139" s="168"/>
      <c r="D139" s="161" t="s">
        <v>161</v>
      </c>
      <c r="E139" s="169" t="s">
        <v>1</v>
      </c>
      <c r="F139" s="170" t="s">
        <v>169</v>
      </c>
      <c r="H139" s="171">
        <v>46</v>
      </c>
      <c r="I139" s="172"/>
      <c r="L139" s="168"/>
      <c r="M139" s="173"/>
      <c r="N139" s="174"/>
      <c r="O139" s="174"/>
      <c r="P139" s="174"/>
      <c r="Q139" s="174"/>
      <c r="R139" s="174"/>
      <c r="S139" s="174"/>
      <c r="T139" s="175"/>
      <c r="AT139" s="169" t="s">
        <v>161</v>
      </c>
      <c r="AU139" s="169" t="s">
        <v>84</v>
      </c>
      <c r="AV139" s="14" t="s">
        <v>84</v>
      </c>
      <c r="AW139" s="14" t="s">
        <v>30</v>
      </c>
      <c r="AX139" s="14" t="s">
        <v>75</v>
      </c>
      <c r="AY139" s="169" t="s">
        <v>154</v>
      </c>
    </row>
    <row r="140" spans="1:65" s="13" customFormat="1">
      <c r="B140" s="160"/>
      <c r="D140" s="161" t="s">
        <v>161</v>
      </c>
      <c r="E140" s="162" t="s">
        <v>1</v>
      </c>
      <c r="F140" s="163" t="s">
        <v>170</v>
      </c>
      <c r="H140" s="162" t="s">
        <v>1</v>
      </c>
      <c r="I140" s="164"/>
      <c r="L140" s="160"/>
      <c r="M140" s="165"/>
      <c r="N140" s="166"/>
      <c r="O140" s="166"/>
      <c r="P140" s="166"/>
      <c r="Q140" s="166"/>
      <c r="R140" s="166"/>
      <c r="S140" s="166"/>
      <c r="T140" s="167"/>
      <c r="AT140" s="162" t="s">
        <v>161</v>
      </c>
      <c r="AU140" s="162" t="s">
        <v>84</v>
      </c>
      <c r="AV140" s="13" t="s">
        <v>80</v>
      </c>
      <c r="AW140" s="13" t="s">
        <v>30</v>
      </c>
      <c r="AX140" s="13" t="s">
        <v>75</v>
      </c>
      <c r="AY140" s="162" t="s">
        <v>154</v>
      </c>
    </row>
    <row r="141" spans="1:65" s="14" customFormat="1">
      <c r="B141" s="168"/>
      <c r="D141" s="161" t="s">
        <v>161</v>
      </c>
      <c r="E141" s="169" t="s">
        <v>1</v>
      </c>
      <c r="F141" s="170" t="s">
        <v>171</v>
      </c>
      <c r="H141" s="171">
        <v>66</v>
      </c>
      <c r="I141" s="172"/>
      <c r="L141" s="168"/>
      <c r="M141" s="173"/>
      <c r="N141" s="174"/>
      <c r="O141" s="174"/>
      <c r="P141" s="174"/>
      <c r="Q141" s="174"/>
      <c r="R141" s="174"/>
      <c r="S141" s="174"/>
      <c r="T141" s="175"/>
      <c r="AT141" s="169" t="s">
        <v>161</v>
      </c>
      <c r="AU141" s="169" t="s">
        <v>84</v>
      </c>
      <c r="AV141" s="14" t="s">
        <v>84</v>
      </c>
      <c r="AW141" s="14" t="s">
        <v>30</v>
      </c>
      <c r="AX141" s="14" t="s">
        <v>75</v>
      </c>
      <c r="AY141" s="169" t="s">
        <v>154</v>
      </c>
    </row>
    <row r="142" spans="1:65" s="14" customFormat="1">
      <c r="B142" s="168"/>
      <c r="D142" s="161" t="s">
        <v>161</v>
      </c>
      <c r="E142" s="169" t="s">
        <v>1</v>
      </c>
      <c r="F142" s="170" t="s">
        <v>172</v>
      </c>
      <c r="H142" s="171">
        <v>36</v>
      </c>
      <c r="I142" s="172"/>
      <c r="L142" s="168"/>
      <c r="M142" s="173"/>
      <c r="N142" s="174"/>
      <c r="O142" s="174"/>
      <c r="P142" s="174"/>
      <c r="Q142" s="174"/>
      <c r="R142" s="174"/>
      <c r="S142" s="174"/>
      <c r="T142" s="175"/>
      <c r="AT142" s="169" t="s">
        <v>161</v>
      </c>
      <c r="AU142" s="169" t="s">
        <v>84</v>
      </c>
      <c r="AV142" s="14" t="s">
        <v>84</v>
      </c>
      <c r="AW142" s="14" t="s">
        <v>30</v>
      </c>
      <c r="AX142" s="14" t="s">
        <v>75</v>
      </c>
      <c r="AY142" s="169" t="s">
        <v>154</v>
      </c>
    </row>
    <row r="143" spans="1:65" s="14" customFormat="1">
      <c r="B143" s="168"/>
      <c r="D143" s="161" t="s">
        <v>161</v>
      </c>
      <c r="E143" s="169" t="s">
        <v>1</v>
      </c>
      <c r="F143" s="170" t="s">
        <v>173</v>
      </c>
      <c r="H143" s="171">
        <v>156.25</v>
      </c>
      <c r="I143" s="172"/>
      <c r="L143" s="168"/>
      <c r="M143" s="173"/>
      <c r="N143" s="174"/>
      <c r="O143" s="174"/>
      <c r="P143" s="174"/>
      <c r="Q143" s="174"/>
      <c r="R143" s="174"/>
      <c r="S143" s="174"/>
      <c r="T143" s="175"/>
      <c r="AT143" s="169" t="s">
        <v>161</v>
      </c>
      <c r="AU143" s="169" t="s">
        <v>84</v>
      </c>
      <c r="AV143" s="14" t="s">
        <v>84</v>
      </c>
      <c r="AW143" s="14" t="s">
        <v>30</v>
      </c>
      <c r="AX143" s="14" t="s">
        <v>75</v>
      </c>
      <c r="AY143" s="169" t="s">
        <v>154</v>
      </c>
    </row>
    <row r="144" spans="1:65" s="15" customFormat="1">
      <c r="B144" s="176"/>
      <c r="D144" s="161" t="s">
        <v>161</v>
      </c>
      <c r="E144" s="177" t="s">
        <v>1</v>
      </c>
      <c r="F144" s="178" t="s">
        <v>167</v>
      </c>
      <c r="H144" s="179">
        <v>304.25</v>
      </c>
      <c r="I144" s="180"/>
      <c r="L144" s="176"/>
      <c r="M144" s="181"/>
      <c r="N144" s="182"/>
      <c r="O144" s="182"/>
      <c r="P144" s="182"/>
      <c r="Q144" s="182"/>
      <c r="R144" s="182"/>
      <c r="S144" s="182"/>
      <c r="T144" s="183"/>
      <c r="AT144" s="177" t="s">
        <v>161</v>
      </c>
      <c r="AU144" s="177" t="s">
        <v>84</v>
      </c>
      <c r="AV144" s="15" t="s">
        <v>87</v>
      </c>
      <c r="AW144" s="15" t="s">
        <v>30</v>
      </c>
      <c r="AX144" s="15" t="s">
        <v>75</v>
      </c>
      <c r="AY144" s="177" t="s">
        <v>154</v>
      </c>
    </row>
    <row r="145" spans="1:65" s="16" customFormat="1">
      <c r="B145" s="184"/>
      <c r="D145" s="161" t="s">
        <v>161</v>
      </c>
      <c r="E145" s="185" t="s">
        <v>1</v>
      </c>
      <c r="F145" s="186" t="s">
        <v>174</v>
      </c>
      <c r="H145" s="187">
        <v>559.25</v>
      </c>
      <c r="I145" s="188"/>
      <c r="L145" s="184"/>
      <c r="M145" s="189"/>
      <c r="N145" s="190"/>
      <c r="O145" s="190"/>
      <c r="P145" s="190"/>
      <c r="Q145" s="190"/>
      <c r="R145" s="190"/>
      <c r="S145" s="190"/>
      <c r="T145" s="191"/>
      <c r="AT145" s="185" t="s">
        <v>161</v>
      </c>
      <c r="AU145" s="185" t="s">
        <v>84</v>
      </c>
      <c r="AV145" s="16" t="s">
        <v>90</v>
      </c>
      <c r="AW145" s="16" t="s">
        <v>30</v>
      </c>
      <c r="AX145" s="16" t="s">
        <v>80</v>
      </c>
      <c r="AY145" s="185" t="s">
        <v>154</v>
      </c>
    </row>
    <row r="146" spans="1:65" s="2" customFormat="1" ht="21.75" customHeight="1">
      <c r="A146" s="33"/>
      <c r="B146" s="145"/>
      <c r="C146" s="146" t="s">
        <v>84</v>
      </c>
      <c r="D146" s="146" t="s">
        <v>156</v>
      </c>
      <c r="E146" s="147" t="s">
        <v>175</v>
      </c>
      <c r="F146" s="148" t="s">
        <v>176</v>
      </c>
      <c r="G146" s="149" t="s">
        <v>177</v>
      </c>
      <c r="H146" s="150">
        <v>370</v>
      </c>
      <c r="I146" s="151"/>
      <c r="J146" s="150">
        <f>ROUND(I146*H146,3)</f>
        <v>0</v>
      </c>
      <c r="K146" s="152"/>
      <c r="L146" s="34"/>
      <c r="M146" s="153" t="s">
        <v>1</v>
      </c>
      <c r="N146" s="154" t="s">
        <v>41</v>
      </c>
      <c r="O146" s="59"/>
      <c r="P146" s="155">
        <f>O146*H146</f>
        <v>0</v>
      </c>
      <c r="Q146" s="155">
        <v>0</v>
      </c>
      <c r="R146" s="155">
        <f>Q146*H146</f>
        <v>0</v>
      </c>
      <c r="S146" s="155">
        <v>0.23</v>
      </c>
      <c r="T146" s="156">
        <f>S146*H146</f>
        <v>85.100000000000009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8" t="s">
        <v>84</v>
      </c>
      <c r="BK146" s="159">
        <f>ROUND(I146*H146,3)</f>
        <v>0</v>
      </c>
      <c r="BL146" s="18" t="s">
        <v>90</v>
      </c>
      <c r="BM146" s="157" t="s">
        <v>178</v>
      </c>
    </row>
    <row r="147" spans="1:65" s="2" customFormat="1" ht="33" customHeight="1">
      <c r="A147" s="33"/>
      <c r="B147" s="145"/>
      <c r="C147" s="146" t="s">
        <v>87</v>
      </c>
      <c r="D147" s="146" t="s">
        <v>156</v>
      </c>
      <c r="E147" s="147" t="s">
        <v>179</v>
      </c>
      <c r="F147" s="148" t="s">
        <v>180</v>
      </c>
      <c r="G147" s="149" t="s">
        <v>159</v>
      </c>
      <c r="H147" s="150">
        <v>2250</v>
      </c>
      <c r="I147" s="151"/>
      <c r="J147" s="150">
        <f>ROUND(I147*H147,3)</f>
        <v>0</v>
      </c>
      <c r="K147" s="152"/>
      <c r="L147" s="34"/>
      <c r="M147" s="153" t="s">
        <v>1</v>
      </c>
      <c r="N147" s="154" t="s">
        <v>41</v>
      </c>
      <c r="O147" s="59"/>
      <c r="P147" s="155">
        <f>O147*H147</f>
        <v>0</v>
      </c>
      <c r="Q147" s="155">
        <v>0</v>
      </c>
      <c r="R147" s="155">
        <f>Q147*H147</f>
        <v>0</v>
      </c>
      <c r="S147" s="155">
        <v>0.22500000000000001</v>
      </c>
      <c r="T147" s="156">
        <f>S147*H147</f>
        <v>506.25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90</v>
      </c>
      <c r="AT147" s="157" t="s">
        <v>156</v>
      </c>
      <c r="AU147" s="157" t="s">
        <v>84</v>
      </c>
      <c r="AY147" s="18" t="s">
        <v>154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8" t="s">
        <v>84</v>
      </c>
      <c r="BK147" s="159">
        <f>ROUND(I147*H147,3)</f>
        <v>0</v>
      </c>
      <c r="BL147" s="18" t="s">
        <v>90</v>
      </c>
      <c r="BM147" s="157" t="s">
        <v>181</v>
      </c>
    </row>
    <row r="148" spans="1:65" s="2" customFormat="1" ht="21.75" customHeight="1">
      <c r="A148" s="33"/>
      <c r="B148" s="145"/>
      <c r="C148" s="146" t="s">
        <v>90</v>
      </c>
      <c r="D148" s="146" t="s">
        <v>156</v>
      </c>
      <c r="E148" s="147" t="s">
        <v>182</v>
      </c>
      <c r="F148" s="148" t="s">
        <v>183</v>
      </c>
      <c r="G148" s="149" t="s">
        <v>159</v>
      </c>
      <c r="H148" s="150">
        <v>2250</v>
      </c>
      <c r="I148" s="151"/>
      <c r="J148" s="150">
        <f>ROUND(I148*H148,3)</f>
        <v>0</v>
      </c>
      <c r="K148" s="152"/>
      <c r="L148" s="34"/>
      <c r="M148" s="153" t="s">
        <v>1</v>
      </c>
      <c r="N148" s="154" t="s">
        <v>41</v>
      </c>
      <c r="O148" s="59"/>
      <c r="P148" s="155">
        <f>O148*H148</f>
        <v>0</v>
      </c>
      <c r="Q148" s="155">
        <v>0</v>
      </c>
      <c r="R148" s="155">
        <f>Q148*H148</f>
        <v>0</v>
      </c>
      <c r="S148" s="155">
        <v>9.8000000000000004E-2</v>
      </c>
      <c r="T148" s="156">
        <f>S148*H148</f>
        <v>220.5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90</v>
      </c>
      <c r="AT148" s="157" t="s">
        <v>156</v>
      </c>
      <c r="AU148" s="157" t="s">
        <v>84</v>
      </c>
      <c r="AY148" s="18" t="s">
        <v>154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8" t="s">
        <v>84</v>
      </c>
      <c r="BK148" s="159">
        <f>ROUND(I148*H148,3)</f>
        <v>0</v>
      </c>
      <c r="BL148" s="18" t="s">
        <v>90</v>
      </c>
      <c r="BM148" s="157" t="s">
        <v>184</v>
      </c>
    </row>
    <row r="149" spans="1:65" s="2" customFormat="1" ht="21.75" customHeight="1">
      <c r="A149" s="33"/>
      <c r="B149" s="145"/>
      <c r="C149" s="146" t="s">
        <v>93</v>
      </c>
      <c r="D149" s="146" t="s">
        <v>156</v>
      </c>
      <c r="E149" s="147" t="s">
        <v>185</v>
      </c>
      <c r="F149" s="148" t="s">
        <v>186</v>
      </c>
      <c r="G149" s="149" t="s">
        <v>187</v>
      </c>
      <c r="H149" s="150">
        <v>80.599999999999994</v>
      </c>
      <c r="I149" s="151"/>
      <c r="J149" s="150">
        <f>ROUND(I149*H149,3)</f>
        <v>0</v>
      </c>
      <c r="K149" s="152"/>
      <c r="L149" s="34"/>
      <c r="M149" s="153" t="s">
        <v>1</v>
      </c>
      <c r="N149" s="154" t="s">
        <v>41</v>
      </c>
      <c r="O149" s="59"/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8" t="s">
        <v>84</v>
      </c>
      <c r="BK149" s="159">
        <f>ROUND(I149*H149,3)</f>
        <v>0</v>
      </c>
      <c r="BL149" s="18" t="s">
        <v>90</v>
      </c>
      <c r="BM149" s="157" t="s">
        <v>188</v>
      </c>
    </row>
    <row r="150" spans="1:65" s="13" customFormat="1">
      <c r="B150" s="160"/>
      <c r="D150" s="161" t="s">
        <v>161</v>
      </c>
      <c r="E150" s="162" t="s">
        <v>1</v>
      </c>
      <c r="F150" s="163" t="s">
        <v>162</v>
      </c>
      <c r="H150" s="162" t="s">
        <v>1</v>
      </c>
      <c r="I150" s="164"/>
      <c r="L150" s="160"/>
      <c r="M150" s="165"/>
      <c r="N150" s="166"/>
      <c r="O150" s="166"/>
      <c r="P150" s="166"/>
      <c r="Q150" s="166"/>
      <c r="R150" s="166"/>
      <c r="S150" s="166"/>
      <c r="T150" s="167"/>
      <c r="AT150" s="162" t="s">
        <v>161</v>
      </c>
      <c r="AU150" s="162" t="s">
        <v>84</v>
      </c>
      <c r="AV150" s="13" t="s">
        <v>80</v>
      </c>
      <c r="AW150" s="13" t="s">
        <v>30</v>
      </c>
      <c r="AX150" s="13" t="s">
        <v>75</v>
      </c>
      <c r="AY150" s="162" t="s">
        <v>154</v>
      </c>
    </row>
    <row r="151" spans="1:65" s="14" customFormat="1">
      <c r="B151" s="168"/>
      <c r="D151" s="161" t="s">
        <v>161</v>
      </c>
      <c r="E151" s="169" t="s">
        <v>1</v>
      </c>
      <c r="F151" s="170" t="s">
        <v>189</v>
      </c>
      <c r="H151" s="171">
        <v>51</v>
      </c>
      <c r="I151" s="172"/>
      <c r="L151" s="168"/>
      <c r="M151" s="173"/>
      <c r="N151" s="174"/>
      <c r="O151" s="174"/>
      <c r="P151" s="174"/>
      <c r="Q151" s="174"/>
      <c r="R151" s="174"/>
      <c r="S151" s="174"/>
      <c r="T151" s="175"/>
      <c r="AT151" s="169" t="s">
        <v>161</v>
      </c>
      <c r="AU151" s="169" t="s">
        <v>84</v>
      </c>
      <c r="AV151" s="14" t="s">
        <v>84</v>
      </c>
      <c r="AW151" s="14" t="s">
        <v>30</v>
      </c>
      <c r="AX151" s="14" t="s">
        <v>75</v>
      </c>
      <c r="AY151" s="169" t="s">
        <v>154</v>
      </c>
    </row>
    <row r="152" spans="1:65" s="13" customFormat="1">
      <c r="B152" s="160"/>
      <c r="D152" s="161" t="s">
        <v>161</v>
      </c>
      <c r="E152" s="162" t="s">
        <v>1</v>
      </c>
      <c r="F152" s="163" t="s">
        <v>190</v>
      </c>
      <c r="H152" s="162" t="s">
        <v>1</v>
      </c>
      <c r="I152" s="164"/>
      <c r="L152" s="160"/>
      <c r="M152" s="165"/>
      <c r="N152" s="166"/>
      <c r="O152" s="166"/>
      <c r="P152" s="166"/>
      <c r="Q152" s="166"/>
      <c r="R152" s="166"/>
      <c r="S152" s="166"/>
      <c r="T152" s="167"/>
      <c r="AT152" s="162" t="s">
        <v>161</v>
      </c>
      <c r="AU152" s="162" t="s">
        <v>84</v>
      </c>
      <c r="AV152" s="13" t="s">
        <v>80</v>
      </c>
      <c r="AW152" s="13" t="s">
        <v>30</v>
      </c>
      <c r="AX152" s="13" t="s">
        <v>75</v>
      </c>
      <c r="AY152" s="162" t="s">
        <v>154</v>
      </c>
    </row>
    <row r="153" spans="1:65" s="14" customFormat="1">
      <c r="B153" s="168"/>
      <c r="D153" s="161" t="s">
        <v>161</v>
      </c>
      <c r="E153" s="169" t="s">
        <v>1</v>
      </c>
      <c r="F153" s="170" t="s">
        <v>191</v>
      </c>
      <c r="H153" s="171">
        <v>9.1999999999999993</v>
      </c>
      <c r="I153" s="172"/>
      <c r="L153" s="168"/>
      <c r="M153" s="173"/>
      <c r="N153" s="174"/>
      <c r="O153" s="174"/>
      <c r="P153" s="174"/>
      <c r="Q153" s="174"/>
      <c r="R153" s="174"/>
      <c r="S153" s="174"/>
      <c r="T153" s="175"/>
      <c r="AT153" s="169" t="s">
        <v>161</v>
      </c>
      <c r="AU153" s="169" t="s">
        <v>84</v>
      </c>
      <c r="AV153" s="14" t="s">
        <v>84</v>
      </c>
      <c r="AW153" s="14" t="s">
        <v>30</v>
      </c>
      <c r="AX153" s="14" t="s">
        <v>75</v>
      </c>
      <c r="AY153" s="169" t="s">
        <v>154</v>
      </c>
    </row>
    <row r="154" spans="1:65" s="13" customFormat="1">
      <c r="B154" s="160"/>
      <c r="D154" s="161" t="s">
        <v>161</v>
      </c>
      <c r="E154" s="162" t="s">
        <v>1</v>
      </c>
      <c r="F154" s="163" t="s">
        <v>170</v>
      </c>
      <c r="H154" s="162" t="s">
        <v>1</v>
      </c>
      <c r="I154" s="164"/>
      <c r="L154" s="160"/>
      <c r="M154" s="165"/>
      <c r="N154" s="166"/>
      <c r="O154" s="166"/>
      <c r="P154" s="166"/>
      <c r="Q154" s="166"/>
      <c r="R154" s="166"/>
      <c r="S154" s="166"/>
      <c r="T154" s="167"/>
      <c r="AT154" s="162" t="s">
        <v>161</v>
      </c>
      <c r="AU154" s="162" t="s">
        <v>84</v>
      </c>
      <c r="AV154" s="13" t="s">
        <v>80</v>
      </c>
      <c r="AW154" s="13" t="s">
        <v>30</v>
      </c>
      <c r="AX154" s="13" t="s">
        <v>75</v>
      </c>
      <c r="AY154" s="162" t="s">
        <v>154</v>
      </c>
    </row>
    <row r="155" spans="1:65" s="14" customFormat="1">
      <c r="B155" s="168"/>
      <c r="D155" s="161" t="s">
        <v>161</v>
      </c>
      <c r="E155" s="169" t="s">
        <v>1</v>
      </c>
      <c r="F155" s="170" t="s">
        <v>192</v>
      </c>
      <c r="H155" s="171">
        <v>13.2</v>
      </c>
      <c r="I155" s="172"/>
      <c r="L155" s="168"/>
      <c r="M155" s="173"/>
      <c r="N155" s="174"/>
      <c r="O155" s="174"/>
      <c r="P155" s="174"/>
      <c r="Q155" s="174"/>
      <c r="R155" s="174"/>
      <c r="S155" s="174"/>
      <c r="T155" s="175"/>
      <c r="AT155" s="169" t="s">
        <v>161</v>
      </c>
      <c r="AU155" s="169" t="s">
        <v>84</v>
      </c>
      <c r="AV155" s="14" t="s">
        <v>84</v>
      </c>
      <c r="AW155" s="14" t="s">
        <v>30</v>
      </c>
      <c r="AX155" s="14" t="s">
        <v>75</v>
      </c>
      <c r="AY155" s="169" t="s">
        <v>154</v>
      </c>
    </row>
    <row r="156" spans="1:65" s="14" customFormat="1">
      <c r="B156" s="168"/>
      <c r="D156" s="161" t="s">
        <v>161</v>
      </c>
      <c r="E156" s="169" t="s">
        <v>1</v>
      </c>
      <c r="F156" s="170" t="s">
        <v>193</v>
      </c>
      <c r="H156" s="171">
        <v>7.2</v>
      </c>
      <c r="I156" s="172"/>
      <c r="L156" s="168"/>
      <c r="M156" s="173"/>
      <c r="N156" s="174"/>
      <c r="O156" s="174"/>
      <c r="P156" s="174"/>
      <c r="Q156" s="174"/>
      <c r="R156" s="174"/>
      <c r="S156" s="174"/>
      <c r="T156" s="175"/>
      <c r="AT156" s="169" t="s">
        <v>161</v>
      </c>
      <c r="AU156" s="169" t="s">
        <v>84</v>
      </c>
      <c r="AV156" s="14" t="s">
        <v>84</v>
      </c>
      <c r="AW156" s="14" t="s">
        <v>30</v>
      </c>
      <c r="AX156" s="14" t="s">
        <v>75</v>
      </c>
      <c r="AY156" s="169" t="s">
        <v>154</v>
      </c>
    </row>
    <row r="157" spans="1:65" s="16" customFormat="1">
      <c r="B157" s="184"/>
      <c r="D157" s="161" t="s">
        <v>161</v>
      </c>
      <c r="E157" s="185" t="s">
        <v>1</v>
      </c>
      <c r="F157" s="186" t="s">
        <v>174</v>
      </c>
      <c r="H157" s="187">
        <v>80.600000000000009</v>
      </c>
      <c r="I157" s="188"/>
      <c r="L157" s="184"/>
      <c r="M157" s="189"/>
      <c r="N157" s="190"/>
      <c r="O157" s="190"/>
      <c r="P157" s="190"/>
      <c r="Q157" s="190"/>
      <c r="R157" s="190"/>
      <c r="S157" s="190"/>
      <c r="T157" s="191"/>
      <c r="AT157" s="185" t="s">
        <v>161</v>
      </c>
      <c r="AU157" s="185" t="s">
        <v>84</v>
      </c>
      <c r="AV157" s="16" t="s">
        <v>90</v>
      </c>
      <c r="AW157" s="16" t="s">
        <v>30</v>
      </c>
      <c r="AX157" s="16" t="s">
        <v>80</v>
      </c>
      <c r="AY157" s="185" t="s">
        <v>154</v>
      </c>
    </row>
    <row r="158" spans="1:65" s="2" customFormat="1" ht="21.75" customHeight="1">
      <c r="A158" s="33"/>
      <c r="B158" s="145"/>
      <c r="C158" s="146" t="s">
        <v>96</v>
      </c>
      <c r="D158" s="146" t="s">
        <v>156</v>
      </c>
      <c r="E158" s="147" t="s">
        <v>194</v>
      </c>
      <c r="F158" s="148" t="s">
        <v>195</v>
      </c>
      <c r="G158" s="149" t="s">
        <v>187</v>
      </c>
      <c r="H158" s="150">
        <v>80.599999999999994</v>
      </c>
      <c r="I158" s="151"/>
      <c r="J158" s="150">
        <f>ROUND(I158*H158,3)</f>
        <v>0</v>
      </c>
      <c r="K158" s="152"/>
      <c r="L158" s="34"/>
      <c r="M158" s="153" t="s">
        <v>1</v>
      </c>
      <c r="N158" s="154" t="s">
        <v>41</v>
      </c>
      <c r="O158" s="59"/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90</v>
      </c>
      <c r="AT158" s="157" t="s">
        <v>156</v>
      </c>
      <c r="AU158" s="157" t="s">
        <v>84</v>
      </c>
      <c r="AY158" s="18" t="s">
        <v>154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8" t="s">
        <v>84</v>
      </c>
      <c r="BK158" s="159">
        <f>ROUND(I158*H158,3)</f>
        <v>0</v>
      </c>
      <c r="BL158" s="18" t="s">
        <v>90</v>
      </c>
      <c r="BM158" s="157" t="s">
        <v>196</v>
      </c>
    </row>
    <row r="159" spans="1:65" s="2" customFormat="1" ht="21.75" customHeight="1">
      <c r="A159" s="33"/>
      <c r="B159" s="145"/>
      <c r="C159" s="146" t="s">
        <v>99</v>
      </c>
      <c r="D159" s="146" t="s">
        <v>156</v>
      </c>
      <c r="E159" s="147" t="s">
        <v>197</v>
      </c>
      <c r="F159" s="148" t="s">
        <v>198</v>
      </c>
      <c r="G159" s="149" t="s">
        <v>187</v>
      </c>
      <c r="H159" s="150">
        <v>11.087999999999999</v>
      </c>
      <c r="I159" s="151"/>
      <c r="J159" s="150">
        <f>ROUND(I159*H159,3)</f>
        <v>0</v>
      </c>
      <c r="K159" s="152"/>
      <c r="L159" s="34"/>
      <c r="M159" s="153" t="s">
        <v>1</v>
      </c>
      <c r="N159" s="154" t="s">
        <v>41</v>
      </c>
      <c r="O159" s="59"/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90</v>
      </c>
      <c r="AT159" s="157" t="s">
        <v>156</v>
      </c>
      <c r="AU159" s="157" t="s">
        <v>84</v>
      </c>
      <c r="AY159" s="18" t="s">
        <v>154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8" t="s">
        <v>84</v>
      </c>
      <c r="BK159" s="159">
        <f>ROUND(I159*H159,3)</f>
        <v>0</v>
      </c>
      <c r="BL159" s="18" t="s">
        <v>90</v>
      </c>
      <c r="BM159" s="157" t="s">
        <v>199</v>
      </c>
    </row>
    <row r="160" spans="1:65" s="13" customFormat="1">
      <c r="B160" s="160"/>
      <c r="D160" s="161" t="s">
        <v>161</v>
      </c>
      <c r="E160" s="162" t="s">
        <v>1</v>
      </c>
      <c r="F160" s="163" t="s">
        <v>200</v>
      </c>
      <c r="H160" s="162" t="s">
        <v>1</v>
      </c>
      <c r="I160" s="164"/>
      <c r="L160" s="160"/>
      <c r="M160" s="165"/>
      <c r="N160" s="166"/>
      <c r="O160" s="166"/>
      <c r="P160" s="166"/>
      <c r="Q160" s="166"/>
      <c r="R160" s="166"/>
      <c r="S160" s="166"/>
      <c r="T160" s="167"/>
      <c r="AT160" s="162" t="s">
        <v>161</v>
      </c>
      <c r="AU160" s="162" t="s">
        <v>84</v>
      </c>
      <c r="AV160" s="13" t="s">
        <v>80</v>
      </c>
      <c r="AW160" s="13" t="s">
        <v>30</v>
      </c>
      <c r="AX160" s="13" t="s">
        <v>75</v>
      </c>
      <c r="AY160" s="162" t="s">
        <v>154</v>
      </c>
    </row>
    <row r="161" spans="1:65" s="14" customFormat="1">
      <c r="B161" s="168"/>
      <c r="D161" s="161" t="s">
        <v>161</v>
      </c>
      <c r="E161" s="169" t="s">
        <v>1</v>
      </c>
      <c r="F161" s="170" t="s">
        <v>201</v>
      </c>
      <c r="H161" s="171">
        <v>7.1280000000000001</v>
      </c>
      <c r="I161" s="172"/>
      <c r="L161" s="168"/>
      <c r="M161" s="173"/>
      <c r="N161" s="174"/>
      <c r="O161" s="174"/>
      <c r="P161" s="174"/>
      <c r="Q161" s="174"/>
      <c r="R161" s="174"/>
      <c r="S161" s="174"/>
      <c r="T161" s="175"/>
      <c r="AT161" s="169" t="s">
        <v>161</v>
      </c>
      <c r="AU161" s="169" t="s">
        <v>84</v>
      </c>
      <c r="AV161" s="14" t="s">
        <v>84</v>
      </c>
      <c r="AW161" s="14" t="s">
        <v>30</v>
      </c>
      <c r="AX161" s="14" t="s">
        <v>75</v>
      </c>
      <c r="AY161" s="169" t="s">
        <v>154</v>
      </c>
    </row>
    <row r="162" spans="1:65" s="13" customFormat="1">
      <c r="B162" s="160"/>
      <c r="D162" s="161" t="s">
        <v>161</v>
      </c>
      <c r="E162" s="162" t="s">
        <v>1</v>
      </c>
      <c r="F162" s="163" t="s">
        <v>202</v>
      </c>
      <c r="H162" s="162" t="s">
        <v>1</v>
      </c>
      <c r="I162" s="164"/>
      <c r="L162" s="160"/>
      <c r="M162" s="165"/>
      <c r="N162" s="166"/>
      <c r="O162" s="166"/>
      <c r="P162" s="166"/>
      <c r="Q162" s="166"/>
      <c r="R162" s="166"/>
      <c r="S162" s="166"/>
      <c r="T162" s="167"/>
      <c r="AT162" s="162" t="s">
        <v>161</v>
      </c>
      <c r="AU162" s="162" t="s">
        <v>84</v>
      </c>
      <c r="AV162" s="13" t="s">
        <v>80</v>
      </c>
      <c r="AW162" s="13" t="s">
        <v>30</v>
      </c>
      <c r="AX162" s="13" t="s">
        <v>75</v>
      </c>
      <c r="AY162" s="162" t="s">
        <v>154</v>
      </c>
    </row>
    <row r="163" spans="1:65" s="14" customFormat="1">
      <c r="B163" s="168"/>
      <c r="D163" s="161" t="s">
        <v>161</v>
      </c>
      <c r="E163" s="169" t="s">
        <v>1</v>
      </c>
      <c r="F163" s="170" t="s">
        <v>203</v>
      </c>
      <c r="H163" s="171">
        <v>3.96</v>
      </c>
      <c r="I163" s="172"/>
      <c r="L163" s="168"/>
      <c r="M163" s="173"/>
      <c r="N163" s="174"/>
      <c r="O163" s="174"/>
      <c r="P163" s="174"/>
      <c r="Q163" s="174"/>
      <c r="R163" s="174"/>
      <c r="S163" s="174"/>
      <c r="T163" s="175"/>
      <c r="AT163" s="169" t="s">
        <v>161</v>
      </c>
      <c r="AU163" s="169" t="s">
        <v>84</v>
      </c>
      <c r="AV163" s="14" t="s">
        <v>84</v>
      </c>
      <c r="AW163" s="14" t="s">
        <v>30</v>
      </c>
      <c r="AX163" s="14" t="s">
        <v>75</v>
      </c>
      <c r="AY163" s="169" t="s">
        <v>154</v>
      </c>
    </row>
    <row r="164" spans="1:65" s="16" customFormat="1">
      <c r="B164" s="184"/>
      <c r="D164" s="161" t="s">
        <v>161</v>
      </c>
      <c r="E164" s="185" t="s">
        <v>1</v>
      </c>
      <c r="F164" s="186" t="s">
        <v>174</v>
      </c>
      <c r="H164" s="187">
        <v>11.087999999999999</v>
      </c>
      <c r="I164" s="188"/>
      <c r="L164" s="184"/>
      <c r="M164" s="189"/>
      <c r="N164" s="190"/>
      <c r="O164" s="190"/>
      <c r="P164" s="190"/>
      <c r="Q164" s="190"/>
      <c r="R164" s="190"/>
      <c r="S164" s="190"/>
      <c r="T164" s="191"/>
      <c r="AT164" s="185" t="s">
        <v>161</v>
      </c>
      <c r="AU164" s="185" t="s">
        <v>84</v>
      </c>
      <c r="AV164" s="16" t="s">
        <v>90</v>
      </c>
      <c r="AW164" s="16" t="s">
        <v>30</v>
      </c>
      <c r="AX164" s="16" t="s">
        <v>80</v>
      </c>
      <c r="AY164" s="185" t="s">
        <v>154</v>
      </c>
    </row>
    <row r="165" spans="1:65" s="2" customFormat="1" ht="16.5" customHeight="1">
      <c r="A165" s="33"/>
      <c r="B165" s="145"/>
      <c r="C165" s="146" t="s">
        <v>102</v>
      </c>
      <c r="D165" s="146" t="s">
        <v>156</v>
      </c>
      <c r="E165" s="147" t="s">
        <v>204</v>
      </c>
      <c r="F165" s="148" t="s">
        <v>205</v>
      </c>
      <c r="G165" s="149" t="s">
        <v>187</v>
      </c>
      <c r="H165" s="150">
        <v>11.087999999999999</v>
      </c>
      <c r="I165" s="151"/>
      <c r="J165" s="150">
        <f>ROUND(I165*H165,3)</f>
        <v>0</v>
      </c>
      <c r="K165" s="152"/>
      <c r="L165" s="34"/>
      <c r="M165" s="153" t="s">
        <v>1</v>
      </c>
      <c r="N165" s="154" t="s">
        <v>41</v>
      </c>
      <c r="O165" s="59"/>
      <c r="P165" s="155">
        <f>O165*H165</f>
        <v>0</v>
      </c>
      <c r="Q165" s="155">
        <v>0</v>
      </c>
      <c r="R165" s="155">
        <f>Q165*H165</f>
        <v>0</v>
      </c>
      <c r="S165" s="155">
        <v>0</v>
      </c>
      <c r="T165" s="156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7" t="s">
        <v>90</v>
      </c>
      <c r="AT165" s="157" t="s">
        <v>156</v>
      </c>
      <c r="AU165" s="157" t="s">
        <v>84</v>
      </c>
      <c r="AY165" s="18" t="s">
        <v>154</v>
      </c>
      <c r="BE165" s="158">
        <f>IF(N165="základná",J165,0)</f>
        <v>0</v>
      </c>
      <c r="BF165" s="158">
        <f>IF(N165="znížená",J165,0)</f>
        <v>0</v>
      </c>
      <c r="BG165" s="158">
        <f>IF(N165="zákl. prenesená",J165,0)</f>
        <v>0</v>
      </c>
      <c r="BH165" s="158">
        <f>IF(N165="zníž. prenesená",J165,0)</f>
        <v>0</v>
      </c>
      <c r="BI165" s="158">
        <f>IF(N165="nulová",J165,0)</f>
        <v>0</v>
      </c>
      <c r="BJ165" s="18" t="s">
        <v>84</v>
      </c>
      <c r="BK165" s="159">
        <f>ROUND(I165*H165,3)</f>
        <v>0</v>
      </c>
      <c r="BL165" s="18" t="s">
        <v>90</v>
      </c>
      <c r="BM165" s="157" t="s">
        <v>206</v>
      </c>
    </row>
    <row r="166" spans="1:65" s="2" customFormat="1" ht="33" customHeight="1">
      <c r="A166" s="33"/>
      <c r="B166" s="145"/>
      <c r="C166" s="146" t="s">
        <v>105</v>
      </c>
      <c r="D166" s="146" t="s">
        <v>156</v>
      </c>
      <c r="E166" s="147" t="s">
        <v>207</v>
      </c>
      <c r="F166" s="148" t="s">
        <v>208</v>
      </c>
      <c r="G166" s="149" t="s">
        <v>187</v>
      </c>
      <c r="H166" s="150">
        <v>91.688000000000002</v>
      </c>
      <c r="I166" s="151"/>
      <c r="J166" s="150">
        <f>ROUND(I166*H166,3)</f>
        <v>0</v>
      </c>
      <c r="K166" s="152"/>
      <c r="L166" s="34"/>
      <c r="M166" s="153" t="s">
        <v>1</v>
      </c>
      <c r="N166" s="154" t="s">
        <v>41</v>
      </c>
      <c r="O166" s="59"/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7" t="s">
        <v>90</v>
      </c>
      <c r="AT166" s="157" t="s">
        <v>156</v>
      </c>
      <c r="AU166" s="157" t="s">
        <v>84</v>
      </c>
      <c r="AY166" s="18" t="s">
        <v>154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8" t="s">
        <v>84</v>
      </c>
      <c r="BK166" s="159">
        <f>ROUND(I166*H166,3)</f>
        <v>0</v>
      </c>
      <c r="BL166" s="18" t="s">
        <v>90</v>
      </c>
      <c r="BM166" s="157" t="s">
        <v>209</v>
      </c>
    </row>
    <row r="167" spans="1:65" s="14" customFormat="1">
      <c r="B167" s="168"/>
      <c r="D167" s="161" t="s">
        <v>161</v>
      </c>
      <c r="E167" s="169" t="s">
        <v>1</v>
      </c>
      <c r="F167" s="170" t="s">
        <v>210</v>
      </c>
      <c r="H167" s="171">
        <v>91.688000000000002</v>
      </c>
      <c r="I167" s="172"/>
      <c r="L167" s="168"/>
      <c r="M167" s="173"/>
      <c r="N167" s="174"/>
      <c r="O167" s="174"/>
      <c r="P167" s="174"/>
      <c r="Q167" s="174"/>
      <c r="R167" s="174"/>
      <c r="S167" s="174"/>
      <c r="T167" s="175"/>
      <c r="AT167" s="169" t="s">
        <v>161</v>
      </c>
      <c r="AU167" s="169" t="s">
        <v>84</v>
      </c>
      <c r="AV167" s="14" t="s">
        <v>84</v>
      </c>
      <c r="AW167" s="14" t="s">
        <v>30</v>
      </c>
      <c r="AX167" s="14" t="s">
        <v>80</v>
      </c>
      <c r="AY167" s="169" t="s">
        <v>154</v>
      </c>
    </row>
    <row r="168" spans="1:65" s="2" customFormat="1" ht="33" customHeight="1">
      <c r="A168" s="33"/>
      <c r="B168" s="145"/>
      <c r="C168" s="146" t="s">
        <v>108</v>
      </c>
      <c r="D168" s="146" t="s">
        <v>156</v>
      </c>
      <c r="E168" s="147" t="s">
        <v>211</v>
      </c>
      <c r="F168" s="148" t="s">
        <v>212</v>
      </c>
      <c r="G168" s="149" t="s">
        <v>187</v>
      </c>
      <c r="H168" s="150">
        <v>1100.2560000000001</v>
      </c>
      <c r="I168" s="151"/>
      <c r="J168" s="150">
        <f>ROUND(I168*H168,3)</f>
        <v>0</v>
      </c>
      <c r="K168" s="152"/>
      <c r="L168" s="34"/>
      <c r="M168" s="153" t="s">
        <v>1</v>
      </c>
      <c r="N168" s="154" t="s">
        <v>41</v>
      </c>
      <c r="O168" s="59"/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90</v>
      </c>
      <c r="AT168" s="157" t="s">
        <v>156</v>
      </c>
      <c r="AU168" s="157" t="s">
        <v>84</v>
      </c>
      <c r="AY168" s="18" t="s">
        <v>154</v>
      </c>
      <c r="BE168" s="158">
        <f>IF(N168="základná",J168,0)</f>
        <v>0</v>
      </c>
      <c r="BF168" s="158">
        <f>IF(N168="znížená",J168,0)</f>
        <v>0</v>
      </c>
      <c r="BG168" s="158">
        <f>IF(N168="zákl. prenesená",J168,0)</f>
        <v>0</v>
      </c>
      <c r="BH168" s="158">
        <f>IF(N168="zníž. prenesená",J168,0)</f>
        <v>0</v>
      </c>
      <c r="BI168" s="158">
        <f>IF(N168="nulová",J168,0)</f>
        <v>0</v>
      </c>
      <c r="BJ168" s="18" t="s">
        <v>84</v>
      </c>
      <c r="BK168" s="159">
        <f>ROUND(I168*H168,3)</f>
        <v>0</v>
      </c>
      <c r="BL168" s="18" t="s">
        <v>90</v>
      </c>
      <c r="BM168" s="157" t="s">
        <v>213</v>
      </c>
    </row>
    <row r="169" spans="1:65" s="13" customFormat="1">
      <c r="B169" s="160"/>
      <c r="D169" s="161" t="s">
        <v>161</v>
      </c>
      <c r="E169" s="162" t="s">
        <v>1</v>
      </c>
      <c r="F169" s="163" t="s">
        <v>214</v>
      </c>
      <c r="H169" s="162" t="s">
        <v>1</v>
      </c>
      <c r="I169" s="164"/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161</v>
      </c>
      <c r="AU169" s="162" t="s">
        <v>84</v>
      </c>
      <c r="AV169" s="13" t="s">
        <v>80</v>
      </c>
      <c r="AW169" s="13" t="s">
        <v>30</v>
      </c>
      <c r="AX169" s="13" t="s">
        <v>75</v>
      </c>
      <c r="AY169" s="162" t="s">
        <v>154</v>
      </c>
    </row>
    <row r="170" spans="1:65" s="14" customFormat="1">
      <c r="B170" s="168"/>
      <c r="D170" s="161" t="s">
        <v>161</v>
      </c>
      <c r="E170" s="169" t="s">
        <v>1</v>
      </c>
      <c r="F170" s="170" t="s">
        <v>215</v>
      </c>
      <c r="H170" s="171">
        <v>1100.2560000000001</v>
      </c>
      <c r="I170" s="172"/>
      <c r="L170" s="168"/>
      <c r="M170" s="173"/>
      <c r="N170" s="174"/>
      <c r="O170" s="174"/>
      <c r="P170" s="174"/>
      <c r="Q170" s="174"/>
      <c r="R170" s="174"/>
      <c r="S170" s="174"/>
      <c r="T170" s="175"/>
      <c r="AT170" s="169" t="s">
        <v>161</v>
      </c>
      <c r="AU170" s="169" t="s">
        <v>84</v>
      </c>
      <c r="AV170" s="14" t="s">
        <v>84</v>
      </c>
      <c r="AW170" s="14" t="s">
        <v>30</v>
      </c>
      <c r="AX170" s="14" t="s">
        <v>80</v>
      </c>
      <c r="AY170" s="169" t="s">
        <v>154</v>
      </c>
    </row>
    <row r="171" spans="1:65" s="2" customFormat="1" ht="21.75" customHeight="1">
      <c r="A171" s="33"/>
      <c r="B171" s="145"/>
      <c r="C171" s="146" t="s">
        <v>111</v>
      </c>
      <c r="D171" s="146" t="s">
        <v>156</v>
      </c>
      <c r="E171" s="147" t="s">
        <v>216</v>
      </c>
      <c r="F171" s="148" t="s">
        <v>217</v>
      </c>
      <c r="G171" s="149" t="s">
        <v>187</v>
      </c>
      <c r="H171" s="150">
        <v>91.688000000000002</v>
      </c>
      <c r="I171" s="151"/>
      <c r="J171" s="150">
        <f>ROUND(I171*H171,3)</f>
        <v>0</v>
      </c>
      <c r="K171" s="152"/>
      <c r="L171" s="34"/>
      <c r="M171" s="153" t="s">
        <v>1</v>
      </c>
      <c r="N171" s="154" t="s">
        <v>41</v>
      </c>
      <c r="O171" s="59"/>
      <c r="P171" s="155">
        <f>O171*H171</f>
        <v>0</v>
      </c>
      <c r="Q171" s="155">
        <v>0</v>
      </c>
      <c r="R171" s="155">
        <f>Q171*H171</f>
        <v>0</v>
      </c>
      <c r="S171" s="155">
        <v>0</v>
      </c>
      <c r="T171" s="15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7" t="s">
        <v>90</v>
      </c>
      <c r="AT171" s="157" t="s">
        <v>156</v>
      </c>
      <c r="AU171" s="157" t="s">
        <v>84</v>
      </c>
      <c r="AY171" s="18" t="s">
        <v>154</v>
      </c>
      <c r="BE171" s="158">
        <f>IF(N171="základná",J171,0)</f>
        <v>0</v>
      </c>
      <c r="BF171" s="158">
        <f>IF(N171="znížená",J171,0)</f>
        <v>0</v>
      </c>
      <c r="BG171" s="158">
        <f>IF(N171="zákl. prenesená",J171,0)</f>
        <v>0</v>
      </c>
      <c r="BH171" s="158">
        <f>IF(N171="zníž. prenesená",J171,0)</f>
        <v>0</v>
      </c>
      <c r="BI171" s="158">
        <f>IF(N171="nulová",J171,0)</f>
        <v>0</v>
      </c>
      <c r="BJ171" s="18" t="s">
        <v>84</v>
      </c>
      <c r="BK171" s="159">
        <f>ROUND(I171*H171,3)</f>
        <v>0</v>
      </c>
      <c r="BL171" s="18" t="s">
        <v>90</v>
      </c>
      <c r="BM171" s="157" t="s">
        <v>218</v>
      </c>
    </row>
    <row r="172" spans="1:65" s="2" customFormat="1" ht="16.5" customHeight="1">
      <c r="A172" s="33"/>
      <c r="B172" s="145"/>
      <c r="C172" s="146" t="s">
        <v>114</v>
      </c>
      <c r="D172" s="146" t="s">
        <v>156</v>
      </c>
      <c r="E172" s="147" t="s">
        <v>219</v>
      </c>
      <c r="F172" s="148" t="s">
        <v>220</v>
      </c>
      <c r="G172" s="149" t="s">
        <v>187</v>
      </c>
      <c r="H172" s="150">
        <v>91.688000000000002</v>
      </c>
      <c r="I172" s="151"/>
      <c r="J172" s="150">
        <f>ROUND(I172*H172,3)</f>
        <v>0</v>
      </c>
      <c r="K172" s="152"/>
      <c r="L172" s="34"/>
      <c r="M172" s="153" t="s">
        <v>1</v>
      </c>
      <c r="N172" s="154" t="s">
        <v>41</v>
      </c>
      <c r="O172" s="59"/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7" t="s">
        <v>90</v>
      </c>
      <c r="AT172" s="157" t="s">
        <v>156</v>
      </c>
      <c r="AU172" s="157" t="s">
        <v>84</v>
      </c>
      <c r="AY172" s="18" t="s">
        <v>154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8" t="s">
        <v>84</v>
      </c>
      <c r="BK172" s="159">
        <f>ROUND(I172*H172,3)</f>
        <v>0</v>
      </c>
      <c r="BL172" s="18" t="s">
        <v>90</v>
      </c>
      <c r="BM172" s="157" t="s">
        <v>221</v>
      </c>
    </row>
    <row r="173" spans="1:65" s="2" customFormat="1" ht="21.75" customHeight="1">
      <c r="A173" s="33"/>
      <c r="B173" s="145"/>
      <c r="C173" s="146" t="s">
        <v>117</v>
      </c>
      <c r="D173" s="146" t="s">
        <v>156</v>
      </c>
      <c r="E173" s="147" t="s">
        <v>222</v>
      </c>
      <c r="F173" s="148" t="s">
        <v>223</v>
      </c>
      <c r="G173" s="149" t="s">
        <v>224</v>
      </c>
      <c r="H173" s="150">
        <v>155.87</v>
      </c>
      <c r="I173" s="151"/>
      <c r="J173" s="150">
        <f>ROUND(I173*H173,3)</f>
        <v>0</v>
      </c>
      <c r="K173" s="152"/>
      <c r="L173" s="34"/>
      <c r="M173" s="153" t="s">
        <v>1</v>
      </c>
      <c r="N173" s="154" t="s">
        <v>41</v>
      </c>
      <c r="O173" s="59"/>
      <c r="P173" s="155">
        <f>O173*H173</f>
        <v>0</v>
      </c>
      <c r="Q173" s="155">
        <v>0</v>
      </c>
      <c r="R173" s="155">
        <f>Q173*H173</f>
        <v>0</v>
      </c>
      <c r="S173" s="155">
        <v>0</v>
      </c>
      <c r="T173" s="15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90</v>
      </c>
      <c r="AT173" s="157" t="s">
        <v>156</v>
      </c>
      <c r="AU173" s="157" t="s">
        <v>84</v>
      </c>
      <c r="AY173" s="18" t="s">
        <v>154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8" t="s">
        <v>84</v>
      </c>
      <c r="BK173" s="159">
        <f>ROUND(I173*H173,3)</f>
        <v>0</v>
      </c>
      <c r="BL173" s="18" t="s">
        <v>90</v>
      </c>
      <c r="BM173" s="157" t="s">
        <v>225</v>
      </c>
    </row>
    <row r="174" spans="1:65" s="14" customFormat="1">
      <c r="B174" s="168"/>
      <c r="D174" s="161" t="s">
        <v>161</v>
      </c>
      <c r="E174" s="169" t="s">
        <v>1</v>
      </c>
      <c r="F174" s="170" t="s">
        <v>226</v>
      </c>
      <c r="H174" s="171">
        <v>155.87</v>
      </c>
      <c r="I174" s="172"/>
      <c r="L174" s="168"/>
      <c r="M174" s="173"/>
      <c r="N174" s="174"/>
      <c r="O174" s="174"/>
      <c r="P174" s="174"/>
      <c r="Q174" s="174"/>
      <c r="R174" s="174"/>
      <c r="S174" s="174"/>
      <c r="T174" s="175"/>
      <c r="AT174" s="169" t="s">
        <v>161</v>
      </c>
      <c r="AU174" s="169" t="s">
        <v>84</v>
      </c>
      <c r="AV174" s="14" t="s">
        <v>84</v>
      </c>
      <c r="AW174" s="14" t="s">
        <v>30</v>
      </c>
      <c r="AX174" s="14" t="s">
        <v>80</v>
      </c>
      <c r="AY174" s="169" t="s">
        <v>154</v>
      </c>
    </row>
    <row r="175" spans="1:65" s="2" customFormat="1" ht="33" customHeight="1">
      <c r="A175" s="33"/>
      <c r="B175" s="145"/>
      <c r="C175" s="146" t="s">
        <v>227</v>
      </c>
      <c r="D175" s="146" t="s">
        <v>156</v>
      </c>
      <c r="E175" s="147" t="s">
        <v>228</v>
      </c>
      <c r="F175" s="148" t="s">
        <v>229</v>
      </c>
      <c r="G175" s="149" t="s">
        <v>187</v>
      </c>
      <c r="H175" s="150">
        <v>13.881</v>
      </c>
      <c r="I175" s="151"/>
      <c r="J175" s="150">
        <f>ROUND(I175*H175,3)</f>
        <v>0</v>
      </c>
      <c r="K175" s="152"/>
      <c r="L175" s="34"/>
      <c r="M175" s="153" t="s">
        <v>1</v>
      </c>
      <c r="N175" s="154" t="s">
        <v>41</v>
      </c>
      <c r="O175" s="59"/>
      <c r="P175" s="155">
        <f>O175*H175</f>
        <v>0</v>
      </c>
      <c r="Q175" s="155">
        <v>0</v>
      </c>
      <c r="R175" s="155">
        <f>Q175*H175</f>
        <v>0</v>
      </c>
      <c r="S175" s="155">
        <v>0</v>
      </c>
      <c r="T175" s="15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7" t="s">
        <v>90</v>
      </c>
      <c r="AT175" s="157" t="s">
        <v>156</v>
      </c>
      <c r="AU175" s="157" t="s">
        <v>84</v>
      </c>
      <c r="AY175" s="18" t="s">
        <v>154</v>
      </c>
      <c r="BE175" s="158">
        <f>IF(N175="základná",J175,0)</f>
        <v>0</v>
      </c>
      <c r="BF175" s="158">
        <f>IF(N175="znížená",J175,0)</f>
        <v>0</v>
      </c>
      <c r="BG175" s="158">
        <f>IF(N175="zákl. prenesená",J175,0)</f>
        <v>0</v>
      </c>
      <c r="BH175" s="158">
        <f>IF(N175="zníž. prenesená",J175,0)</f>
        <v>0</v>
      </c>
      <c r="BI175" s="158">
        <f>IF(N175="nulová",J175,0)</f>
        <v>0</v>
      </c>
      <c r="BJ175" s="18" t="s">
        <v>84</v>
      </c>
      <c r="BK175" s="159">
        <f>ROUND(I175*H175,3)</f>
        <v>0</v>
      </c>
      <c r="BL175" s="18" t="s">
        <v>90</v>
      </c>
      <c r="BM175" s="157" t="s">
        <v>230</v>
      </c>
    </row>
    <row r="176" spans="1:65" s="13" customFormat="1">
      <c r="B176" s="160"/>
      <c r="D176" s="161" t="s">
        <v>161</v>
      </c>
      <c r="E176" s="162" t="s">
        <v>1</v>
      </c>
      <c r="F176" s="163" t="s">
        <v>231</v>
      </c>
      <c r="H176" s="162" t="s">
        <v>1</v>
      </c>
      <c r="I176" s="164"/>
      <c r="L176" s="160"/>
      <c r="M176" s="165"/>
      <c r="N176" s="166"/>
      <c r="O176" s="166"/>
      <c r="P176" s="166"/>
      <c r="Q176" s="166"/>
      <c r="R176" s="166"/>
      <c r="S176" s="166"/>
      <c r="T176" s="167"/>
      <c r="AT176" s="162" t="s">
        <v>161</v>
      </c>
      <c r="AU176" s="162" t="s">
        <v>84</v>
      </c>
      <c r="AV176" s="13" t="s">
        <v>80</v>
      </c>
      <c r="AW176" s="13" t="s">
        <v>30</v>
      </c>
      <c r="AX176" s="13" t="s">
        <v>75</v>
      </c>
      <c r="AY176" s="162" t="s">
        <v>154</v>
      </c>
    </row>
    <row r="177" spans="1:65" s="13" customFormat="1">
      <c r="B177" s="160"/>
      <c r="D177" s="161" t="s">
        <v>161</v>
      </c>
      <c r="E177" s="162" t="s">
        <v>1</v>
      </c>
      <c r="F177" s="163" t="s">
        <v>232</v>
      </c>
      <c r="H177" s="162" t="s">
        <v>1</v>
      </c>
      <c r="I177" s="164"/>
      <c r="L177" s="160"/>
      <c r="M177" s="165"/>
      <c r="N177" s="166"/>
      <c r="O177" s="166"/>
      <c r="P177" s="166"/>
      <c r="Q177" s="166"/>
      <c r="R177" s="166"/>
      <c r="S177" s="166"/>
      <c r="T177" s="167"/>
      <c r="AT177" s="162" t="s">
        <v>161</v>
      </c>
      <c r="AU177" s="162" t="s">
        <v>84</v>
      </c>
      <c r="AV177" s="13" t="s">
        <v>80</v>
      </c>
      <c r="AW177" s="13" t="s">
        <v>30</v>
      </c>
      <c r="AX177" s="13" t="s">
        <v>75</v>
      </c>
      <c r="AY177" s="162" t="s">
        <v>154</v>
      </c>
    </row>
    <row r="178" spans="1:65" s="14" customFormat="1">
      <c r="B178" s="168"/>
      <c r="D178" s="161" t="s">
        <v>161</v>
      </c>
      <c r="E178" s="169" t="s">
        <v>1</v>
      </c>
      <c r="F178" s="170" t="s">
        <v>233</v>
      </c>
      <c r="H178" s="171">
        <v>11.087999999999999</v>
      </c>
      <c r="I178" s="172"/>
      <c r="L178" s="168"/>
      <c r="M178" s="173"/>
      <c r="N178" s="174"/>
      <c r="O178" s="174"/>
      <c r="P178" s="174"/>
      <c r="Q178" s="174"/>
      <c r="R178" s="174"/>
      <c r="S178" s="174"/>
      <c r="T178" s="175"/>
      <c r="AT178" s="169" t="s">
        <v>161</v>
      </c>
      <c r="AU178" s="169" t="s">
        <v>84</v>
      </c>
      <c r="AV178" s="14" t="s">
        <v>84</v>
      </c>
      <c r="AW178" s="14" t="s">
        <v>30</v>
      </c>
      <c r="AX178" s="14" t="s">
        <v>75</v>
      </c>
      <c r="AY178" s="169" t="s">
        <v>154</v>
      </c>
    </row>
    <row r="179" spans="1:65" s="13" customFormat="1">
      <c r="B179" s="160"/>
      <c r="D179" s="161" t="s">
        <v>161</v>
      </c>
      <c r="E179" s="162" t="s">
        <v>1</v>
      </c>
      <c r="F179" s="163" t="s">
        <v>234</v>
      </c>
      <c r="H179" s="162" t="s">
        <v>1</v>
      </c>
      <c r="I179" s="164"/>
      <c r="L179" s="160"/>
      <c r="M179" s="165"/>
      <c r="N179" s="166"/>
      <c r="O179" s="166"/>
      <c r="P179" s="166"/>
      <c r="Q179" s="166"/>
      <c r="R179" s="166"/>
      <c r="S179" s="166"/>
      <c r="T179" s="167"/>
      <c r="AT179" s="162" t="s">
        <v>161</v>
      </c>
      <c r="AU179" s="162" t="s">
        <v>84</v>
      </c>
      <c r="AV179" s="13" t="s">
        <v>80</v>
      </c>
      <c r="AW179" s="13" t="s">
        <v>30</v>
      </c>
      <c r="AX179" s="13" t="s">
        <v>75</v>
      </c>
      <c r="AY179" s="162" t="s">
        <v>154</v>
      </c>
    </row>
    <row r="180" spans="1:65" s="14" customFormat="1">
      <c r="B180" s="168"/>
      <c r="D180" s="161" t="s">
        <v>161</v>
      </c>
      <c r="E180" s="169" t="s">
        <v>1</v>
      </c>
      <c r="F180" s="170" t="s">
        <v>235</v>
      </c>
      <c r="H180" s="171">
        <v>2.7930000000000001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T180" s="169" t="s">
        <v>161</v>
      </c>
      <c r="AU180" s="169" t="s">
        <v>84</v>
      </c>
      <c r="AV180" s="14" t="s">
        <v>84</v>
      </c>
      <c r="AW180" s="14" t="s">
        <v>30</v>
      </c>
      <c r="AX180" s="14" t="s">
        <v>75</v>
      </c>
      <c r="AY180" s="169" t="s">
        <v>154</v>
      </c>
    </row>
    <row r="181" spans="1:65" s="16" customFormat="1">
      <c r="B181" s="184"/>
      <c r="D181" s="161" t="s">
        <v>161</v>
      </c>
      <c r="E181" s="185" t="s">
        <v>1</v>
      </c>
      <c r="F181" s="186" t="s">
        <v>174</v>
      </c>
      <c r="H181" s="187">
        <v>13.881</v>
      </c>
      <c r="I181" s="188"/>
      <c r="L181" s="184"/>
      <c r="M181" s="189"/>
      <c r="N181" s="190"/>
      <c r="O181" s="190"/>
      <c r="P181" s="190"/>
      <c r="Q181" s="190"/>
      <c r="R181" s="190"/>
      <c r="S181" s="190"/>
      <c r="T181" s="191"/>
      <c r="AT181" s="185" t="s">
        <v>161</v>
      </c>
      <c r="AU181" s="185" t="s">
        <v>84</v>
      </c>
      <c r="AV181" s="16" t="s">
        <v>90</v>
      </c>
      <c r="AW181" s="16" t="s">
        <v>30</v>
      </c>
      <c r="AX181" s="16" t="s">
        <v>80</v>
      </c>
      <c r="AY181" s="185" t="s">
        <v>154</v>
      </c>
    </row>
    <row r="182" spans="1:65" s="2" customFormat="1" ht="16.5" customHeight="1">
      <c r="A182" s="33"/>
      <c r="B182" s="145"/>
      <c r="C182" s="192" t="s">
        <v>236</v>
      </c>
      <c r="D182" s="192" t="s">
        <v>237</v>
      </c>
      <c r="E182" s="193" t="s">
        <v>238</v>
      </c>
      <c r="F182" s="194" t="s">
        <v>239</v>
      </c>
      <c r="G182" s="195" t="s">
        <v>187</v>
      </c>
      <c r="H182" s="196">
        <v>14</v>
      </c>
      <c r="I182" s="197"/>
      <c r="J182" s="196">
        <f>ROUND(I182*H182,3)</f>
        <v>0</v>
      </c>
      <c r="K182" s="198"/>
      <c r="L182" s="199"/>
      <c r="M182" s="200" t="s">
        <v>1</v>
      </c>
      <c r="N182" s="201" t="s">
        <v>41</v>
      </c>
      <c r="O182" s="59"/>
      <c r="P182" s="155">
        <f>O182*H182</f>
        <v>0</v>
      </c>
      <c r="Q182" s="155">
        <v>1.67</v>
      </c>
      <c r="R182" s="155">
        <f>Q182*H182</f>
        <v>23.38</v>
      </c>
      <c r="S182" s="155">
        <v>0</v>
      </c>
      <c r="T182" s="15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7" t="s">
        <v>102</v>
      </c>
      <c r="AT182" s="157" t="s">
        <v>237</v>
      </c>
      <c r="AU182" s="157" t="s">
        <v>84</v>
      </c>
      <c r="AY182" s="18" t="s">
        <v>154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8" t="s">
        <v>84</v>
      </c>
      <c r="BK182" s="159">
        <f>ROUND(I182*H182,3)</f>
        <v>0</v>
      </c>
      <c r="BL182" s="18" t="s">
        <v>90</v>
      </c>
      <c r="BM182" s="157" t="s">
        <v>240</v>
      </c>
    </row>
    <row r="183" spans="1:65" s="2" customFormat="1" ht="21.75" customHeight="1">
      <c r="A183" s="33"/>
      <c r="B183" s="145"/>
      <c r="C183" s="146" t="s">
        <v>241</v>
      </c>
      <c r="D183" s="146" t="s">
        <v>156</v>
      </c>
      <c r="E183" s="147" t="s">
        <v>242</v>
      </c>
      <c r="F183" s="148" t="s">
        <v>243</v>
      </c>
      <c r="G183" s="149" t="s">
        <v>159</v>
      </c>
      <c r="H183" s="150">
        <v>304.25</v>
      </c>
      <c r="I183" s="151"/>
      <c r="J183" s="150">
        <f>ROUND(I183*H183,3)</f>
        <v>0</v>
      </c>
      <c r="K183" s="152"/>
      <c r="L183" s="34"/>
      <c r="M183" s="153" t="s">
        <v>1</v>
      </c>
      <c r="N183" s="154" t="s">
        <v>41</v>
      </c>
      <c r="O183" s="59"/>
      <c r="P183" s="155">
        <f>O183*H183</f>
        <v>0</v>
      </c>
      <c r="Q183" s="155">
        <v>0</v>
      </c>
      <c r="R183" s="155">
        <f>Q183*H183</f>
        <v>0</v>
      </c>
      <c r="S183" s="155">
        <v>0</v>
      </c>
      <c r="T183" s="156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57" t="s">
        <v>90</v>
      </c>
      <c r="AT183" s="157" t="s">
        <v>156</v>
      </c>
      <c r="AU183" s="157" t="s">
        <v>84</v>
      </c>
      <c r="AY183" s="18" t="s">
        <v>154</v>
      </c>
      <c r="BE183" s="158">
        <f>IF(N183="základná",J183,0)</f>
        <v>0</v>
      </c>
      <c r="BF183" s="158">
        <f>IF(N183="znížená",J183,0)</f>
        <v>0</v>
      </c>
      <c r="BG183" s="158">
        <f>IF(N183="zákl. prenesená",J183,0)</f>
        <v>0</v>
      </c>
      <c r="BH183" s="158">
        <f>IF(N183="zníž. prenesená",J183,0)</f>
        <v>0</v>
      </c>
      <c r="BI183" s="158">
        <f>IF(N183="nulová",J183,0)</f>
        <v>0</v>
      </c>
      <c r="BJ183" s="18" t="s">
        <v>84</v>
      </c>
      <c r="BK183" s="159">
        <f>ROUND(I183*H183,3)</f>
        <v>0</v>
      </c>
      <c r="BL183" s="18" t="s">
        <v>90</v>
      </c>
      <c r="BM183" s="157" t="s">
        <v>244</v>
      </c>
    </row>
    <row r="184" spans="1:65" s="13" customFormat="1">
      <c r="B184" s="160"/>
      <c r="D184" s="161" t="s">
        <v>161</v>
      </c>
      <c r="E184" s="162" t="s">
        <v>1</v>
      </c>
      <c r="F184" s="163" t="s">
        <v>245</v>
      </c>
      <c r="H184" s="162" t="s">
        <v>1</v>
      </c>
      <c r="I184" s="164"/>
      <c r="L184" s="160"/>
      <c r="M184" s="165"/>
      <c r="N184" s="166"/>
      <c r="O184" s="166"/>
      <c r="P184" s="166"/>
      <c r="Q184" s="166"/>
      <c r="R184" s="166"/>
      <c r="S184" s="166"/>
      <c r="T184" s="167"/>
      <c r="AT184" s="162" t="s">
        <v>161</v>
      </c>
      <c r="AU184" s="162" t="s">
        <v>84</v>
      </c>
      <c r="AV184" s="13" t="s">
        <v>80</v>
      </c>
      <c r="AW184" s="13" t="s">
        <v>30</v>
      </c>
      <c r="AX184" s="13" t="s">
        <v>75</v>
      </c>
      <c r="AY184" s="162" t="s">
        <v>154</v>
      </c>
    </row>
    <row r="185" spans="1:65" s="14" customFormat="1">
      <c r="B185" s="168"/>
      <c r="D185" s="161" t="s">
        <v>161</v>
      </c>
      <c r="E185" s="169" t="s">
        <v>1</v>
      </c>
      <c r="F185" s="170" t="s">
        <v>246</v>
      </c>
      <c r="H185" s="171">
        <v>46</v>
      </c>
      <c r="I185" s="172"/>
      <c r="L185" s="168"/>
      <c r="M185" s="173"/>
      <c r="N185" s="174"/>
      <c r="O185" s="174"/>
      <c r="P185" s="174"/>
      <c r="Q185" s="174"/>
      <c r="R185" s="174"/>
      <c r="S185" s="174"/>
      <c r="T185" s="175"/>
      <c r="AT185" s="169" t="s">
        <v>161</v>
      </c>
      <c r="AU185" s="169" t="s">
        <v>84</v>
      </c>
      <c r="AV185" s="14" t="s">
        <v>84</v>
      </c>
      <c r="AW185" s="14" t="s">
        <v>30</v>
      </c>
      <c r="AX185" s="14" t="s">
        <v>75</v>
      </c>
      <c r="AY185" s="169" t="s">
        <v>154</v>
      </c>
    </row>
    <row r="186" spans="1:65" s="13" customFormat="1">
      <c r="B186" s="160"/>
      <c r="D186" s="161" t="s">
        <v>161</v>
      </c>
      <c r="E186" s="162" t="s">
        <v>1</v>
      </c>
      <c r="F186" s="163" t="s">
        <v>170</v>
      </c>
      <c r="H186" s="162" t="s">
        <v>1</v>
      </c>
      <c r="I186" s="164"/>
      <c r="L186" s="160"/>
      <c r="M186" s="165"/>
      <c r="N186" s="166"/>
      <c r="O186" s="166"/>
      <c r="P186" s="166"/>
      <c r="Q186" s="166"/>
      <c r="R186" s="166"/>
      <c r="S186" s="166"/>
      <c r="T186" s="167"/>
      <c r="AT186" s="162" t="s">
        <v>161</v>
      </c>
      <c r="AU186" s="162" t="s">
        <v>84</v>
      </c>
      <c r="AV186" s="13" t="s">
        <v>80</v>
      </c>
      <c r="AW186" s="13" t="s">
        <v>30</v>
      </c>
      <c r="AX186" s="13" t="s">
        <v>75</v>
      </c>
      <c r="AY186" s="162" t="s">
        <v>154</v>
      </c>
    </row>
    <row r="187" spans="1:65" s="14" customFormat="1">
      <c r="B187" s="168"/>
      <c r="D187" s="161" t="s">
        <v>161</v>
      </c>
      <c r="E187" s="169" t="s">
        <v>1</v>
      </c>
      <c r="F187" s="170" t="s">
        <v>173</v>
      </c>
      <c r="H187" s="171">
        <v>156.25</v>
      </c>
      <c r="I187" s="172"/>
      <c r="L187" s="168"/>
      <c r="M187" s="173"/>
      <c r="N187" s="174"/>
      <c r="O187" s="174"/>
      <c r="P187" s="174"/>
      <c r="Q187" s="174"/>
      <c r="R187" s="174"/>
      <c r="S187" s="174"/>
      <c r="T187" s="175"/>
      <c r="AT187" s="169" t="s">
        <v>161</v>
      </c>
      <c r="AU187" s="169" t="s">
        <v>84</v>
      </c>
      <c r="AV187" s="14" t="s">
        <v>84</v>
      </c>
      <c r="AW187" s="14" t="s">
        <v>30</v>
      </c>
      <c r="AX187" s="14" t="s">
        <v>75</v>
      </c>
      <c r="AY187" s="169" t="s">
        <v>154</v>
      </c>
    </row>
    <row r="188" spans="1:65" s="14" customFormat="1">
      <c r="B188" s="168"/>
      <c r="D188" s="161" t="s">
        <v>161</v>
      </c>
      <c r="E188" s="169" t="s">
        <v>1</v>
      </c>
      <c r="F188" s="170" t="s">
        <v>171</v>
      </c>
      <c r="H188" s="171">
        <v>66</v>
      </c>
      <c r="I188" s="172"/>
      <c r="L188" s="168"/>
      <c r="M188" s="173"/>
      <c r="N188" s="174"/>
      <c r="O188" s="174"/>
      <c r="P188" s="174"/>
      <c r="Q188" s="174"/>
      <c r="R188" s="174"/>
      <c r="S188" s="174"/>
      <c r="T188" s="175"/>
      <c r="AT188" s="169" t="s">
        <v>161</v>
      </c>
      <c r="AU188" s="169" t="s">
        <v>84</v>
      </c>
      <c r="AV188" s="14" t="s">
        <v>84</v>
      </c>
      <c r="AW188" s="14" t="s">
        <v>30</v>
      </c>
      <c r="AX188" s="14" t="s">
        <v>75</v>
      </c>
      <c r="AY188" s="169" t="s">
        <v>154</v>
      </c>
    </row>
    <row r="189" spans="1:65" s="14" customFormat="1">
      <c r="B189" s="168"/>
      <c r="D189" s="161" t="s">
        <v>161</v>
      </c>
      <c r="E189" s="169" t="s">
        <v>1</v>
      </c>
      <c r="F189" s="170" t="s">
        <v>172</v>
      </c>
      <c r="H189" s="171">
        <v>36</v>
      </c>
      <c r="I189" s="172"/>
      <c r="L189" s="168"/>
      <c r="M189" s="173"/>
      <c r="N189" s="174"/>
      <c r="O189" s="174"/>
      <c r="P189" s="174"/>
      <c r="Q189" s="174"/>
      <c r="R189" s="174"/>
      <c r="S189" s="174"/>
      <c r="T189" s="175"/>
      <c r="AT189" s="169" t="s">
        <v>161</v>
      </c>
      <c r="AU189" s="169" t="s">
        <v>84</v>
      </c>
      <c r="AV189" s="14" t="s">
        <v>84</v>
      </c>
      <c r="AW189" s="14" t="s">
        <v>30</v>
      </c>
      <c r="AX189" s="14" t="s">
        <v>75</v>
      </c>
      <c r="AY189" s="169" t="s">
        <v>154</v>
      </c>
    </row>
    <row r="190" spans="1:65" s="16" customFormat="1">
      <c r="B190" s="184"/>
      <c r="D190" s="161" t="s">
        <v>161</v>
      </c>
      <c r="E190" s="185" t="s">
        <v>1</v>
      </c>
      <c r="F190" s="186" t="s">
        <v>174</v>
      </c>
      <c r="H190" s="187">
        <v>304.25</v>
      </c>
      <c r="I190" s="188"/>
      <c r="L190" s="184"/>
      <c r="M190" s="189"/>
      <c r="N190" s="190"/>
      <c r="O190" s="190"/>
      <c r="P190" s="190"/>
      <c r="Q190" s="190"/>
      <c r="R190" s="190"/>
      <c r="S190" s="190"/>
      <c r="T190" s="191"/>
      <c r="AT190" s="185" t="s">
        <v>161</v>
      </c>
      <c r="AU190" s="185" t="s">
        <v>84</v>
      </c>
      <c r="AV190" s="16" t="s">
        <v>90</v>
      </c>
      <c r="AW190" s="16" t="s">
        <v>30</v>
      </c>
      <c r="AX190" s="16" t="s">
        <v>80</v>
      </c>
      <c r="AY190" s="185" t="s">
        <v>154</v>
      </c>
    </row>
    <row r="191" spans="1:65" s="2" customFormat="1" ht="16.5" customHeight="1">
      <c r="A191" s="33"/>
      <c r="B191" s="145"/>
      <c r="C191" s="192" t="s">
        <v>247</v>
      </c>
      <c r="D191" s="192" t="s">
        <v>237</v>
      </c>
      <c r="E191" s="193" t="s">
        <v>248</v>
      </c>
      <c r="F191" s="194" t="s">
        <v>249</v>
      </c>
      <c r="G191" s="195" t="s">
        <v>187</v>
      </c>
      <c r="H191" s="196">
        <v>60.85</v>
      </c>
      <c r="I191" s="197"/>
      <c r="J191" s="196">
        <f>ROUND(I191*H191,3)</f>
        <v>0</v>
      </c>
      <c r="K191" s="198"/>
      <c r="L191" s="199"/>
      <c r="M191" s="200" t="s">
        <v>1</v>
      </c>
      <c r="N191" s="201" t="s">
        <v>41</v>
      </c>
      <c r="O191" s="59"/>
      <c r="P191" s="155">
        <f>O191*H191</f>
        <v>0</v>
      </c>
      <c r="Q191" s="155">
        <v>0</v>
      </c>
      <c r="R191" s="155">
        <f>Q191*H191</f>
        <v>0</v>
      </c>
      <c r="S191" s="155">
        <v>0</v>
      </c>
      <c r="T191" s="156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57" t="s">
        <v>102</v>
      </c>
      <c r="AT191" s="157" t="s">
        <v>237</v>
      </c>
      <c r="AU191" s="157" t="s">
        <v>84</v>
      </c>
      <c r="AY191" s="18" t="s">
        <v>154</v>
      </c>
      <c r="BE191" s="158">
        <f>IF(N191="základná",J191,0)</f>
        <v>0</v>
      </c>
      <c r="BF191" s="158">
        <f>IF(N191="znížená",J191,0)</f>
        <v>0</v>
      </c>
      <c r="BG191" s="158">
        <f>IF(N191="zákl. prenesená",J191,0)</f>
        <v>0</v>
      </c>
      <c r="BH191" s="158">
        <f>IF(N191="zníž. prenesená",J191,0)</f>
        <v>0</v>
      </c>
      <c r="BI191" s="158">
        <f>IF(N191="nulová",J191,0)</f>
        <v>0</v>
      </c>
      <c r="BJ191" s="18" t="s">
        <v>84</v>
      </c>
      <c r="BK191" s="159">
        <f>ROUND(I191*H191,3)</f>
        <v>0</v>
      </c>
      <c r="BL191" s="18" t="s">
        <v>90</v>
      </c>
      <c r="BM191" s="157" t="s">
        <v>250</v>
      </c>
    </row>
    <row r="192" spans="1:65" s="14" customFormat="1">
      <c r="B192" s="168"/>
      <c r="D192" s="161" t="s">
        <v>161</v>
      </c>
      <c r="E192" s="169" t="s">
        <v>1</v>
      </c>
      <c r="F192" s="170" t="s">
        <v>251</v>
      </c>
      <c r="H192" s="171">
        <v>60.85</v>
      </c>
      <c r="I192" s="172"/>
      <c r="L192" s="168"/>
      <c r="M192" s="173"/>
      <c r="N192" s="174"/>
      <c r="O192" s="174"/>
      <c r="P192" s="174"/>
      <c r="Q192" s="174"/>
      <c r="R192" s="174"/>
      <c r="S192" s="174"/>
      <c r="T192" s="175"/>
      <c r="AT192" s="169" t="s">
        <v>161</v>
      </c>
      <c r="AU192" s="169" t="s">
        <v>84</v>
      </c>
      <c r="AV192" s="14" t="s">
        <v>84</v>
      </c>
      <c r="AW192" s="14" t="s">
        <v>30</v>
      </c>
      <c r="AX192" s="14" t="s">
        <v>80</v>
      </c>
      <c r="AY192" s="169" t="s">
        <v>154</v>
      </c>
    </row>
    <row r="193" spans="1:65" s="12" customFormat="1" ht="22.9" customHeight="1">
      <c r="B193" s="132"/>
      <c r="D193" s="133" t="s">
        <v>74</v>
      </c>
      <c r="E193" s="143" t="s">
        <v>84</v>
      </c>
      <c r="F193" s="143" t="s">
        <v>252</v>
      </c>
      <c r="I193" s="135"/>
      <c r="J193" s="144">
        <f>BK193</f>
        <v>0</v>
      </c>
      <c r="L193" s="132"/>
      <c r="M193" s="137"/>
      <c r="N193" s="138"/>
      <c r="O193" s="138"/>
      <c r="P193" s="139">
        <f>SUM(P194:P214)</f>
        <v>0</v>
      </c>
      <c r="Q193" s="138"/>
      <c r="R193" s="139">
        <f>SUM(R194:R214)</f>
        <v>7.3314097799999995</v>
      </c>
      <c r="S193" s="138"/>
      <c r="T193" s="140">
        <f>SUM(T194:T214)</f>
        <v>0</v>
      </c>
      <c r="AR193" s="133" t="s">
        <v>80</v>
      </c>
      <c r="AT193" s="141" t="s">
        <v>74</v>
      </c>
      <c r="AU193" s="141" t="s">
        <v>80</v>
      </c>
      <c r="AY193" s="133" t="s">
        <v>154</v>
      </c>
      <c r="BK193" s="142">
        <f>SUM(BK194:BK214)</f>
        <v>0</v>
      </c>
    </row>
    <row r="194" spans="1:65" s="2" customFormat="1" ht="21.75" customHeight="1">
      <c r="A194" s="33"/>
      <c r="B194" s="145"/>
      <c r="C194" s="146" t="s">
        <v>253</v>
      </c>
      <c r="D194" s="146" t="s">
        <v>156</v>
      </c>
      <c r="E194" s="147" t="s">
        <v>254</v>
      </c>
      <c r="F194" s="148" t="s">
        <v>255</v>
      </c>
      <c r="G194" s="149" t="s">
        <v>187</v>
      </c>
      <c r="H194" s="150">
        <v>0.32400000000000001</v>
      </c>
      <c r="I194" s="151"/>
      <c r="J194" s="150">
        <f>ROUND(I194*H194,3)</f>
        <v>0</v>
      </c>
      <c r="K194" s="152"/>
      <c r="L194" s="34"/>
      <c r="M194" s="153" t="s">
        <v>1</v>
      </c>
      <c r="N194" s="154" t="s">
        <v>41</v>
      </c>
      <c r="O194" s="59"/>
      <c r="P194" s="155">
        <f>O194*H194</f>
        <v>0</v>
      </c>
      <c r="Q194" s="155">
        <v>2.19407</v>
      </c>
      <c r="R194" s="155">
        <f>Q194*H194</f>
        <v>0.71087867999999999</v>
      </c>
      <c r="S194" s="155">
        <v>0</v>
      </c>
      <c r="T194" s="156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7" t="s">
        <v>90</v>
      </c>
      <c r="AT194" s="157" t="s">
        <v>156</v>
      </c>
      <c r="AU194" s="157" t="s">
        <v>84</v>
      </c>
      <c r="AY194" s="18" t="s">
        <v>154</v>
      </c>
      <c r="BE194" s="158">
        <f>IF(N194="základná",J194,0)</f>
        <v>0</v>
      </c>
      <c r="BF194" s="158">
        <f>IF(N194="znížená",J194,0)</f>
        <v>0</v>
      </c>
      <c r="BG194" s="158">
        <f>IF(N194="zákl. prenesená",J194,0)</f>
        <v>0</v>
      </c>
      <c r="BH194" s="158">
        <f>IF(N194="zníž. prenesená",J194,0)</f>
        <v>0</v>
      </c>
      <c r="BI194" s="158">
        <f>IF(N194="nulová",J194,0)</f>
        <v>0</v>
      </c>
      <c r="BJ194" s="18" t="s">
        <v>84</v>
      </c>
      <c r="BK194" s="159">
        <f>ROUND(I194*H194,3)</f>
        <v>0</v>
      </c>
      <c r="BL194" s="18" t="s">
        <v>90</v>
      </c>
      <c r="BM194" s="157" t="s">
        <v>256</v>
      </c>
    </row>
    <row r="195" spans="1:65" s="14" customFormat="1">
      <c r="B195" s="168"/>
      <c r="D195" s="161" t="s">
        <v>161</v>
      </c>
      <c r="E195" s="169" t="s">
        <v>1</v>
      </c>
      <c r="F195" s="170" t="s">
        <v>257</v>
      </c>
      <c r="H195" s="171">
        <v>0.32400000000000001</v>
      </c>
      <c r="I195" s="172"/>
      <c r="L195" s="168"/>
      <c r="M195" s="173"/>
      <c r="N195" s="174"/>
      <c r="O195" s="174"/>
      <c r="P195" s="174"/>
      <c r="Q195" s="174"/>
      <c r="R195" s="174"/>
      <c r="S195" s="174"/>
      <c r="T195" s="175"/>
      <c r="AT195" s="169" t="s">
        <v>161</v>
      </c>
      <c r="AU195" s="169" t="s">
        <v>84</v>
      </c>
      <c r="AV195" s="14" t="s">
        <v>84</v>
      </c>
      <c r="AW195" s="14" t="s">
        <v>30</v>
      </c>
      <c r="AX195" s="14" t="s">
        <v>80</v>
      </c>
      <c r="AY195" s="169" t="s">
        <v>154</v>
      </c>
    </row>
    <row r="196" spans="1:65" s="2" customFormat="1" ht="21.75" customHeight="1">
      <c r="A196" s="33"/>
      <c r="B196" s="145"/>
      <c r="C196" s="146" t="s">
        <v>258</v>
      </c>
      <c r="D196" s="146" t="s">
        <v>156</v>
      </c>
      <c r="E196" s="147" t="s">
        <v>259</v>
      </c>
      <c r="F196" s="148" t="s">
        <v>260</v>
      </c>
      <c r="G196" s="149" t="s">
        <v>187</v>
      </c>
      <c r="H196" s="150">
        <v>2.4689999999999999</v>
      </c>
      <c r="I196" s="151"/>
      <c r="J196" s="150">
        <f>ROUND(I196*H196,3)</f>
        <v>0</v>
      </c>
      <c r="K196" s="152"/>
      <c r="L196" s="34"/>
      <c r="M196" s="153" t="s">
        <v>1</v>
      </c>
      <c r="N196" s="154" t="s">
        <v>41</v>
      </c>
      <c r="O196" s="59"/>
      <c r="P196" s="155">
        <f>O196*H196</f>
        <v>0</v>
      </c>
      <c r="Q196" s="155">
        <v>2.5138199999999999</v>
      </c>
      <c r="R196" s="155">
        <f>Q196*H196</f>
        <v>6.2066215799999993</v>
      </c>
      <c r="S196" s="155">
        <v>0</v>
      </c>
      <c r="T196" s="156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7" t="s">
        <v>90</v>
      </c>
      <c r="AT196" s="157" t="s">
        <v>156</v>
      </c>
      <c r="AU196" s="157" t="s">
        <v>84</v>
      </c>
      <c r="AY196" s="18" t="s">
        <v>154</v>
      </c>
      <c r="BE196" s="158">
        <f>IF(N196="základná",J196,0)</f>
        <v>0</v>
      </c>
      <c r="BF196" s="158">
        <f>IF(N196="znížená",J196,0)</f>
        <v>0</v>
      </c>
      <c r="BG196" s="158">
        <f>IF(N196="zákl. prenesená",J196,0)</f>
        <v>0</v>
      </c>
      <c r="BH196" s="158">
        <f>IF(N196="zníž. prenesená",J196,0)</f>
        <v>0</v>
      </c>
      <c r="BI196" s="158">
        <f>IF(N196="nulová",J196,0)</f>
        <v>0</v>
      </c>
      <c r="BJ196" s="18" t="s">
        <v>84</v>
      </c>
      <c r="BK196" s="159">
        <f>ROUND(I196*H196,3)</f>
        <v>0</v>
      </c>
      <c r="BL196" s="18" t="s">
        <v>90</v>
      </c>
      <c r="BM196" s="157" t="s">
        <v>261</v>
      </c>
    </row>
    <row r="197" spans="1:65" s="13" customFormat="1">
      <c r="B197" s="160"/>
      <c r="D197" s="161" t="s">
        <v>161</v>
      </c>
      <c r="E197" s="162" t="s">
        <v>1</v>
      </c>
      <c r="F197" s="163" t="s">
        <v>231</v>
      </c>
      <c r="H197" s="162" t="s">
        <v>1</v>
      </c>
      <c r="I197" s="164"/>
      <c r="L197" s="160"/>
      <c r="M197" s="165"/>
      <c r="N197" s="166"/>
      <c r="O197" s="166"/>
      <c r="P197" s="166"/>
      <c r="Q197" s="166"/>
      <c r="R197" s="166"/>
      <c r="S197" s="166"/>
      <c r="T197" s="167"/>
      <c r="AT197" s="162" t="s">
        <v>161</v>
      </c>
      <c r="AU197" s="162" t="s">
        <v>84</v>
      </c>
      <c r="AV197" s="13" t="s">
        <v>80</v>
      </c>
      <c r="AW197" s="13" t="s">
        <v>30</v>
      </c>
      <c r="AX197" s="13" t="s">
        <v>75</v>
      </c>
      <c r="AY197" s="162" t="s">
        <v>154</v>
      </c>
    </row>
    <row r="198" spans="1:65" s="14" customFormat="1">
      <c r="B198" s="168"/>
      <c r="D198" s="161" t="s">
        <v>161</v>
      </c>
      <c r="E198" s="169" t="s">
        <v>1</v>
      </c>
      <c r="F198" s="170" t="s">
        <v>262</v>
      </c>
      <c r="H198" s="171">
        <v>1.024</v>
      </c>
      <c r="I198" s="172"/>
      <c r="L198" s="168"/>
      <c r="M198" s="173"/>
      <c r="N198" s="174"/>
      <c r="O198" s="174"/>
      <c r="P198" s="174"/>
      <c r="Q198" s="174"/>
      <c r="R198" s="174"/>
      <c r="S198" s="174"/>
      <c r="T198" s="175"/>
      <c r="AT198" s="169" t="s">
        <v>161</v>
      </c>
      <c r="AU198" s="169" t="s">
        <v>84</v>
      </c>
      <c r="AV198" s="14" t="s">
        <v>84</v>
      </c>
      <c r="AW198" s="14" t="s">
        <v>30</v>
      </c>
      <c r="AX198" s="14" t="s">
        <v>75</v>
      </c>
      <c r="AY198" s="169" t="s">
        <v>154</v>
      </c>
    </row>
    <row r="199" spans="1:65" s="14" customFormat="1">
      <c r="B199" s="168"/>
      <c r="D199" s="161" t="s">
        <v>161</v>
      </c>
      <c r="E199" s="169" t="s">
        <v>1</v>
      </c>
      <c r="F199" s="170" t="s">
        <v>263</v>
      </c>
      <c r="H199" s="171">
        <v>2.0569999999999999</v>
      </c>
      <c r="I199" s="172"/>
      <c r="L199" s="168"/>
      <c r="M199" s="173"/>
      <c r="N199" s="174"/>
      <c r="O199" s="174"/>
      <c r="P199" s="174"/>
      <c r="Q199" s="174"/>
      <c r="R199" s="174"/>
      <c r="S199" s="174"/>
      <c r="T199" s="175"/>
      <c r="AT199" s="169" t="s">
        <v>161</v>
      </c>
      <c r="AU199" s="169" t="s">
        <v>84</v>
      </c>
      <c r="AV199" s="14" t="s">
        <v>84</v>
      </c>
      <c r="AW199" s="14" t="s">
        <v>30</v>
      </c>
      <c r="AX199" s="14" t="s">
        <v>75</v>
      </c>
      <c r="AY199" s="169" t="s">
        <v>154</v>
      </c>
    </row>
    <row r="200" spans="1:65" s="14" customFormat="1">
      <c r="B200" s="168"/>
      <c r="D200" s="161" t="s">
        <v>161</v>
      </c>
      <c r="E200" s="169" t="s">
        <v>1</v>
      </c>
      <c r="F200" s="170" t="s">
        <v>264</v>
      </c>
      <c r="H200" s="171">
        <v>-0.61199999999999999</v>
      </c>
      <c r="I200" s="172"/>
      <c r="L200" s="168"/>
      <c r="M200" s="173"/>
      <c r="N200" s="174"/>
      <c r="O200" s="174"/>
      <c r="P200" s="174"/>
      <c r="Q200" s="174"/>
      <c r="R200" s="174"/>
      <c r="S200" s="174"/>
      <c r="T200" s="175"/>
      <c r="AT200" s="169" t="s">
        <v>161</v>
      </c>
      <c r="AU200" s="169" t="s">
        <v>84</v>
      </c>
      <c r="AV200" s="14" t="s">
        <v>84</v>
      </c>
      <c r="AW200" s="14" t="s">
        <v>30</v>
      </c>
      <c r="AX200" s="14" t="s">
        <v>75</v>
      </c>
      <c r="AY200" s="169" t="s">
        <v>154</v>
      </c>
    </row>
    <row r="201" spans="1:65" s="16" customFormat="1">
      <c r="B201" s="184"/>
      <c r="D201" s="161" t="s">
        <v>161</v>
      </c>
      <c r="E201" s="185" t="s">
        <v>1</v>
      </c>
      <c r="F201" s="186" t="s">
        <v>174</v>
      </c>
      <c r="H201" s="187">
        <v>2.4689999999999999</v>
      </c>
      <c r="I201" s="188"/>
      <c r="L201" s="184"/>
      <c r="M201" s="189"/>
      <c r="N201" s="190"/>
      <c r="O201" s="190"/>
      <c r="P201" s="190"/>
      <c r="Q201" s="190"/>
      <c r="R201" s="190"/>
      <c r="S201" s="190"/>
      <c r="T201" s="191"/>
      <c r="AT201" s="185" t="s">
        <v>161</v>
      </c>
      <c r="AU201" s="185" t="s">
        <v>84</v>
      </c>
      <c r="AV201" s="16" t="s">
        <v>90</v>
      </c>
      <c r="AW201" s="16" t="s">
        <v>30</v>
      </c>
      <c r="AX201" s="16" t="s">
        <v>80</v>
      </c>
      <c r="AY201" s="185" t="s">
        <v>154</v>
      </c>
    </row>
    <row r="202" spans="1:65" s="2" customFormat="1" ht="21.75" customHeight="1">
      <c r="A202" s="33"/>
      <c r="B202" s="145"/>
      <c r="C202" s="146" t="s">
        <v>7</v>
      </c>
      <c r="D202" s="146" t="s">
        <v>156</v>
      </c>
      <c r="E202" s="147" t="s">
        <v>265</v>
      </c>
      <c r="F202" s="148" t="s">
        <v>266</v>
      </c>
      <c r="G202" s="149" t="s">
        <v>159</v>
      </c>
      <c r="H202" s="150">
        <v>14.12</v>
      </c>
      <c r="I202" s="151"/>
      <c r="J202" s="150">
        <f>ROUND(I202*H202,3)</f>
        <v>0</v>
      </c>
      <c r="K202" s="152"/>
      <c r="L202" s="34"/>
      <c r="M202" s="153" t="s">
        <v>1</v>
      </c>
      <c r="N202" s="154" t="s">
        <v>41</v>
      </c>
      <c r="O202" s="59"/>
      <c r="P202" s="155">
        <f>O202*H202</f>
        <v>0</v>
      </c>
      <c r="Q202" s="155">
        <v>6.7000000000000002E-4</v>
      </c>
      <c r="R202" s="155">
        <f>Q202*H202</f>
        <v>9.460399999999999E-3</v>
      </c>
      <c r="S202" s="155">
        <v>0</v>
      </c>
      <c r="T202" s="156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57" t="s">
        <v>90</v>
      </c>
      <c r="AT202" s="157" t="s">
        <v>156</v>
      </c>
      <c r="AU202" s="157" t="s">
        <v>84</v>
      </c>
      <c r="AY202" s="18" t="s">
        <v>154</v>
      </c>
      <c r="BE202" s="158">
        <f>IF(N202="základná",J202,0)</f>
        <v>0</v>
      </c>
      <c r="BF202" s="158">
        <f>IF(N202="znížená",J202,0)</f>
        <v>0</v>
      </c>
      <c r="BG202" s="158">
        <f>IF(N202="zákl. prenesená",J202,0)</f>
        <v>0</v>
      </c>
      <c r="BH202" s="158">
        <f>IF(N202="zníž. prenesená",J202,0)</f>
        <v>0</v>
      </c>
      <c r="BI202" s="158">
        <f>IF(N202="nulová",J202,0)</f>
        <v>0</v>
      </c>
      <c r="BJ202" s="18" t="s">
        <v>84</v>
      </c>
      <c r="BK202" s="159">
        <f>ROUND(I202*H202,3)</f>
        <v>0</v>
      </c>
      <c r="BL202" s="18" t="s">
        <v>90</v>
      </c>
      <c r="BM202" s="157" t="s">
        <v>267</v>
      </c>
    </row>
    <row r="203" spans="1:65" s="13" customFormat="1">
      <c r="B203" s="160"/>
      <c r="D203" s="161" t="s">
        <v>161</v>
      </c>
      <c r="E203" s="162" t="s">
        <v>1</v>
      </c>
      <c r="F203" s="163" t="s">
        <v>231</v>
      </c>
      <c r="H203" s="162" t="s">
        <v>1</v>
      </c>
      <c r="I203" s="164"/>
      <c r="L203" s="160"/>
      <c r="M203" s="165"/>
      <c r="N203" s="166"/>
      <c r="O203" s="166"/>
      <c r="P203" s="166"/>
      <c r="Q203" s="166"/>
      <c r="R203" s="166"/>
      <c r="S203" s="166"/>
      <c r="T203" s="167"/>
      <c r="AT203" s="162" t="s">
        <v>161</v>
      </c>
      <c r="AU203" s="162" t="s">
        <v>84</v>
      </c>
      <c r="AV203" s="13" t="s">
        <v>80</v>
      </c>
      <c r="AW203" s="13" t="s">
        <v>30</v>
      </c>
      <c r="AX203" s="13" t="s">
        <v>75</v>
      </c>
      <c r="AY203" s="162" t="s">
        <v>154</v>
      </c>
    </row>
    <row r="204" spans="1:65" s="14" customFormat="1">
      <c r="B204" s="168"/>
      <c r="D204" s="161" t="s">
        <v>161</v>
      </c>
      <c r="E204" s="169" t="s">
        <v>1</v>
      </c>
      <c r="F204" s="170" t="s">
        <v>268</v>
      </c>
      <c r="H204" s="171">
        <v>2.56</v>
      </c>
      <c r="I204" s="172"/>
      <c r="L204" s="168"/>
      <c r="M204" s="173"/>
      <c r="N204" s="174"/>
      <c r="O204" s="174"/>
      <c r="P204" s="174"/>
      <c r="Q204" s="174"/>
      <c r="R204" s="174"/>
      <c r="S204" s="174"/>
      <c r="T204" s="175"/>
      <c r="AT204" s="169" t="s">
        <v>161</v>
      </c>
      <c r="AU204" s="169" t="s">
        <v>84</v>
      </c>
      <c r="AV204" s="14" t="s">
        <v>84</v>
      </c>
      <c r="AW204" s="14" t="s">
        <v>30</v>
      </c>
      <c r="AX204" s="14" t="s">
        <v>75</v>
      </c>
      <c r="AY204" s="169" t="s">
        <v>154</v>
      </c>
    </row>
    <row r="205" spans="1:65" s="14" customFormat="1">
      <c r="B205" s="168"/>
      <c r="D205" s="161" t="s">
        <v>161</v>
      </c>
      <c r="E205" s="169" t="s">
        <v>1</v>
      </c>
      <c r="F205" s="170" t="s">
        <v>269</v>
      </c>
      <c r="H205" s="171">
        <v>7.48</v>
      </c>
      <c r="I205" s="172"/>
      <c r="L205" s="168"/>
      <c r="M205" s="173"/>
      <c r="N205" s="174"/>
      <c r="O205" s="174"/>
      <c r="P205" s="174"/>
      <c r="Q205" s="174"/>
      <c r="R205" s="174"/>
      <c r="S205" s="174"/>
      <c r="T205" s="175"/>
      <c r="AT205" s="169" t="s">
        <v>161</v>
      </c>
      <c r="AU205" s="169" t="s">
        <v>84</v>
      </c>
      <c r="AV205" s="14" t="s">
        <v>84</v>
      </c>
      <c r="AW205" s="14" t="s">
        <v>30</v>
      </c>
      <c r="AX205" s="14" t="s">
        <v>75</v>
      </c>
      <c r="AY205" s="169" t="s">
        <v>154</v>
      </c>
    </row>
    <row r="206" spans="1:65" s="14" customFormat="1">
      <c r="B206" s="168"/>
      <c r="D206" s="161" t="s">
        <v>161</v>
      </c>
      <c r="E206" s="169" t="s">
        <v>1</v>
      </c>
      <c r="F206" s="170" t="s">
        <v>270</v>
      </c>
      <c r="H206" s="171">
        <v>4.08</v>
      </c>
      <c r="I206" s="172"/>
      <c r="L206" s="168"/>
      <c r="M206" s="173"/>
      <c r="N206" s="174"/>
      <c r="O206" s="174"/>
      <c r="P206" s="174"/>
      <c r="Q206" s="174"/>
      <c r="R206" s="174"/>
      <c r="S206" s="174"/>
      <c r="T206" s="175"/>
      <c r="AT206" s="169" t="s">
        <v>161</v>
      </c>
      <c r="AU206" s="169" t="s">
        <v>84</v>
      </c>
      <c r="AV206" s="14" t="s">
        <v>84</v>
      </c>
      <c r="AW206" s="14" t="s">
        <v>30</v>
      </c>
      <c r="AX206" s="14" t="s">
        <v>75</v>
      </c>
      <c r="AY206" s="169" t="s">
        <v>154</v>
      </c>
    </row>
    <row r="207" spans="1:65" s="16" customFormat="1">
      <c r="B207" s="184"/>
      <c r="D207" s="161" t="s">
        <v>161</v>
      </c>
      <c r="E207" s="185" t="s">
        <v>1</v>
      </c>
      <c r="F207" s="186" t="s">
        <v>174</v>
      </c>
      <c r="H207" s="187">
        <v>14.12</v>
      </c>
      <c r="I207" s="188"/>
      <c r="L207" s="184"/>
      <c r="M207" s="189"/>
      <c r="N207" s="190"/>
      <c r="O207" s="190"/>
      <c r="P207" s="190"/>
      <c r="Q207" s="190"/>
      <c r="R207" s="190"/>
      <c r="S207" s="190"/>
      <c r="T207" s="191"/>
      <c r="AT207" s="185" t="s">
        <v>161</v>
      </c>
      <c r="AU207" s="185" t="s">
        <v>84</v>
      </c>
      <c r="AV207" s="16" t="s">
        <v>90</v>
      </c>
      <c r="AW207" s="16" t="s">
        <v>30</v>
      </c>
      <c r="AX207" s="16" t="s">
        <v>80</v>
      </c>
      <c r="AY207" s="185" t="s">
        <v>154</v>
      </c>
    </row>
    <row r="208" spans="1:65" s="2" customFormat="1" ht="21.75" customHeight="1">
      <c r="A208" s="33"/>
      <c r="B208" s="145"/>
      <c r="C208" s="146" t="s">
        <v>271</v>
      </c>
      <c r="D208" s="146" t="s">
        <v>156</v>
      </c>
      <c r="E208" s="147" t="s">
        <v>272</v>
      </c>
      <c r="F208" s="148" t="s">
        <v>273</v>
      </c>
      <c r="G208" s="149" t="s">
        <v>159</v>
      </c>
      <c r="H208" s="150">
        <v>14.12</v>
      </c>
      <c r="I208" s="151"/>
      <c r="J208" s="150">
        <f>ROUND(I208*H208,3)</f>
        <v>0</v>
      </c>
      <c r="K208" s="152"/>
      <c r="L208" s="34"/>
      <c r="M208" s="153" t="s">
        <v>1</v>
      </c>
      <c r="N208" s="154" t="s">
        <v>41</v>
      </c>
      <c r="O208" s="59"/>
      <c r="P208" s="155">
        <f>O208*H208</f>
        <v>0</v>
      </c>
      <c r="Q208" s="155">
        <v>0</v>
      </c>
      <c r="R208" s="155">
        <f>Q208*H208</f>
        <v>0</v>
      </c>
      <c r="S208" s="155">
        <v>0</v>
      </c>
      <c r="T208" s="156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7" t="s">
        <v>90</v>
      </c>
      <c r="AT208" s="157" t="s">
        <v>156</v>
      </c>
      <c r="AU208" s="157" t="s">
        <v>84</v>
      </c>
      <c r="AY208" s="18" t="s">
        <v>154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8" t="s">
        <v>84</v>
      </c>
      <c r="BK208" s="159">
        <f>ROUND(I208*H208,3)</f>
        <v>0</v>
      </c>
      <c r="BL208" s="18" t="s">
        <v>90</v>
      </c>
      <c r="BM208" s="157" t="s">
        <v>274</v>
      </c>
    </row>
    <row r="209" spans="1:65" s="2" customFormat="1" ht="16.5" customHeight="1">
      <c r="A209" s="33"/>
      <c r="B209" s="145"/>
      <c r="C209" s="146" t="s">
        <v>275</v>
      </c>
      <c r="D209" s="146" t="s">
        <v>156</v>
      </c>
      <c r="E209" s="147" t="s">
        <v>276</v>
      </c>
      <c r="F209" s="148" t="s">
        <v>277</v>
      </c>
      <c r="G209" s="149" t="s">
        <v>224</v>
      </c>
      <c r="H209" s="150">
        <v>0.247</v>
      </c>
      <c r="I209" s="151"/>
      <c r="J209" s="150">
        <f>ROUND(I209*H209,3)</f>
        <v>0</v>
      </c>
      <c r="K209" s="152"/>
      <c r="L209" s="34"/>
      <c r="M209" s="153" t="s">
        <v>1</v>
      </c>
      <c r="N209" s="154" t="s">
        <v>41</v>
      </c>
      <c r="O209" s="59"/>
      <c r="P209" s="155">
        <f>O209*H209</f>
        <v>0</v>
      </c>
      <c r="Q209" s="155">
        <v>1.20296</v>
      </c>
      <c r="R209" s="155">
        <f>Q209*H209</f>
        <v>0.29713112000000003</v>
      </c>
      <c r="S209" s="155">
        <v>0</v>
      </c>
      <c r="T209" s="15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7" t="s">
        <v>90</v>
      </c>
      <c r="AT209" s="157" t="s">
        <v>156</v>
      </c>
      <c r="AU209" s="157" t="s">
        <v>84</v>
      </c>
      <c r="AY209" s="18" t="s">
        <v>154</v>
      </c>
      <c r="BE209" s="158">
        <f>IF(N209="základná",J209,0)</f>
        <v>0</v>
      </c>
      <c r="BF209" s="158">
        <f>IF(N209="znížená",J209,0)</f>
        <v>0</v>
      </c>
      <c r="BG209" s="158">
        <f>IF(N209="zákl. prenesená",J209,0)</f>
        <v>0</v>
      </c>
      <c r="BH209" s="158">
        <f>IF(N209="zníž. prenesená",J209,0)</f>
        <v>0</v>
      </c>
      <c r="BI209" s="158">
        <f>IF(N209="nulová",J209,0)</f>
        <v>0</v>
      </c>
      <c r="BJ209" s="18" t="s">
        <v>84</v>
      </c>
      <c r="BK209" s="159">
        <f>ROUND(I209*H209,3)</f>
        <v>0</v>
      </c>
      <c r="BL209" s="18" t="s">
        <v>90</v>
      </c>
      <c r="BM209" s="157" t="s">
        <v>278</v>
      </c>
    </row>
    <row r="210" spans="1:65" s="14" customFormat="1">
      <c r="B210" s="168"/>
      <c r="D210" s="161" t="s">
        <v>161</v>
      </c>
      <c r="E210" s="169" t="s">
        <v>1</v>
      </c>
      <c r="F210" s="170" t="s">
        <v>279</v>
      </c>
      <c r="H210" s="171">
        <v>0.247</v>
      </c>
      <c r="I210" s="172"/>
      <c r="L210" s="168"/>
      <c r="M210" s="173"/>
      <c r="N210" s="174"/>
      <c r="O210" s="174"/>
      <c r="P210" s="174"/>
      <c r="Q210" s="174"/>
      <c r="R210" s="174"/>
      <c r="S210" s="174"/>
      <c r="T210" s="175"/>
      <c r="AT210" s="169" t="s">
        <v>161</v>
      </c>
      <c r="AU210" s="169" t="s">
        <v>84</v>
      </c>
      <c r="AV210" s="14" t="s">
        <v>84</v>
      </c>
      <c r="AW210" s="14" t="s">
        <v>30</v>
      </c>
      <c r="AX210" s="14" t="s">
        <v>80</v>
      </c>
      <c r="AY210" s="169" t="s">
        <v>154</v>
      </c>
    </row>
    <row r="211" spans="1:65" s="2" customFormat="1" ht="16.5" customHeight="1">
      <c r="A211" s="33"/>
      <c r="B211" s="145"/>
      <c r="C211" s="146" t="s">
        <v>280</v>
      </c>
      <c r="D211" s="146" t="s">
        <v>156</v>
      </c>
      <c r="E211" s="147" t="s">
        <v>281</v>
      </c>
      <c r="F211" s="148" t="s">
        <v>282</v>
      </c>
      <c r="G211" s="149" t="s">
        <v>177</v>
      </c>
      <c r="H211" s="150">
        <v>1.7</v>
      </c>
      <c r="I211" s="151"/>
      <c r="J211" s="150">
        <f>ROUND(I211*H211,3)</f>
        <v>0</v>
      </c>
      <c r="K211" s="152"/>
      <c r="L211" s="34"/>
      <c r="M211" s="153" t="s">
        <v>1</v>
      </c>
      <c r="N211" s="154" t="s">
        <v>41</v>
      </c>
      <c r="O211" s="59"/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57" t="s">
        <v>90</v>
      </c>
      <c r="AT211" s="157" t="s">
        <v>156</v>
      </c>
      <c r="AU211" s="157" t="s">
        <v>84</v>
      </c>
      <c r="AY211" s="18" t="s">
        <v>154</v>
      </c>
      <c r="BE211" s="158">
        <f>IF(N211="základná",J211,0)</f>
        <v>0</v>
      </c>
      <c r="BF211" s="158">
        <f>IF(N211="znížená",J211,0)</f>
        <v>0</v>
      </c>
      <c r="BG211" s="158">
        <f>IF(N211="zákl. prenesená",J211,0)</f>
        <v>0</v>
      </c>
      <c r="BH211" s="158">
        <f>IF(N211="zníž. prenesená",J211,0)</f>
        <v>0</v>
      </c>
      <c r="BI211" s="158">
        <f>IF(N211="nulová",J211,0)</f>
        <v>0</v>
      </c>
      <c r="BJ211" s="18" t="s">
        <v>84</v>
      </c>
      <c r="BK211" s="159">
        <f>ROUND(I211*H211,3)</f>
        <v>0</v>
      </c>
      <c r="BL211" s="18" t="s">
        <v>90</v>
      </c>
      <c r="BM211" s="157" t="s">
        <v>283</v>
      </c>
    </row>
    <row r="212" spans="1:65" s="2" customFormat="1" ht="21.75" customHeight="1">
      <c r="A212" s="33"/>
      <c r="B212" s="145"/>
      <c r="C212" s="192" t="s">
        <v>284</v>
      </c>
      <c r="D212" s="192" t="s">
        <v>237</v>
      </c>
      <c r="E212" s="193" t="s">
        <v>285</v>
      </c>
      <c r="F212" s="194" t="s">
        <v>286</v>
      </c>
      <c r="G212" s="195" t="s">
        <v>177</v>
      </c>
      <c r="H212" s="196">
        <v>1.7</v>
      </c>
      <c r="I212" s="197"/>
      <c r="J212" s="196">
        <f>ROUND(I212*H212,3)</f>
        <v>0</v>
      </c>
      <c r="K212" s="198"/>
      <c r="L212" s="199"/>
      <c r="M212" s="200" t="s">
        <v>1</v>
      </c>
      <c r="N212" s="201" t="s">
        <v>41</v>
      </c>
      <c r="O212" s="59"/>
      <c r="P212" s="155">
        <f>O212*H212</f>
        <v>0</v>
      </c>
      <c r="Q212" s="155">
        <v>6.234E-2</v>
      </c>
      <c r="R212" s="155">
        <f>Q212*H212</f>
        <v>0.105978</v>
      </c>
      <c r="S212" s="155">
        <v>0</v>
      </c>
      <c r="T212" s="15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7" t="s">
        <v>102</v>
      </c>
      <c r="AT212" s="157" t="s">
        <v>237</v>
      </c>
      <c r="AU212" s="157" t="s">
        <v>84</v>
      </c>
      <c r="AY212" s="18" t="s">
        <v>154</v>
      </c>
      <c r="BE212" s="158">
        <f>IF(N212="základná",J212,0)</f>
        <v>0</v>
      </c>
      <c r="BF212" s="158">
        <f>IF(N212="znížená",J212,0)</f>
        <v>0</v>
      </c>
      <c r="BG212" s="158">
        <f>IF(N212="zákl. prenesená",J212,0)</f>
        <v>0</v>
      </c>
      <c r="BH212" s="158">
        <f>IF(N212="zníž. prenesená",J212,0)</f>
        <v>0</v>
      </c>
      <c r="BI212" s="158">
        <f>IF(N212="nulová",J212,0)</f>
        <v>0</v>
      </c>
      <c r="BJ212" s="18" t="s">
        <v>84</v>
      </c>
      <c r="BK212" s="159">
        <f>ROUND(I212*H212,3)</f>
        <v>0</v>
      </c>
      <c r="BL212" s="18" t="s">
        <v>90</v>
      </c>
      <c r="BM212" s="157" t="s">
        <v>287</v>
      </c>
    </row>
    <row r="213" spans="1:65" s="2" customFormat="1" ht="16.5" customHeight="1">
      <c r="A213" s="33"/>
      <c r="B213" s="145"/>
      <c r="C213" s="146" t="s">
        <v>288</v>
      </c>
      <c r="D213" s="146" t="s">
        <v>156</v>
      </c>
      <c r="E213" s="147" t="s">
        <v>289</v>
      </c>
      <c r="F213" s="148" t="s">
        <v>290</v>
      </c>
      <c r="G213" s="149" t="s">
        <v>177</v>
      </c>
      <c r="H213" s="150">
        <v>2</v>
      </c>
      <c r="I213" s="151"/>
      <c r="J213" s="150">
        <f>ROUND(I213*H213,3)</f>
        <v>0</v>
      </c>
      <c r="K213" s="152"/>
      <c r="L213" s="34"/>
      <c r="M213" s="153" t="s">
        <v>1</v>
      </c>
      <c r="N213" s="154" t="s">
        <v>41</v>
      </c>
      <c r="O213" s="59"/>
      <c r="P213" s="155">
        <f>O213*H213</f>
        <v>0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57" t="s">
        <v>90</v>
      </c>
      <c r="AT213" s="157" t="s">
        <v>156</v>
      </c>
      <c r="AU213" s="157" t="s">
        <v>84</v>
      </c>
      <c r="AY213" s="18" t="s">
        <v>154</v>
      </c>
      <c r="BE213" s="158">
        <f>IF(N213="základná",J213,0)</f>
        <v>0</v>
      </c>
      <c r="BF213" s="158">
        <f>IF(N213="znížená",J213,0)</f>
        <v>0</v>
      </c>
      <c r="BG213" s="158">
        <f>IF(N213="zákl. prenesená",J213,0)</f>
        <v>0</v>
      </c>
      <c r="BH213" s="158">
        <f>IF(N213="zníž. prenesená",J213,0)</f>
        <v>0</v>
      </c>
      <c r="BI213" s="158">
        <f>IF(N213="nulová",J213,0)</f>
        <v>0</v>
      </c>
      <c r="BJ213" s="18" t="s">
        <v>84</v>
      </c>
      <c r="BK213" s="159">
        <f>ROUND(I213*H213,3)</f>
        <v>0</v>
      </c>
      <c r="BL213" s="18" t="s">
        <v>90</v>
      </c>
      <c r="BM213" s="157" t="s">
        <v>291</v>
      </c>
    </row>
    <row r="214" spans="1:65" s="2" customFormat="1" ht="16.5" customHeight="1">
      <c r="A214" s="33"/>
      <c r="B214" s="145"/>
      <c r="C214" s="192" t="s">
        <v>292</v>
      </c>
      <c r="D214" s="192" t="s">
        <v>237</v>
      </c>
      <c r="E214" s="193" t="s">
        <v>293</v>
      </c>
      <c r="F214" s="194" t="s">
        <v>294</v>
      </c>
      <c r="G214" s="195" t="s">
        <v>177</v>
      </c>
      <c r="H214" s="196">
        <v>2</v>
      </c>
      <c r="I214" s="197"/>
      <c r="J214" s="196">
        <f>ROUND(I214*H214,3)</f>
        <v>0</v>
      </c>
      <c r="K214" s="198"/>
      <c r="L214" s="199"/>
      <c r="M214" s="200" t="s">
        <v>1</v>
      </c>
      <c r="N214" s="201" t="s">
        <v>41</v>
      </c>
      <c r="O214" s="59"/>
      <c r="P214" s="155">
        <f>O214*H214</f>
        <v>0</v>
      </c>
      <c r="Q214" s="155">
        <v>6.7000000000000002E-4</v>
      </c>
      <c r="R214" s="155">
        <f>Q214*H214</f>
        <v>1.34E-3</v>
      </c>
      <c r="S214" s="155">
        <v>0</v>
      </c>
      <c r="T214" s="156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7" t="s">
        <v>102</v>
      </c>
      <c r="AT214" s="157" t="s">
        <v>237</v>
      </c>
      <c r="AU214" s="157" t="s">
        <v>84</v>
      </c>
      <c r="AY214" s="18" t="s">
        <v>154</v>
      </c>
      <c r="BE214" s="158">
        <f>IF(N214="základná",J214,0)</f>
        <v>0</v>
      </c>
      <c r="BF214" s="158">
        <f>IF(N214="znížená",J214,0)</f>
        <v>0</v>
      </c>
      <c r="BG214" s="158">
        <f>IF(N214="zákl. prenesená",J214,0)</f>
        <v>0</v>
      </c>
      <c r="BH214" s="158">
        <f>IF(N214="zníž. prenesená",J214,0)</f>
        <v>0</v>
      </c>
      <c r="BI214" s="158">
        <f>IF(N214="nulová",J214,0)</f>
        <v>0</v>
      </c>
      <c r="BJ214" s="18" t="s">
        <v>84</v>
      </c>
      <c r="BK214" s="159">
        <f>ROUND(I214*H214,3)</f>
        <v>0</v>
      </c>
      <c r="BL214" s="18" t="s">
        <v>90</v>
      </c>
      <c r="BM214" s="157" t="s">
        <v>295</v>
      </c>
    </row>
    <row r="215" spans="1:65" s="12" customFormat="1" ht="22.9" customHeight="1">
      <c r="B215" s="132"/>
      <c r="D215" s="133" t="s">
        <v>74</v>
      </c>
      <c r="E215" s="143" t="s">
        <v>93</v>
      </c>
      <c r="F215" s="143" t="s">
        <v>296</v>
      </c>
      <c r="I215" s="135"/>
      <c r="J215" s="144">
        <f>BK215</f>
        <v>0</v>
      </c>
      <c r="L215" s="132"/>
      <c r="M215" s="137"/>
      <c r="N215" s="138"/>
      <c r="O215" s="138"/>
      <c r="P215" s="139">
        <f>SUM(P216:P230)</f>
        <v>0</v>
      </c>
      <c r="Q215" s="138"/>
      <c r="R215" s="139">
        <f>SUM(R216:R230)</f>
        <v>2201.8336914740007</v>
      </c>
      <c r="S215" s="138"/>
      <c r="T215" s="140">
        <f>SUM(T216:T230)</f>
        <v>0</v>
      </c>
      <c r="AR215" s="133" t="s">
        <v>80</v>
      </c>
      <c r="AT215" s="141" t="s">
        <v>74</v>
      </c>
      <c r="AU215" s="141" t="s">
        <v>80</v>
      </c>
      <c r="AY215" s="133" t="s">
        <v>154</v>
      </c>
      <c r="BK215" s="142">
        <f>SUM(BK216:BK230)</f>
        <v>0</v>
      </c>
    </row>
    <row r="216" spans="1:65" s="2" customFormat="1" ht="21.75" customHeight="1">
      <c r="A216" s="33"/>
      <c r="B216" s="145"/>
      <c r="C216" s="146" t="s">
        <v>297</v>
      </c>
      <c r="D216" s="146" t="s">
        <v>156</v>
      </c>
      <c r="E216" s="147" t="s">
        <v>298</v>
      </c>
      <c r="F216" s="148" t="s">
        <v>299</v>
      </c>
      <c r="G216" s="149" t="s">
        <v>159</v>
      </c>
      <c r="H216" s="150">
        <v>2545</v>
      </c>
      <c r="I216" s="151"/>
      <c r="J216" s="150">
        <f>ROUND(I216*H216,3)</f>
        <v>0</v>
      </c>
      <c r="K216" s="152"/>
      <c r="L216" s="34"/>
      <c r="M216" s="153" t="s">
        <v>1</v>
      </c>
      <c r="N216" s="154" t="s">
        <v>41</v>
      </c>
      <c r="O216" s="59"/>
      <c r="P216" s="155">
        <f>O216*H216</f>
        <v>0</v>
      </c>
      <c r="Q216" s="155">
        <v>0.19694999999999999</v>
      </c>
      <c r="R216" s="155">
        <f>Q216*H216</f>
        <v>501.23774999999995</v>
      </c>
      <c r="S216" s="155">
        <v>0</v>
      </c>
      <c r="T216" s="156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57" t="s">
        <v>90</v>
      </c>
      <c r="AT216" s="157" t="s">
        <v>156</v>
      </c>
      <c r="AU216" s="157" t="s">
        <v>84</v>
      </c>
      <c r="AY216" s="18" t="s">
        <v>154</v>
      </c>
      <c r="BE216" s="158">
        <f>IF(N216="základná",J216,0)</f>
        <v>0</v>
      </c>
      <c r="BF216" s="158">
        <f>IF(N216="znížená",J216,0)</f>
        <v>0</v>
      </c>
      <c r="BG216" s="158">
        <f>IF(N216="zákl. prenesená",J216,0)</f>
        <v>0</v>
      </c>
      <c r="BH216" s="158">
        <f>IF(N216="zníž. prenesená",J216,0)</f>
        <v>0</v>
      </c>
      <c r="BI216" s="158">
        <f>IF(N216="nulová",J216,0)</f>
        <v>0</v>
      </c>
      <c r="BJ216" s="18" t="s">
        <v>84</v>
      </c>
      <c r="BK216" s="159">
        <f>ROUND(I216*H216,3)</f>
        <v>0</v>
      </c>
      <c r="BL216" s="18" t="s">
        <v>90</v>
      </c>
      <c r="BM216" s="157" t="s">
        <v>300</v>
      </c>
    </row>
    <row r="217" spans="1:65" s="14" customFormat="1">
      <c r="B217" s="168"/>
      <c r="D217" s="161" t="s">
        <v>161</v>
      </c>
      <c r="E217" s="169" t="s">
        <v>1</v>
      </c>
      <c r="F217" s="170" t="s">
        <v>301</v>
      </c>
      <c r="H217" s="171">
        <v>2545</v>
      </c>
      <c r="I217" s="172"/>
      <c r="L217" s="168"/>
      <c r="M217" s="173"/>
      <c r="N217" s="174"/>
      <c r="O217" s="174"/>
      <c r="P217" s="174"/>
      <c r="Q217" s="174"/>
      <c r="R217" s="174"/>
      <c r="S217" s="174"/>
      <c r="T217" s="175"/>
      <c r="AT217" s="169" t="s">
        <v>161</v>
      </c>
      <c r="AU217" s="169" t="s">
        <v>84</v>
      </c>
      <c r="AV217" s="14" t="s">
        <v>84</v>
      </c>
      <c r="AW217" s="14" t="s">
        <v>30</v>
      </c>
      <c r="AX217" s="14" t="s">
        <v>80</v>
      </c>
      <c r="AY217" s="169" t="s">
        <v>154</v>
      </c>
    </row>
    <row r="218" spans="1:65" s="2" customFormat="1" ht="33" customHeight="1">
      <c r="A218" s="33"/>
      <c r="B218" s="145"/>
      <c r="C218" s="146" t="s">
        <v>302</v>
      </c>
      <c r="D218" s="146" t="s">
        <v>156</v>
      </c>
      <c r="E218" s="147" t="s">
        <v>303</v>
      </c>
      <c r="F218" s="148" t="s">
        <v>304</v>
      </c>
      <c r="G218" s="149" t="s">
        <v>159</v>
      </c>
      <c r="H218" s="150">
        <v>2545</v>
      </c>
      <c r="I218" s="151"/>
      <c r="J218" s="150">
        <f>ROUND(I218*H218,3)</f>
        <v>0</v>
      </c>
      <c r="K218" s="152"/>
      <c r="L218" s="34"/>
      <c r="M218" s="153" t="s">
        <v>1</v>
      </c>
      <c r="N218" s="154" t="s">
        <v>41</v>
      </c>
      <c r="O218" s="59"/>
      <c r="P218" s="155">
        <f>O218*H218</f>
        <v>0</v>
      </c>
      <c r="Q218" s="155">
        <v>0.23674999999999999</v>
      </c>
      <c r="R218" s="155">
        <f>Q218*H218</f>
        <v>602.52874999999995</v>
      </c>
      <c r="S218" s="155">
        <v>0</v>
      </c>
      <c r="T218" s="156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57" t="s">
        <v>90</v>
      </c>
      <c r="AT218" s="157" t="s">
        <v>156</v>
      </c>
      <c r="AU218" s="157" t="s">
        <v>84</v>
      </c>
      <c r="AY218" s="18" t="s">
        <v>154</v>
      </c>
      <c r="BE218" s="158">
        <f>IF(N218="základná",J218,0)</f>
        <v>0</v>
      </c>
      <c r="BF218" s="158">
        <f>IF(N218="znížená",J218,0)</f>
        <v>0</v>
      </c>
      <c r="BG218" s="158">
        <f>IF(N218="zákl. prenesená",J218,0)</f>
        <v>0</v>
      </c>
      <c r="BH218" s="158">
        <f>IF(N218="zníž. prenesená",J218,0)</f>
        <v>0</v>
      </c>
      <c r="BI218" s="158">
        <f>IF(N218="nulová",J218,0)</f>
        <v>0</v>
      </c>
      <c r="BJ218" s="18" t="s">
        <v>84</v>
      </c>
      <c r="BK218" s="159">
        <f>ROUND(I218*H218,3)</f>
        <v>0</v>
      </c>
      <c r="BL218" s="18" t="s">
        <v>90</v>
      </c>
      <c r="BM218" s="157" t="s">
        <v>305</v>
      </c>
    </row>
    <row r="219" spans="1:65" s="2" customFormat="1" ht="16.5" customHeight="1">
      <c r="A219" s="33"/>
      <c r="B219" s="145"/>
      <c r="C219" s="146" t="s">
        <v>306</v>
      </c>
      <c r="D219" s="146" t="s">
        <v>156</v>
      </c>
      <c r="E219" s="147" t="s">
        <v>307</v>
      </c>
      <c r="F219" s="148" t="s">
        <v>308</v>
      </c>
      <c r="G219" s="149" t="s">
        <v>159</v>
      </c>
      <c r="H219" s="150">
        <v>2545</v>
      </c>
      <c r="I219" s="151"/>
      <c r="J219" s="150">
        <f>ROUND(I219*H219,3)</f>
        <v>0</v>
      </c>
      <c r="K219" s="152"/>
      <c r="L219" s="34"/>
      <c r="M219" s="153" t="s">
        <v>1</v>
      </c>
      <c r="N219" s="154" t="s">
        <v>41</v>
      </c>
      <c r="O219" s="59"/>
      <c r="P219" s="155">
        <f>O219*H219</f>
        <v>0</v>
      </c>
      <c r="Q219" s="155">
        <v>0.16800000000000001</v>
      </c>
      <c r="R219" s="155">
        <f>Q219*H219</f>
        <v>427.56</v>
      </c>
      <c r="S219" s="155">
        <v>0</v>
      </c>
      <c r="T219" s="156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57" t="s">
        <v>90</v>
      </c>
      <c r="AT219" s="157" t="s">
        <v>156</v>
      </c>
      <c r="AU219" s="157" t="s">
        <v>84</v>
      </c>
      <c r="AY219" s="18" t="s">
        <v>154</v>
      </c>
      <c r="BE219" s="158">
        <f>IF(N219="základná",J219,0)</f>
        <v>0</v>
      </c>
      <c r="BF219" s="158">
        <f>IF(N219="znížená",J219,0)</f>
        <v>0</v>
      </c>
      <c r="BG219" s="158">
        <f>IF(N219="zákl. prenesená",J219,0)</f>
        <v>0</v>
      </c>
      <c r="BH219" s="158">
        <f>IF(N219="zníž. prenesená",J219,0)</f>
        <v>0</v>
      </c>
      <c r="BI219" s="158">
        <f>IF(N219="nulová",J219,0)</f>
        <v>0</v>
      </c>
      <c r="BJ219" s="18" t="s">
        <v>84</v>
      </c>
      <c r="BK219" s="159">
        <f>ROUND(I219*H219,3)</f>
        <v>0</v>
      </c>
      <c r="BL219" s="18" t="s">
        <v>90</v>
      </c>
      <c r="BM219" s="157" t="s">
        <v>309</v>
      </c>
    </row>
    <row r="220" spans="1:65" s="14" customFormat="1">
      <c r="B220" s="168"/>
      <c r="D220" s="161" t="s">
        <v>161</v>
      </c>
      <c r="E220" s="169" t="s">
        <v>1</v>
      </c>
      <c r="F220" s="170" t="s">
        <v>301</v>
      </c>
      <c r="H220" s="171">
        <v>2545</v>
      </c>
      <c r="I220" s="172"/>
      <c r="L220" s="168"/>
      <c r="M220" s="173"/>
      <c r="N220" s="174"/>
      <c r="O220" s="174"/>
      <c r="P220" s="174"/>
      <c r="Q220" s="174"/>
      <c r="R220" s="174"/>
      <c r="S220" s="174"/>
      <c r="T220" s="175"/>
      <c r="AT220" s="169" t="s">
        <v>161</v>
      </c>
      <c r="AU220" s="169" t="s">
        <v>84</v>
      </c>
      <c r="AV220" s="14" t="s">
        <v>84</v>
      </c>
      <c r="AW220" s="14" t="s">
        <v>30</v>
      </c>
      <c r="AX220" s="14" t="s">
        <v>80</v>
      </c>
      <c r="AY220" s="169" t="s">
        <v>154</v>
      </c>
    </row>
    <row r="221" spans="1:65" s="2" customFormat="1" ht="55.5" customHeight="1">
      <c r="A221" s="33"/>
      <c r="B221" s="145"/>
      <c r="C221" s="192" t="s">
        <v>310</v>
      </c>
      <c r="D221" s="192" t="s">
        <v>237</v>
      </c>
      <c r="E221" s="193" t="s">
        <v>311</v>
      </c>
      <c r="F221" s="194" t="s">
        <v>312</v>
      </c>
      <c r="G221" s="195" t="s">
        <v>159</v>
      </c>
      <c r="H221" s="196">
        <v>1114.56</v>
      </c>
      <c r="I221" s="197"/>
      <c r="J221" s="196">
        <f>ROUND(I221*H221,3)</f>
        <v>0</v>
      </c>
      <c r="K221" s="198"/>
      <c r="L221" s="199"/>
      <c r="M221" s="200" t="s">
        <v>1</v>
      </c>
      <c r="N221" s="201" t="s">
        <v>41</v>
      </c>
      <c r="O221" s="59"/>
      <c r="P221" s="155">
        <f>O221*H221</f>
        <v>0</v>
      </c>
      <c r="Q221" s="155">
        <v>0.184</v>
      </c>
      <c r="R221" s="155">
        <f>Q221*H221</f>
        <v>205.07903999999999</v>
      </c>
      <c r="S221" s="155">
        <v>0</v>
      </c>
      <c r="T221" s="156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57" t="s">
        <v>102</v>
      </c>
      <c r="AT221" s="157" t="s">
        <v>237</v>
      </c>
      <c r="AU221" s="157" t="s">
        <v>84</v>
      </c>
      <c r="AY221" s="18" t="s">
        <v>154</v>
      </c>
      <c r="BE221" s="158">
        <f>IF(N221="základná",J221,0)</f>
        <v>0</v>
      </c>
      <c r="BF221" s="158">
        <f>IF(N221="znížená",J221,0)</f>
        <v>0</v>
      </c>
      <c r="BG221" s="158">
        <f>IF(N221="zákl. prenesená",J221,0)</f>
        <v>0</v>
      </c>
      <c r="BH221" s="158">
        <f>IF(N221="zníž. prenesená",J221,0)</f>
        <v>0</v>
      </c>
      <c r="BI221" s="158">
        <f>IF(N221="nulová",J221,0)</f>
        <v>0</v>
      </c>
      <c r="BJ221" s="18" t="s">
        <v>84</v>
      </c>
      <c r="BK221" s="159">
        <f>ROUND(I221*H221,3)</f>
        <v>0</v>
      </c>
      <c r="BL221" s="18" t="s">
        <v>90</v>
      </c>
      <c r="BM221" s="157" t="s">
        <v>313</v>
      </c>
    </row>
    <row r="222" spans="1:65" s="2" customFormat="1" ht="21.75" customHeight="1">
      <c r="A222" s="33"/>
      <c r="B222" s="145"/>
      <c r="C222" s="192" t="s">
        <v>314</v>
      </c>
      <c r="D222" s="192" t="s">
        <v>237</v>
      </c>
      <c r="E222" s="193" t="s">
        <v>315</v>
      </c>
      <c r="F222" s="194" t="s">
        <v>316</v>
      </c>
      <c r="G222" s="195" t="s">
        <v>159</v>
      </c>
      <c r="H222" s="196">
        <v>1474.56</v>
      </c>
      <c r="I222" s="197"/>
      <c r="J222" s="196">
        <f>ROUND(I222*H222,3)</f>
        <v>0</v>
      </c>
      <c r="K222" s="198"/>
      <c r="L222" s="199"/>
      <c r="M222" s="200" t="s">
        <v>1</v>
      </c>
      <c r="N222" s="201" t="s">
        <v>41</v>
      </c>
      <c r="O222" s="59"/>
      <c r="P222" s="155">
        <f>O222*H222</f>
        <v>0</v>
      </c>
      <c r="Q222" s="155">
        <v>0.184</v>
      </c>
      <c r="R222" s="155">
        <f>Q222*H222</f>
        <v>271.31903999999997</v>
      </c>
      <c r="S222" s="155">
        <v>0</v>
      </c>
      <c r="T222" s="156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57" t="s">
        <v>102</v>
      </c>
      <c r="AT222" s="157" t="s">
        <v>237</v>
      </c>
      <c r="AU222" s="157" t="s">
        <v>84</v>
      </c>
      <c r="AY222" s="18" t="s">
        <v>154</v>
      </c>
      <c r="BE222" s="158">
        <f>IF(N222="základná",J222,0)</f>
        <v>0</v>
      </c>
      <c r="BF222" s="158">
        <f>IF(N222="znížená",J222,0)</f>
        <v>0</v>
      </c>
      <c r="BG222" s="158">
        <f>IF(N222="zákl. prenesená",J222,0)</f>
        <v>0</v>
      </c>
      <c r="BH222" s="158">
        <f>IF(N222="zníž. prenesená",J222,0)</f>
        <v>0</v>
      </c>
      <c r="BI222" s="158">
        <f>IF(N222="nulová",J222,0)</f>
        <v>0</v>
      </c>
      <c r="BJ222" s="18" t="s">
        <v>84</v>
      </c>
      <c r="BK222" s="159">
        <f>ROUND(I222*H222,3)</f>
        <v>0</v>
      </c>
      <c r="BL222" s="18" t="s">
        <v>90</v>
      </c>
      <c r="BM222" s="157" t="s">
        <v>317</v>
      </c>
    </row>
    <row r="223" spans="1:65" s="2" customFormat="1" ht="21.75" customHeight="1">
      <c r="A223" s="33"/>
      <c r="B223" s="145"/>
      <c r="C223" s="146" t="s">
        <v>318</v>
      </c>
      <c r="D223" s="146" t="s">
        <v>156</v>
      </c>
      <c r="E223" s="147" t="s">
        <v>319</v>
      </c>
      <c r="F223" s="148" t="s">
        <v>320</v>
      </c>
      <c r="G223" s="149" t="s">
        <v>187</v>
      </c>
      <c r="H223" s="150">
        <v>25.62</v>
      </c>
      <c r="I223" s="151"/>
      <c r="J223" s="150">
        <f>ROUND(I223*H223,3)</f>
        <v>0</v>
      </c>
      <c r="K223" s="152"/>
      <c r="L223" s="34"/>
      <c r="M223" s="153" t="s">
        <v>1</v>
      </c>
      <c r="N223" s="154" t="s">
        <v>41</v>
      </c>
      <c r="O223" s="59"/>
      <c r="P223" s="155">
        <f>O223*H223</f>
        <v>0</v>
      </c>
      <c r="Q223" s="155">
        <v>1.79982</v>
      </c>
      <c r="R223" s="155">
        <f>Q223*H223</f>
        <v>46.111388400000003</v>
      </c>
      <c r="S223" s="155">
        <v>0</v>
      </c>
      <c r="T223" s="156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57" t="s">
        <v>90</v>
      </c>
      <c r="AT223" s="157" t="s">
        <v>156</v>
      </c>
      <c r="AU223" s="157" t="s">
        <v>84</v>
      </c>
      <c r="AY223" s="18" t="s">
        <v>154</v>
      </c>
      <c r="BE223" s="158">
        <f>IF(N223="základná",J223,0)</f>
        <v>0</v>
      </c>
      <c r="BF223" s="158">
        <f>IF(N223="znížená",J223,0)</f>
        <v>0</v>
      </c>
      <c r="BG223" s="158">
        <f>IF(N223="zákl. prenesená",J223,0)</f>
        <v>0</v>
      </c>
      <c r="BH223" s="158">
        <f>IF(N223="zníž. prenesená",J223,0)</f>
        <v>0</v>
      </c>
      <c r="BI223" s="158">
        <f>IF(N223="nulová",J223,0)</f>
        <v>0</v>
      </c>
      <c r="BJ223" s="18" t="s">
        <v>84</v>
      </c>
      <c r="BK223" s="159">
        <f>ROUND(I223*H223,3)</f>
        <v>0</v>
      </c>
      <c r="BL223" s="18" t="s">
        <v>90</v>
      </c>
      <c r="BM223" s="157" t="s">
        <v>321</v>
      </c>
    </row>
    <row r="224" spans="1:65" s="14" customFormat="1">
      <c r="B224" s="168"/>
      <c r="D224" s="161" t="s">
        <v>161</v>
      </c>
      <c r="E224" s="169" t="s">
        <v>1</v>
      </c>
      <c r="F224" s="170" t="s">
        <v>322</v>
      </c>
      <c r="H224" s="171">
        <v>25.62</v>
      </c>
      <c r="I224" s="172"/>
      <c r="L224" s="168"/>
      <c r="M224" s="173"/>
      <c r="N224" s="174"/>
      <c r="O224" s="174"/>
      <c r="P224" s="174"/>
      <c r="Q224" s="174"/>
      <c r="R224" s="174"/>
      <c r="S224" s="174"/>
      <c r="T224" s="175"/>
      <c r="AT224" s="169" t="s">
        <v>161</v>
      </c>
      <c r="AU224" s="169" t="s">
        <v>84</v>
      </c>
      <c r="AV224" s="14" t="s">
        <v>84</v>
      </c>
      <c r="AW224" s="14" t="s">
        <v>30</v>
      </c>
      <c r="AX224" s="14" t="s">
        <v>80</v>
      </c>
      <c r="AY224" s="169" t="s">
        <v>154</v>
      </c>
    </row>
    <row r="225" spans="1:65" s="2" customFormat="1" ht="21.75" customHeight="1">
      <c r="A225" s="33"/>
      <c r="B225" s="145"/>
      <c r="C225" s="146" t="s">
        <v>323</v>
      </c>
      <c r="D225" s="146" t="s">
        <v>156</v>
      </c>
      <c r="E225" s="147" t="s">
        <v>324</v>
      </c>
      <c r="F225" s="148" t="s">
        <v>325</v>
      </c>
      <c r="G225" s="149" t="s">
        <v>177</v>
      </c>
      <c r="H225" s="150">
        <v>854</v>
      </c>
      <c r="I225" s="151"/>
      <c r="J225" s="150">
        <f t="shared" ref="J225:J230" si="0">ROUND(I225*H225,3)</f>
        <v>0</v>
      </c>
      <c r="K225" s="152"/>
      <c r="L225" s="34"/>
      <c r="M225" s="153" t="s">
        <v>1</v>
      </c>
      <c r="N225" s="154" t="s">
        <v>41</v>
      </c>
      <c r="O225" s="59"/>
      <c r="P225" s="155">
        <f t="shared" ref="P225:P230" si="1">O225*H225</f>
        <v>0</v>
      </c>
      <c r="Q225" s="155">
        <v>0.10562000000000001</v>
      </c>
      <c r="R225" s="155">
        <f t="shared" ref="R225:R230" si="2">Q225*H225</f>
        <v>90.199480000000008</v>
      </c>
      <c r="S225" s="155">
        <v>0</v>
      </c>
      <c r="T225" s="156">
        <f t="shared" ref="T225:T230" si="3"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57" t="s">
        <v>90</v>
      </c>
      <c r="AT225" s="157" t="s">
        <v>156</v>
      </c>
      <c r="AU225" s="157" t="s">
        <v>84</v>
      </c>
      <c r="AY225" s="18" t="s">
        <v>154</v>
      </c>
      <c r="BE225" s="158">
        <f t="shared" ref="BE225:BE230" si="4">IF(N225="základná",J225,0)</f>
        <v>0</v>
      </c>
      <c r="BF225" s="158">
        <f t="shared" ref="BF225:BF230" si="5">IF(N225="znížená",J225,0)</f>
        <v>0</v>
      </c>
      <c r="BG225" s="158">
        <f t="shared" ref="BG225:BG230" si="6">IF(N225="zákl. prenesená",J225,0)</f>
        <v>0</v>
      </c>
      <c r="BH225" s="158">
        <f t="shared" ref="BH225:BH230" si="7">IF(N225="zníž. prenesená",J225,0)</f>
        <v>0</v>
      </c>
      <c r="BI225" s="158">
        <f t="shared" ref="BI225:BI230" si="8">IF(N225="nulová",J225,0)</f>
        <v>0</v>
      </c>
      <c r="BJ225" s="18" t="s">
        <v>84</v>
      </c>
      <c r="BK225" s="159">
        <f t="shared" ref="BK225:BK230" si="9">ROUND(I225*H225,3)</f>
        <v>0</v>
      </c>
      <c r="BL225" s="18" t="s">
        <v>90</v>
      </c>
      <c r="BM225" s="157" t="s">
        <v>326</v>
      </c>
    </row>
    <row r="226" spans="1:65" s="2" customFormat="1" ht="16.5" customHeight="1">
      <c r="A226" s="33"/>
      <c r="B226" s="145"/>
      <c r="C226" s="192" t="s">
        <v>327</v>
      </c>
      <c r="D226" s="192" t="s">
        <v>237</v>
      </c>
      <c r="E226" s="193" t="s">
        <v>328</v>
      </c>
      <c r="F226" s="194" t="s">
        <v>329</v>
      </c>
      <c r="G226" s="195" t="s">
        <v>330</v>
      </c>
      <c r="H226" s="196">
        <v>870</v>
      </c>
      <c r="I226" s="197"/>
      <c r="J226" s="196">
        <f t="shared" si="0"/>
        <v>0</v>
      </c>
      <c r="K226" s="198"/>
      <c r="L226" s="199"/>
      <c r="M226" s="200" t="s">
        <v>1</v>
      </c>
      <c r="N226" s="201" t="s">
        <v>41</v>
      </c>
      <c r="O226" s="59"/>
      <c r="P226" s="155">
        <f t="shared" si="1"/>
        <v>0</v>
      </c>
      <c r="Q226" s="155">
        <v>2.3E-2</v>
      </c>
      <c r="R226" s="155">
        <f t="shared" si="2"/>
        <v>20.009999999999998</v>
      </c>
      <c r="S226" s="155">
        <v>0</v>
      </c>
      <c r="T226" s="156">
        <f t="shared" si="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57" t="s">
        <v>102</v>
      </c>
      <c r="AT226" s="157" t="s">
        <v>237</v>
      </c>
      <c r="AU226" s="157" t="s">
        <v>84</v>
      </c>
      <c r="AY226" s="18" t="s">
        <v>154</v>
      </c>
      <c r="BE226" s="158">
        <f t="shared" si="4"/>
        <v>0</v>
      </c>
      <c r="BF226" s="158">
        <f t="shared" si="5"/>
        <v>0</v>
      </c>
      <c r="BG226" s="158">
        <f t="shared" si="6"/>
        <v>0</v>
      </c>
      <c r="BH226" s="158">
        <f t="shared" si="7"/>
        <v>0</v>
      </c>
      <c r="BI226" s="158">
        <f t="shared" si="8"/>
        <v>0</v>
      </c>
      <c r="BJ226" s="18" t="s">
        <v>84</v>
      </c>
      <c r="BK226" s="159">
        <f t="shared" si="9"/>
        <v>0</v>
      </c>
      <c r="BL226" s="18" t="s">
        <v>90</v>
      </c>
      <c r="BM226" s="157" t="s">
        <v>331</v>
      </c>
    </row>
    <row r="227" spans="1:65" s="2" customFormat="1" ht="21.75" customHeight="1">
      <c r="A227" s="33"/>
      <c r="B227" s="145"/>
      <c r="C227" s="146" t="s">
        <v>332</v>
      </c>
      <c r="D227" s="146" t="s">
        <v>156</v>
      </c>
      <c r="E227" s="147" t="s">
        <v>1467</v>
      </c>
      <c r="F227" s="148" t="s">
        <v>1468</v>
      </c>
      <c r="G227" s="149" t="s">
        <v>177</v>
      </c>
      <c r="H227" s="150">
        <v>94</v>
      </c>
      <c r="I227" s="151"/>
      <c r="J227" s="150">
        <f t="shared" si="0"/>
        <v>0</v>
      </c>
      <c r="K227" s="152"/>
      <c r="L227" s="34"/>
      <c r="M227" s="153" t="s">
        <v>1</v>
      </c>
      <c r="N227" s="154" t="s">
        <v>41</v>
      </c>
      <c r="O227" s="59"/>
      <c r="P227" s="155">
        <f t="shared" si="1"/>
        <v>0</v>
      </c>
      <c r="Q227" s="155">
        <v>0.31043999999999999</v>
      </c>
      <c r="R227" s="155">
        <f t="shared" si="2"/>
        <v>29.181359999999998</v>
      </c>
      <c r="S227" s="155">
        <v>0</v>
      </c>
      <c r="T227" s="156">
        <f t="shared" si="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57" t="s">
        <v>90</v>
      </c>
      <c r="AT227" s="157" t="s">
        <v>156</v>
      </c>
      <c r="AU227" s="157" t="s">
        <v>84</v>
      </c>
      <c r="AY227" s="18" t="s">
        <v>154</v>
      </c>
      <c r="BE227" s="158">
        <f t="shared" si="4"/>
        <v>0</v>
      </c>
      <c r="BF227" s="158">
        <f t="shared" si="5"/>
        <v>0</v>
      </c>
      <c r="BG227" s="158">
        <f t="shared" si="6"/>
        <v>0</v>
      </c>
      <c r="BH227" s="158">
        <f t="shared" si="7"/>
        <v>0</v>
      </c>
      <c r="BI227" s="158">
        <f t="shared" si="8"/>
        <v>0</v>
      </c>
      <c r="BJ227" s="18" t="s">
        <v>84</v>
      </c>
      <c r="BK227" s="159">
        <f t="shared" si="9"/>
        <v>0</v>
      </c>
      <c r="BL227" s="18" t="s">
        <v>90</v>
      </c>
      <c r="BM227" s="157" t="s">
        <v>333</v>
      </c>
    </row>
    <row r="228" spans="1:65" s="2" customFormat="1" ht="21.75" customHeight="1">
      <c r="A228" s="33"/>
      <c r="B228" s="145"/>
      <c r="C228" s="192" t="s">
        <v>334</v>
      </c>
      <c r="D228" s="192" t="s">
        <v>237</v>
      </c>
      <c r="E228" s="193" t="s">
        <v>1465</v>
      </c>
      <c r="F228" s="194" t="s">
        <v>1466</v>
      </c>
      <c r="G228" s="195" t="s">
        <v>330</v>
      </c>
      <c r="H228" s="196">
        <v>94</v>
      </c>
      <c r="I228" s="197"/>
      <c r="J228" s="196">
        <f t="shared" si="0"/>
        <v>0</v>
      </c>
      <c r="K228" s="198"/>
      <c r="L228" s="199"/>
      <c r="M228" s="200" t="s">
        <v>1</v>
      </c>
      <c r="N228" s="201" t="s">
        <v>41</v>
      </c>
      <c r="O228" s="59"/>
      <c r="P228" s="155">
        <f t="shared" si="1"/>
        <v>0</v>
      </c>
      <c r="Q228" s="155">
        <v>0.09</v>
      </c>
      <c r="R228" s="155">
        <f t="shared" si="2"/>
        <v>8.4599999999999991</v>
      </c>
      <c r="S228" s="155">
        <v>0</v>
      </c>
      <c r="T228" s="156">
        <f t="shared" si="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7" t="s">
        <v>102</v>
      </c>
      <c r="AT228" s="157" t="s">
        <v>237</v>
      </c>
      <c r="AU228" s="157" t="s">
        <v>84</v>
      </c>
      <c r="AY228" s="18" t="s">
        <v>154</v>
      </c>
      <c r="BE228" s="158">
        <f t="shared" si="4"/>
        <v>0</v>
      </c>
      <c r="BF228" s="158">
        <f t="shared" si="5"/>
        <v>0</v>
      </c>
      <c r="BG228" s="158">
        <f t="shared" si="6"/>
        <v>0</v>
      </c>
      <c r="BH228" s="158">
        <f t="shared" si="7"/>
        <v>0</v>
      </c>
      <c r="BI228" s="158">
        <f t="shared" si="8"/>
        <v>0</v>
      </c>
      <c r="BJ228" s="18" t="s">
        <v>84</v>
      </c>
      <c r="BK228" s="159">
        <f t="shared" si="9"/>
        <v>0</v>
      </c>
      <c r="BL228" s="18" t="s">
        <v>90</v>
      </c>
      <c r="BM228" s="157" t="s">
        <v>335</v>
      </c>
    </row>
    <row r="229" spans="1:65" s="2" customFormat="1" ht="21.75" customHeight="1">
      <c r="A229" s="33"/>
      <c r="B229" s="145"/>
      <c r="C229" s="146" t="s">
        <v>337</v>
      </c>
      <c r="D229" s="146" t="s">
        <v>156</v>
      </c>
      <c r="E229" s="147" t="s">
        <v>338</v>
      </c>
      <c r="F229" s="148" t="s">
        <v>339</v>
      </c>
      <c r="G229" s="149" t="s">
        <v>330</v>
      </c>
      <c r="H229" s="150">
        <v>1</v>
      </c>
      <c r="I229" s="151"/>
      <c r="J229" s="150">
        <f t="shared" si="0"/>
        <v>0</v>
      </c>
      <c r="K229" s="152"/>
      <c r="L229" s="34"/>
      <c r="M229" s="153" t="s">
        <v>1</v>
      </c>
      <c r="N229" s="154" t="s">
        <v>41</v>
      </c>
      <c r="O229" s="59"/>
      <c r="P229" s="155">
        <f t="shared" si="1"/>
        <v>0</v>
      </c>
      <c r="Q229" s="155">
        <v>6.8830740000000003E-3</v>
      </c>
      <c r="R229" s="155">
        <f t="shared" si="2"/>
        <v>6.8830740000000003E-3</v>
      </c>
      <c r="S229" s="155">
        <v>0</v>
      </c>
      <c r="T229" s="156">
        <f t="shared" si="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57" t="s">
        <v>90</v>
      </c>
      <c r="AT229" s="157" t="s">
        <v>156</v>
      </c>
      <c r="AU229" s="157" t="s">
        <v>84</v>
      </c>
      <c r="AY229" s="18" t="s">
        <v>154</v>
      </c>
      <c r="BE229" s="158">
        <f t="shared" si="4"/>
        <v>0</v>
      </c>
      <c r="BF229" s="158">
        <f t="shared" si="5"/>
        <v>0</v>
      </c>
      <c r="BG229" s="158">
        <f t="shared" si="6"/>
        <v>0</v>
      </c>
      <c r="BH229" s="158">
        <f t="shared" si="7"/>
        <v>0</v>
      </c>
      <c r="BI229" s="158">
        <f t="shared" si="8"/>
        <v>0</v>
      </c>
      <c r="BJ229" s="18" t="s">
        <v>84</v>
      </c>
      <c r="BK229" s="159">
        <f t="shared" si="9"/>
        <v>0</v>
      </c>
      <c r="BL229" s="18" t="s">
        <v>90</v>
      </c>
      <c r="BM229" s="157" t="s">
        <v>340</v>
      </c>
    </row>
    <row r="230" spans="1:65" s="2" customFormat="1" ht="16.5" customHeight="1">
      <c r="A230" s="33"/>
      <c r="B230" s="145"/>
      <c r="C230" s="146">
        <v>39</v>
      </c>
      <c r="D230" s="192" t="s">
        <v>237</v>
      </c>
      <c r="E230" s="193" t="s">
        <v>342</v>
      </c>
      <c r="F230" s="194" t="s">
        <v>343</v>
      </c>
      <c r="G230" s="195" t="s">
        <v>330</v>
      </c>
      <c r="H230" s="196">
        <v>1</v>
      </c>
      <c r="I230" s="197"/>
      <c r="J230" s="196">
        <f t="shared" si="0"/>
        <v>0</v>
      </c>
      <c r="K230" s="198"/>
      <c r="L230" s="199"/>
      <c r="M230" s="200" t="s">
        <v>1</v>
      </c>
      <c r="N230" s="201" t="s">
        <v>41</v>
      </c>
      <c r="O230" s="59"/>
      <c r="P230" s="155">
        <f t="shared" si="1"/>
        <v>0</v>
      </c>
      <c r="Q230" s="155">
        <v>0.14000000000000001</v>
      </c>
      <c r="R230" s="155">
        <f t="shared" si="2"/>
        <v>0.14000000000000001</v>
      </c>
      <c r="S230" s="155">
        <v>0</v>
      </c>
      <c r="T230" s="156">
        <f t="shared" si="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57" t="s">
        <v>102</v>
      </c>
      <c r="AT230" s="157" t="s">
        <v>237</v>
      </c>
      <c r="AU230" s="157" t="s">
        <v>84</v>
      </c>
      <c r="AY230" s="18" t="s">
        <v>154</v>
      </c>
      <c r="BE230" s="158">
        <f t="shared" si="4"/>
        <v>0</v>
      </c>
      <c r="BF230" s="158">
        <f t="shared" si="5"/>
        <v>0</v>
      </c>
      <c r="BG230" s="158">
        <f t="shared" si="6"/>
        <v>0</v>
      </c>
      <c r="BH230" s="158">
        <f t="shared" si="7"/>
        <v>0</v>
      </c>
      <c r="BI230" s="158">
        <f t="shared" si="8"/>
        <v>0</v>
      </c>
      <c r="BJ230" s="18" t="s">
        <v>84</v>
      </c>
      <c r="BK230" s="159">
        <f t="shared" si="9"/>
        <v>0</v>
      </c>
      <c r="BL230" s="18" t="s">
        <v>90</v>
      </c>
      <c r="BM230" s="157" t="s">
        <v>344</v>
      </c>
    </row>
    <row r="231" spans="1:65" s="12" customFormat="1" ht="22.9" customHeight="1">
      <c r="B231" s="132"/>
      <c r="C231" s="192"/>
      <c r="D231" s="133" t="s">
        <v>74</v>
      </c>
      <c r="E231" s="143" t="s">
        <v>105</v>
      </c>
      <c r="F231" s="143" t="s">
        <v>345</v>
      </c>
      <c r="I231" s="135"/>
      <c r="J231" s="144">
        <f>BK231</f>
        <v>0</v>
      </c>
      <c r="L231" s="132"/>
      <c r="M231" s="137"/>
      <c r="N231" s="138"/>
      <c r="O231" s="138"/>
      <c r="P231" s="139">
        <f>SUM(P232:P244)</f>
        <v>0</v>
      </c>
      <c r="Q231" s="138"/>
      <c r="R231" s="139">
        <f>SUM(R232:R244)</f>
        <v>0</v>
      </c>
      <c r="S231" s="138"/>
      <c r="T231" s="140">
        <f>SUM(T232:T244)</f>
        <v>0.189</v>
      </c>
      <c r="AR231" s="133" t="s">
        <v>80</v>
      </c>
      <c r="AT231" s="141" t="s">
        <v>74</v>
      </c>
      <c r="AU231" s="141" t="s">
        <v>80</v>
      </c>
      <c r="AY231" s="133" t="s">
        <v>154</v>
      </c>
      <c r="BK231" s="142">
        <f>SUM(BK232:BK244)</f>
        <v>0</v>
      </c>
    </row>
    <row r="232" spans="1:65" s="2" customFormat="1" ht="16.5" customHeight="1">
      <c r="A232" s="33"/>
      <c r="B232" s="145"/>
      <c r="C232" s="146">
        <v>40</v>
      </c>
      <c r="D232" s="146" t="s">
        <v>156</v>
      </c>
      <c r="E232" s="147" t="s">
        <v>347</v>
      </c>
      <c r="F232" s="148" t="s">
        <v>348</v>
      </c>
      <c r="G232" s="149" t="s">
        <v>330</v>
      </c>
      <c r="H232" s="150">
        <v>2</v>
      </c>
      <c r="I232" s="151"/>
      <c r="J232" s="150">
        <f>ROUND(I232*H232,3)</f>
        <v>0</v>
      </c>
      <c r="K232" s="152"/>
      <c r="L232" s="34"/>
      <c r="M232" s="153" t="s">
        <v>1</v>
      </c>
      <c r="N232" s="154" t="s">
        <v>41</v>
      </c>
      <c r="O232" s="59"/>
      <c r="P232" s="155">
        <f>O232*H232</f>
        <v>0</v>
      </c>
      <c r="Q232" s="155">
        <v>0</v>
      </c>
      <c r="R232" s="155">
        <f>Q232*H232</f>
        <v>0</v>
      </c>
      <c r="S232" s="155">
        <v>8.9999999999999993E-3</v>
      </c>
      <c r="T232" s="156">
        <f>S232*H232</f>
        <v>1.7999999999999999E-2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57" t="s">
        <v>241</v>
      </c>
      <c r="AT232" s="157" t="s">
        <v>156</v>
      </c>
      <c r="AU232" s="157" t="s">
        <v>84</v>
      </c>
      <c r="AY232" s="18" t="s">
        <v>154</v>
      </c>
      <c r="BE232" s="158">
        <f>IF(N232="základná",J232,0)</f>
        <v>0</v>
      </c>
      <c r="BF232" s="158">
        <f>IF(N232="znížená",J232,0)</f>
        <v>0</v>
      </c>
      <c r="BG232" s="158">
        <f>IF(N232="zákl. prenesená",J232,0)</f>
        <v>0</v>
      </c>
      <c r="BH232" s="158">
        <f>IF(N232="zníž. prenesená",J232,0)</f>
        <v>0</v>
      </c>
      <c r="BI232" s="158">
        <f>IF(N232="nulová",J232,0)</f>
        <v>0</v>
      </c>
      <c r="BJ232" s="18" t="s">
        <v>84</v>
      </c>
      <c r="BK232" s="159">
        <f>ROUND(I232*H232,3)</f>
        <v>0</v>
      </c>
      <c r="BL232" s="18" t="s">
        <v>241</v>
      </c>
      <c r="BM232" s="157" t="s">
        <v>349</v>
      </c>
    </row>
    <row r="233" spans="1:65" s="2" customFormat="1" ht="21.75" customHeight="1">
      <c r="A233" s="33"/>
      <c r="B233" s="145"/>
      <c r="C233" s="192">
        <v>41</v>
      </c>
      <c r="D233" s="146" t="s">
        <v>156</v>
      </c>
      <c r="E233" s="147" t="s">
        <v>351</v>
      </c>
      <c r="F233" s="148" t="s">
        <v>352</v>
      </c>
      <c r="G233" s="149" t="s">
        <v>330</v>
      </c>
      <c r="H233" s="150">
        <v>6</v>
      </c>
      <c r="I233" s="151"/>
      <c r="J233" s="150">
        <f>ROUND(I233*H233,3)</f>
        <v>0</v>
      </c>
      <c r="K233" s="152"/>
      <c r="L233" s="34"/>
      <c r="M233" s="153" t="s">
        <v>1</v>
      </c>
      <c r="N233" s="154" t="s">
        <v>41</v>
      </c>
      <c r="O233" s="59"/>
      <c r="P233" s="155">
        <f>O233*H233</f>
        <v>0</v>
      </c>
      <c r="Q233" s="155">
        <v>0</v>
      </c>
      <c r="R233" s="155">
        <f>Q233*H233</f>
        <v>0</v>
      </c>
      <c r="S233" s="155">
        <v>8.9999999999999993E-3</v>
      </c>
      <c r="T233" s="156">
        <f>S233*H233</f>
        <v>5.3999999999999992E-2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57" t="s">
        <v>241</v>
      </c>
      <c r="AT233" s="157" t="s">
        <v>156</v>
      </c>
      <c r="AU233" s="157" t="s">
        <v>84</v>
      </c>
      <c r="AY233" s="18" t="s">
        <v>154</v>
      </c>
      <c r="BE233" s="158">
        <f>IF(N233="základná",J233,0)</f>
        <v>0</v>
      </c>
      <c r="BF233" s="158">
        <f>IF(N233="znížená",J233,0)</f>
        <v>0</v>
      </c>
      <c r="BG233" s="158">
        <f>IF(N233="zákl. prenesená",J233,0)</f>
        <v>0</v>
      </c>
      <c r="BH233" s="158">
        <f>IF(N233="zníž. prenesená",J233,0)</f>
        <v>0</v>
      </c>
      <c r="BI233" s="158">
        <f>IF(N233="nulová",J233,0)</f>
        <v>0</v>
      </c>
      <c r="BJ233" s="18" t="s">
        <v>84</v>
      </c>
      <c r="BK233" s="159">
        <f>ROUND(I233*H233,3)</f>
        <v>0</v>
      </c>
      <c r="BL233" s="18" t="s">
        <v>241</v>
      </c>
      <c r="BM233" s="157" t="s">
        <v>353</v>
      </c>
    </row>
    <row r="234" spans="1:65" s="2" customFormat="1" ht="21.75" customHeight="1">
      <c r="A234" s="33"/>
      <c r="B234" s="145"/>
      <c r="C234" s="146">
        <v>42</v>
      </c>
      <c r="D234" s="146" t="s">
        <v>156</v>
      </c>
      <c r="E234" s="147" t="s">
        <v>355</v>
      </c>
      <c r="F234" s="148" t="s">
        <v>356</v>
      </c>
      <c r="G234" s="149" t="s">
        <v>330</v>
      </c>
      <c r="H234" s="150">
        <v>13</v>
      </c>
      <c r="I234" s="151"/>
      <c r="J234" s="150">
        <f>ROUND(I234*H234,3)</f>
        <v>0</v>
      </c>
      <c r="K234" s="152"/>
      <c r="L234" s="34"/>
      <c r="M234" s="153" t="s">
        <v>1</v>
      </c>
      <c r="N234" s="154" t="s">
        <v>41</v>
      </c>
      <c r="O234" s="59"/>
      <c r="P234" s="155">
        <f>O234*H234</f>
        <v>0</v>
      </c>
      <c r="Q234" s="155">
        <v>0</v>
      </c>
      <c r="R234" s="155">
        <f>Q234*H234</f>
        <v>0</v>
      </c>
      <c r="S234" s="155">
        <v>8.9999999999999993E-3</v>
      </c>
      <c r="T234" s="156">
        <f>S234*H234</f>
        <v>0.11699999999999999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57" t="s">
        <v>241</v>
      </c>
      <c r="AT234" s="157" t="s">
        <v>156</v>
      </c>
      <c r="AU234" s="157" t="s">
        <v>84</v>
      </c>
      <c r="AY234" s="18" t="s">
        <v>154</v>
      </c>
      <c r="BE234" s="158">
        <f>IF(N234="základná",J234,0)</f>
        <v>0</v>
      </c>
      <c r="BF234" s="158">
        <f>IF(N234="znížená",J234,0)</f>
        <v>0</v>
      </c>
      <c r="BG234" s="158">
        <f>IF(N234="zákl. prenesená",J234,0)</f>
        <v>0</v>
      </c>
      <c r="BH234" s="158">
        <f>IF(N234="zníž. prenesená",J234,0)</f>
        <v>0</v>
      </c>
      <c r="BI234" s="158">
        <f>IF(N234="nulová",J234,0)</f>
        <v>0</v>
      </c>
      <c r="BJ234" s="18" t="s">
        <v>84</v>
      </c>
      <c r="BK234" s="159">
        <f>ROUND(I234*H234,3)</f>
        <v>0</v>
      </c>
      <c r="BL234" s="18" t="s">
        <v>241</v>
      </c>
      <c r="BM234" s="157" t="s">
        <v>357</v>
      </c>
    </row>
    <row r="235" spans="1:65" s="2" customFormat="1" ht="21.75" customHeight="1">
      <c r="A235" s="33"/>
      <c r="B235" s="145"/>
      <c r="C235" s="146">
        <v>43</v>
      </c>
      <c r="D235" s="146" t="s">
        <v>156</v>
      </c>
      <c r="E235" s="147" t="s">
        <v>359</v>
      </c>
      <c r="F235" s="148" t="s">
        <v>360</v>
      </c>
      <c r="G235" s="149" t="s">
        <v>224</v>
      </c>
      <c r="H235" s="150">
        <v>811.92200000000003</v>
      </c>
      <c r="I235" s="151"/>
      <c r="J235" s="150">
        <f>ROUND(I235*H235,3)</f>
        <v>0</v>
      </c>
      <c r="K235" s="152"/>
      <c r="L235" s="34"/>
      <c r="M235" s="153" t="s">
        <v>1</v>
      </c>
      <c r="N235" s="154" t="s">
        <v>41</v>
      </c>
      <c r="O235" s="59"/>
      <c r="P235" s="155">
        <f>O235*H235</f>
        <v>0</v>
      </c>
      <c r="Q235" s="155">
        <v>0</v>
      </c>
      <c r="R235" s="155">
        <f>Q235*H235</f>
        <v>0</v>
      </c>
      <c r="S235" s="155">
        <v>0</v>
      </c>
      <c r="T235" s="156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57" t="s">
        <v>90</v>
      </c>
      <c r="AT235" s="157" t="s">
        <v>156</v>
      </c>
      <c r="AU235" s="157" t="s">
        <v>84</v>
      </c>
      <c r="AY235" s="18" t="s">
        <v>154</v>
      </c>
      <c r="BE235" s="158">
        <f>IF(N235="základná",J235,0)</f>
        <v>0</v>
      </c>
      <c r="BF235" s="158">
        <f>IF(N235="znížená",J235,0)</f>
        <v>0</v>
      </c>
      <c r="BG235" s="158">
        <f>IF(N235="zákl. prenesená",J235,0)</f>
        <v>0</v>
      </c>
      <c r="BH235" s="158">
        <f>IF(N235="zníž. prenesená",J235,0)</f>
        <v>0</v>
      </c>
      <c r="BI235" s="158">
        <f>IF(N235="nulová",J235,0)</f>
        <v>0</v>
      </c>
      <c r="BJ235" s="18" t="s">
        <v>84</v>
      </c>
      <c r="BK235" s="159">
        <f>ROUND(I235*H235,3)</f>
        <v>0</v>
      </c>
      <c r="BL235" s="18" t="s">
        <v>90</v>
      </c>
      <c r="BM235" s="157" t="s">
        <v>361</v>
      </c>
    </row>
    <row r="236" spans="1:65" s="13" customFormat="1" ht="12">
      <c r="B236" s="160"/>
      <c r="C236" s="192"/>
      <c r="D236" s="161" t="s">
        <v>161</v>
      </c>
      <c r="E236" s="162" t="s">
        <v>1</v>
      </c>
      <c r="F236" s="163" t="s">
        <v>214</v>
      </c>
      <c r="H236" s="162" t="s">
        <v>1</v>
      </c>
      <c r="I236" s="164"/>
      <c r="L236" s="160"/>
      <c r="M236" s="165"/>
      <c r="N236" s="166"/>
      <c r="O236" s="166"/>
      <c r="P236" s="166"/>
      <c r="Q236" s="166"/>
      <c r="R236" s="166"/>
      <c r="S236" s="166"/>
      <c r="T236" s="167"/>
      <c r="AT236" s="162" t="s">
        <v>161</v>
      </c>
      <c r="AU236" s="162" t="s">
        <v>84</v>
      </c>
      <c r="AV236" s="13" t="s">
        <v>80</v>
      </c>
      <c r="AW236" s="13" t="s">
        <v>30</v>
      </c>
      <c r="AX236" s="13" t="s">
        <v>75</v>
      </c>
      <c r="AY236" s="162" t="s">
        <v>154</v>
      </c>
    </row>
    <row r="237" spans="1:65" s="14" customFormat="1" ht="12">
      <c r="B237" s="168"/>
      <c r="C237" s="146"/>
      <c r="D237" s="161" t="s">
        <v>161</v>
      </c>
      <c r="E237" s="169" t="s">
        <v>1</v>
      </c>
      <c r="F237" s="170" t="s">
        <v>362</v>
      </c>
      <c r="H237" s="171">
        <v>811.92200000000003</v>
      </c>
      <c r="I237" s="172"/>
      <c r="L237" s="168"/>
      <c r="M237" s="173"/>
      <c r="N237" s="174"/>
      <c r="O237" s="174"/>
      <c r="P237" s="174"/>
      <c r="Q237" s="174"/>
      <c r="R237" s="174"/>
      <c r="S237" s="174"/>
      <c r="T237" s="175"/>
      <c r="AT237" s="169" t="s">
        <v>161</v>
      </c>
      <c r="AU237" s="169" t="s">
        <v>84</v>
      </c>
      <c r="AV237" s="14" t="s">
        <v>84</v>
      </c>
      <c r="AW237" s="14" t="s">
        <v>30</v>
      </c>
      <c r="AX237" s="14" t="s">
        <v>80</v>
      </c>
      <c r="AY237" s="169" t="s">
        <v>154</v>
      </c>
    </row>
    <row r="238" spans="1:65" s="2" customFormat="1" ht="21.75" customHeight="1">
      <c r="A238" s="33"/>
      <c r="B238" s="145"/>
      <c r="C238" s="192">
        <v>44</v>
      </c>
      <c r="D238" s="146" t="s">
        <v>156</v>
      </c>
      <c r="E238" s="147" t="s">
        <v>364</v>
      </c>
      <c r="F238" s="148" t="s">
        <v>365</v>
      </c>
      <c r="G238" s="149" t="s">
        <v>224</v>
      </c>
      <c r="H238" s="150">
        <v>9743.0640000000003</v>
      </c>
      <c r="I238" s="151"/>
      <c r="J238" s="150">
        <f>ROUND(I238*H238,3)</f>
        <v>0</v>
      </c>
      <c r="K238" s="152"/>
      <c r="L238" s="34"/>
      <c r="M238" s="153" t="s">
        <v>1</v>
      </c>
      <c r="N238" s="154" t="s">
        <v>41</v>
      </c>
      <c r="O238" s="59"/>
      <c r="P238" s="155">
        <f>O238*H238</f>
        <v>0</v>
      </c>
      <c r="Q238" s="155">
        <v>0</v>
      </c>
      <c r="R238" s="155">
        <f>Q238*H238</f>
        <v>0</v>
      </c>
      <c r="S238" s="155">
        <v>0</v>
      </c>
      <c r="T238" s="156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57" t="s">
        <v>90</v>
      </c>
      <c r="AT238" s="157" t="s">
        <v>156</v>
      </c>
      <c r="AU238" s="157" t="s">
        <v>84</v>
      </c>
      <c r="AY238" s="18" t="s">
        <v>154</v>
      </c>
      <c r="BE238" s="158">
        <f>IF(N238="základná",J238,0)</f>
        <v>0</v>
      </c>
      <c r="BF238" s="158">
        <f>IF(N238="znížená",J238,0)</f>
        <v>0</v>
      </c>
      <c r="BG238" s="158">
        <f>IF(N238="zákl. prenesená",J238,0)</f>
        <v>0</v>
      </c>
      <c r="BH238" s="158">
        <f>IF(N238="zníž. prenesená",J238,0)</f>
        <v>0</v>
      </c>
      <c r="BI238" s="158">
        <f>IF(N238="nulová",J238,0)</f>
        <v>0</v>
      </c>
      <c r="BJ238" s="18" t="s">
        <v>84</v>
      </c>
      <c r="BK238" s="159">
        <f>ROUND(I238*H238,3)</f>
        <v>0</v>
      </c>
      <c r="BL238" s="18" t="s">
        <v>90</v>
      </c>
      <c r="BM238" s="157" t="s">
        <v>366</v>
      </c>
    </row>
    <row r="239" spans="1:65" s="13" customFormat="1" ht="12">
      <c r="B239" s="160"/>
      <c r="C239" s="146"/>
      <c r="D239" s="161" t="s">
        <v>161</v>
      </c>
      <c r="E239" s="162" t="s">
        <v>1</v>
      </c>
      <c r="F239" s="163" t="s">
        <v>214</v>
      </c>
      <c r="H239" s="162" t="s">
        <v>1</v>
      </c>
      <c r="I239" s="164"/>
      <c r="L239" s="160"/>
      <c r="M239" s="165"/>
      <c r="N239" s="166"/>
      <c r="O239" s="166"/>
      <c r="P239" s="166"/>
      <c r="Q239" s="166"/>
      <c r="R239" s="166"/>
      <c r="S239" s="166"/>
      <c r="T239" s="167"/>
      <c r="AT239" s="162" t="s">
        <v>161</v>
      </c>
      <c r="AU239" s="162" t="s">
        <v>84</v>
      </c>
      <c r="AV239" s="13" t="s">
        <v>80</v>
      </c>
      <c r="AW239" s="13" t="s">
        <v>30</v>
      </c>
      <c r="AX239" s="13" t="s">
        <v>75</v>
      </c>
      <c r="AY239" s="162" t="s">
        <v>154</v>
      </c>
    </row>
    <row r="240" spans="1:65" s="14" customFormat="1" ht="12">
      <c r="B240" s="168"/>
      <c r="C240" s="146"/>
      <c r="D240" s="161" t="s">
        <v>161</v>
      </c>
      <c r="E240" s="169" t="s">
        <v>1</v>
      </c>
      <c r="F240" s="170" t="s">
        <v>367</v>
      </c>
      <c r="H240" s="171">
        <v>9743.0640000000003</v>
      </c>
      <c r="I240" s="172"/>
      <c r="L240" s="168"/>
      <c r="M240" s="173"/>
      <c r="N240" s="174"/>
      <c r="O240" s="174"/>
      <c r="P240" s="174"/>
      <c r="Q240" s="174"/>
      <c r="R240" s="174"/>
      <c r="S240" s="174"/>
      <c r="T240" s="175"/>
      <c r="AT240" s="169" t="s">
        <v>161</v>
      </c>
      <c r="AU240" s="169" t="s">
        <v>84</v>
      </c>
      <c r="AV240" s="14" t="s">
        <v>84</v>
      </c>
      <c r="AW240" s="14" t="s">
        <v>30</v>
      </c>
      <c r="AX240" s="14" t="s">
        <v>80</v>
      </c>
      <c r="AY240" s="169" t="s">
        <v>154</v>
      </c>
    </row>
    <row r="241" spans="1:65" s="2" customFormat="1" ht="21.75" customHeight="1">
      <c r="A241" s="33"/>
      <c r="B241" s="145"/>
      <c r="C241" s="192">
        <v>45</v>
      </c>
      <c r="D241" s="146" t="s">
        <v>156</v>
      </c>
      <c r="E241" s="147" t="s">
        <v>369</v>
      </c>
      <c r="F241" s="148" t="s">
        <v>370</v>
      </c>
      <c r="G241" s="149" t="s">
        <v>224</v>
      </c>
      <c r="H241" s="150">
        <v>811.92200000000003</v>
      </c>
      <c r="I241" s="151"/>
      <c r="J241" s="150">
        <f>ROUND(I241*H241,3)</f>
        <v>0</v>
      </c>
      <c r="K241" s="152"/>
      <c r="L241" s="34"/>
      <c r="M241" s="153" t="s">
        <v>1</v>
      </c>
      <c r="N241" s="154" t="s">
        <v>41</v>
      </c>
      <c r="O241" s="59"/>
      <c r="P241" s="155">
        <f>O241*H241</f>
        <v>0</v>
      </c>
      <c r="Q241" s="155">
        <v>0</v>
      </c>
      <c r="R241" s="155">
        <f>Q241*H241</f>
        <v>0</v>
      </c>
      <c r="S241" s="155">
        <v>0</v>
      </c>
      <c r="T241" s="156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57" t="s">
        <v>90</v>
      </c>
      <c r="AT241" s="157" t="s">
        <v>156</v>
      </c>
      <c r="AU241" s="157" t="s">
        <v>84</v>
      </c>
      <c r="AY241" s="18" t="s">
        <v>154</v>
      </c>
      <c r="BE241" s="158">
        <f>IF(N241="základná",J241,0)</f>
        <v>0</v>
      </c>
      <c r="BF241" s="158">
        <f>IF(N241="znížená",J241,0)</f>
        <v>0</v>
      </c>
      <c r="BG241" s="158">
        <f>IF(N241="zákl. prenesená",J241,0)</f>
        <v>0</v>
      </c>
      <c r="BH241" s="158">
        <f>IF(N241="zníž. prenesená",J241,0)</f>
        <v>0</v>
      </c>
      <c r="BI241" s="158">
        <f>IF(N241="nulová",J241,0)</f>
        <v>0</v>
      </c>
      <c r="BJ241" s="18" t="s">
        <v>84</v>
      </c>
      <c r="BK241" s="159">
        <f>ROUND(I241*H241,3)</f>
        <v>0</v>
      </c>
      <c r="BL241" s="18" t="s">
        <v>90</v>
      </c>
      <c r="BM241" s="157" t="s">
        <v>371</v>
      </c>
    </row>
    <row r="242" spans="1:65" s="2" customFormat="1" ht="21.75" customHeight="1">
      <c r="A242" s="33"/>
      <c r="B242" s="145"/>
      <c r="C242" s="146">
        <v>46</v>
      </c>
      <c r="D242" s="146" t="s">
        <v>156</v>
      </c>
      <c r="E242" s="147" t="s">
        <v>373</v>
      </c>
      <c r="F242" s="148" t="s">
        <v>374</v>
      </c>
      <c r="G242" s="149" t="s">
        <v>224</v>
      </c>
      <c r="H242" s="150">
        <v>591.42200000000003</v>
      </c>
      <c r="I242" s="151"/>
      <c r="J242" s="150">
        <f>ROUND(I242*H242,3)</f>
        <v>0</v>
      </c>
      <c r="K242" s="152"/>
      <c r="L242" s="34"/>
      <c r="M242" s="153" t="s">
        <v>1</v>
      </c>
      <c r="N242" s="154" t="s">
        <v>41</v>
      </c>
      <c r="O242" s="59"/>
      <c r="P242" s="155">
        <f>O242*H242</f>
        <v>0</v>
      </c>
      <c r="Q242" s="155">
        <v>0</v>
      </c>
      <c r="R242" s="155">
        <f>Q242*H242</f>
        <v>0</v>
      </c>
      <c r="S242" s="155">
        <v>0</v>
      </c>
      <c r="T242" s="156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57" t="s">
        <v>90</v>
      </c>
      <c r="AT242" s="157" t="s">
        <v>156</v>
      </c>
      <c r="AU242" s="157" t="s">
        <v>84</v>
      </c>
      <c r="AY242" s="18" t="s">
        <v>154</v>
      </c>
      <c r="BE242" s="158">
        <f>IF(N242="základná",J242,0)</f>
        <v>0</v>
      </c>
      <c r="BF242" s="158">
        <f>IF(N242="znížená",J242,0)</f>
        <v>0</v>
      </c>
      <c r="BG242" s="158">
        <f>IF(N242="zákl. prenesená",J242,0)</f>
        <v>0</v>
      </c>
      <c r="BH242" s="158">
        <f>IF(N242="zníž. prenesená",J242,0)</f>
        <v>0</v>
      </c>
      <c r="BI242" s="158">
        <f>IF(N242="nulová",J242,0)</f>
        <v>0</v>
      </c>
      <c r="BJ242" s="18" t="s">
        <v>84</v>
      </c>
      <c r="BK242" s="159">
        <f>ROUND(I242*H242,3)</f>
        <v>0</v>
      </c>
      <c r="BL242" s="18" t="s">
        <v>90</v>
      </c>
      <c r="BM242" s="157" t="s">
        <v>375</v>
      </c>
    </row>
    <row r="243" spans="1:65" s="14" customFormat="1" ht="12">
      <c r="B243" s="168"/>
      <c r="C243" s="192"/>
      <c r="D243" s="161" t="s">
        <v>161</v>
      </c>
      <c r="E243" s="169" t="s">
        <v>1</v>
      </c>
      <c r="F243" s="170" t="s">
        <v>376</v>
      </c>
      <c r="H243" s="171">
        <v>591.42200000000003</v>
      </c>
      <c r="I243" s="172"/>
      <c r="L243" s="168"/>
      <c r="M243" s="173"/>
      <c r="N243" s="174"/>
      <c r="O243" s="174"/>
      <c r="P243" s="174"/>
      <c r="Q243" s="174"/>
      <c r="R243" s="174"/>
      <c r="S243" s="174"/>
      <c r="T243" s="175"/>
      <c r="AT243" s="169" t="s">
        <v>161</v>
      </c>
      <c r="AU243" s="169" t="s">
        <v>84</v>
      </c>
      <c r="AV243" s="14" t="s">
        <v>84</v>
      </c>
      <c r="AW243" s="14" t="s">
        <v>30</v>
      </c>
      <c r="AX243" s="14" t="s">
        <v>80</v>
      </c>
      <c r="AY243" s="169" t="s">
        <v>154</v>
      </c>
    </row>
    <row r="244" spans="1:65" s="2" customFormat="1" ht="21.75" customHeight="1">
      <c r="A244" s="33"/>
      <c r="B244" s="145"/>
      <c r="C244" s="146">
        <v>47</v>
      </c>
      <c r="D244" s="146" t="s">
        <v>156</v>
      </c>
      <c r="E244" s="147" t="s">
        <v>378</v>
      </c>
      <c r="F244" s="148" t="s">
        <v>379</v>
      </c>
      <c r="G244" s="149" t="s">
        <v>224</v>
      </c>
      <c r="H244" s="150">
        <v>220.5</v>
      </c>
      <c r="I244" s="151"/>
      <c r="J244" s="150">
        <f>ROUND(I244*H244,3)</f>
        <v>0</v>
      </c>
      <c r="K244" s="152"/>
      <c r="L244" s="34"/>
      <c r="M244" s="153" t="s">
        <v>1</v>
      </c>
      <c r="N244" s="154" t="s">
        <v>41</v>
      </c>
      <c r="O244" s="59"/>
      <c r="P244" s="155">
        <f>O244*H244</f>
        <v>0</v>
      </c>
      <c r="Q244" s="155">
        <v>0</v>
      </c>
      <c r="R244" s="155">
        <f>Q244*H244</f>
        <v>0</v>
      </c>
      <c r="S244" s="155">
        <v>0</v>
      </c>
      <c r="T244" s="156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57" t="s">
        <v>90</v>
      </c>
      <c r="AT244" s="157" t="s">
        <v>156</v>
      </c>
      <c r="AU244" s="157" t="s">
        <v>84</v>
      </c>
      <c r="AY244" s="18" t="s">
        <v>154</v>
      </c>
      <c r="BE244" s="158">
        <f>IF(N244="základná",J244,0)</f>
        <v>0</v>
      </c>
      <c r="BF244" s="158">
        <f>IF(N244="znížená",J244,0)</f>
        <v>0</v>
      </c>
      <c r="BG244" s="158">
        <f>IF(N244="zákl. prenesená",J244,0)</f>
        <v>0</v>
      </c>
      <c r="BH244" s="158">
        <f>IF(N244="zníž. prenesená",J244,0)</f>
        <v>0</v>
      </c>
      <c r="BI244" s="158">
        <f>IF(N244="nulová",J244,0)</f>
        <v>0</v>
      </c>
      <c r="BJ244" s="18" t="s">
        <v>84</v>
      </c>
      <c r="BK244" s="159">
        <f>ROUND(I244*H244,3)</f>
        <v>0</v>
      </c>
      <c r="BL244" s="18" t="s">
        <v>90</v>
      </c>
      <c r="BM244" s="157" t="s">
        <v>380</v>
      </c>
    </row>
    <row r="245" spans="1:65" s="12" customFormat="1" ht="22.9" customHeight="1">
      <c r="B245" s="132"/>
      <c r="C245" s="146"/>
      <c r="D245" s="133" t="s">
        <v>74</v>
      </c>
      <c r="E245" s="143" t="s">
        <v>381</v>
      </c>
      <c r="F245" s="143" t="s">
        <v>382</v>
      </c>
      <c r="I245" s="135"/>
      <c r="J245" s="144">
        <f>BK245</f>
        <v>0</v>
      </c>
      <c r="L245" s="132"/>
      <c r="M245" s="137"/>
      <c r="N245" s="138"/>
      <c r="O245" s="138"/>
      <c r="P245" s="139">
        <f>P246</f>
        <v>0</v>
      </c>
      <c r="Q245" s="138"/>
      <c r="R245" s="139">
        <f>R246</f>
        <v>0</v>
      </c>
      <c r="S245" s="138"/>
      <c r="T245" s="140">
        <f>T246</f>
        <v>0</v>
      </c>
      <c r="AR245" s="133" t="s">
        <v>80</v>
      </c>
      <c r="AT245" s="141" t="s">
        <v>74</v>
      </c>
      <c r="AU245" s="141" t="s">
        <v>80</v>
      </c>
      <c r="AY245" s="133" t="s">
        <v>154</v>
      </c>
      <c r="BK245" s="142">
        <f>BK246</f>
        <v>0</v>
      </c>
    </row>
    <row r="246" spans="1:65" s="2" customFormat="1" ht="33" customHeight="1">
      <c r="A246" s="33"/>
      <c r="B246" s="145"/>
      <c r="C246" s="192">
        <v>48</v>
      </c>
      <c r="D246" s="146" t="s">
        <v>156</v>
      </c>
      <c r="E246" s="147" t="s">
        <v>384</v>
      </c>
      <c r="F246" s="148" t="s">
        <v>385</v>
      </c>
      <c r="G246" s="149" t="s">
        <v>224</v>
      </c>
      <c r="H246" s="150">
        <v>2233.4850000000001</v>
      </c>
      <c r="I246" s="151"/>
      <c r="J246" s="150">
        <f>ROUND(I246*H246,3)</f>
        <v>0</v>
      </c>
      <c r="K246" s="152"/>
      <c r="L246" s="34"/>
      <c r="M246" s="153" t="s">
        <v>1</v>
      </c>
      <c r="N246" s="154" t="s">
        <v>41</v>
      </c>
      <c r="O246" s="59"/>
      <c r="P246" s="155">
        <f>O246*H246</f>
        <v>0</v>
      </c>
      <c r="Q246" s="155">
        <v>0</v>
      </c>
      <c r="R246" s="155">
        <f>Q246*H246</f>
        <v>0</v>
      </c>
      <c r="S246" s="155">
        <v>0</v>
      </c>
      <c r="T246" s="156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57" t="s">
        <v>90</v>
      </c>
      <c r="AT246" s="157" t="s">
        <v>156</v>
      </c>
      <c r="AU246" s="157" t="s">
        <v>84</v>
      </c>
      <c r="AY246" s="18" t="s">
        <v>154</v>
      </c>
      <c r="BE246" s="158">
        <f>IF(N246="základná",J246,0)</f>
        <v>0</v>
      </c>
      <c r="BF246" s="158">
        <f>IF(N246="znížená",J246,0)</f>
        <v>0</v>
      </c>
      <c r="BG246" s="158">
        <f>IF(N246="zákl. prenesená",J246,0)</f>
        <v>0</v>
      </c>
      <c r="BH246" s="158">
        <f>IF(N246="zníž. prenesená",J246,0)</f>
        <v>0</v>
      </c>
      <c r="BI246" s="158">
        <f>IF(N246="nulová",J246,0)</f>
        <v>0</v>
      </c>
      <c r="BJ246" s="18" t="s">
        <v>84</v>
      </c>
      <c r="BK246" s="159">
        <f>ROUND(I246*H246,3)</f>
        <v>0</v>
      </c>
      <c r="BL246" s="18" t="s">
        <v>90</v>
      </c>
      <c r="BM246" s="157" t="s">
        <v>386</v>
      </c>
    </row>
    <row r="247" spans="1:65" s="12" customFormat="1" ht="25.9" customHeight="1">
      <c r="B247" s="132"/>
      <c r="C247" s="146"/>
      <c r="D247" s="133" t="s">
        <v>74</v>
      </c>
      <c r="E247" s="134" t="s">
        <v>387</v>
      </c>
      <c r="F247" s="134" t="s">
        <v>388</v>
      </c>
      <c r="I247" s="135"/>
      <c r="J247" s="136">
        <f>BK247</f>
        <v>0</v>
      </c>
      <c r="L247" s="132"/>
      <c r="M247" s="137"/>
      <c r="N247" s="138"/>
      <c r="O247" s="138"/>
      <c r="P247" s="139">
        <f>P248+P252</f>
        <v>0</v>
      </c>
      <c r="Q247" s="138"/>
      <c r="R247" s="139">
        <f>R248+R252</f>
        <v>0</v>
      </c>
      <c r="S247" s="138"/>
      <c r="T247" s="140">
        <f>T248+T252</f>
        <v>0</v>
      </c>
      <c r="AR247" s="133" t="s">
        <v>84</v>
      </c>
      <c r="AT247" s="141" t="s">
        <v>74</v>
      </c>
      <c r="AU247" s="141" t="s">
        <v>75</v>
      </c>
      <c r="AY247" s="133" t="s">
        <v>154</v>
      </c>
      <c r="BK247" s="142">
        <f>BK248+BK252</f>
        <v>0</v>
      </c>
    </row>
    <row r="248" spans="1:65" s="12" customFormat="1" ht="22.9" customHeight="1">
      <c r="B248" s="132"/>
      <c r="C248" s="192"/>
      <c r="D248" s="133" t="s">
        <v>74</v>
      </c>
      <c r="E248" s="143" t="s">
        <v>389</v>
      </c>
      <c r="F248" s="143" t="s">
        <v>390</v>
      </c>
      <c r="I248" s="135"/>
      <c r="J248" s="144">
        <f>BK248</f>
        <v>0</v>
      </c>
      <c r="L248" s="132"/>
      <c r="M248" s="137"/>
      <c r="N248" s="138"/>
      <c r="O248" s="138"/>
      <c r="P248" s="139">
        <f>SUM(P249:P251)</f>
        <v>0</v>
      </c>
      <c r="Q248" s="138"/>
      <c r="R248" s="139">
        <f>SUM(R249:R251)</f>
        <v>0</v>
      </c>
      <c r="S248" s="138"/>
      <c r="T248" s="140">
        <f>SUM(T249:T251)</f>
        <v>0</v>
      </c>
      <c r="AR248" s="133" t="s">
        <v>84</v>
      </c>
      <c r="AT248" s="141" t="s">
        <v>74</v>
      </c>
      <c r="AU248" s="141" t="s">
        <v>80</v>
      </c>
      <c r="AY248" s="133" t="s">
        <v>154</v>
      </c>
      <c r="BK248" s="142">
        <f>SUM(BK249:BK251)</f>
        <v>0</v>
      </c>
    </row>
    <row r="249" spans="1:65" s="2" customFormat="1" ht="33" customHeight="1">
      <c r="A249" s="33"/>
      <c r="B249" s="145"/>
      <c r="C249" s="146">
        <v>49</v>
      </c>
      <c r="D249" s="146" t="s">
        <v>156</v>
      </c>
      <c r="E249" s="147" t="s">
        <v>392</v>
      </c>
      <c r="F249" s="148" t="s">
        <v>393</v>
      </c>
      <c r="G249" s="149" t="s">
        <v>177</v>
      </c>
      <c r="H249" s="150">
        <v>52</v>
      </c>
      <c r="I249" s="151"/>
      <c r="J249" s="150">
        <f>ROUND(I249*H249,3)</f>
        <v>0</v>
      </c>
      <c r="K249" s="152"/>
      <c r="L249" s="34"/>
      <c r="M249" s="153" t="s">
        <v>1</v>
      </c>
      <c r="N249" s="154" t="s">
        <v>41</v>
      </c>
      <c r="O249" s="59"/>
      <c r="P249" s="155">
        <f>O249*H249</f>
        <v>0</v>
      </c>
      <c r="Q249" s="155">
        <v>0</v>
      </c>
      <c r="R249" s="155">
        <f>Q249*H249</f>
        <v>0</v>
      </c>
      <c r="S249" s="155">
        <v>0</v>
      </c>
      <c r="T249" s="156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57" t="s">
        <v>241</v>
      </c>
      <c r="AT249" s="157" t="s">
        <v>156</v>
      </c>
      <c r="AU249" s="157" t="s">
        <v>84</v>
      </c>
      <c r="AY249" s="18" t="s">
        <v>154</v>
      </c>
      <c r="BE249" s="158">
        <f>IF(N249="základná",J249,0)</f>
        <v>0</v>
      </c>
      <c r="BF249" s="158">
        <f>IF(N249="znížená",J249,0)</f>
        <v>0</v>
      </c>
      <c r="BG249" s="158">
        <f>IF(N249="zákl. prenesená",J249,0)</f>
        <v>0</v>
      </c>
      <c r="BH249" s="158">
        <f>IF(N249="zníž. prenesená",J249,0)</f>
        <v>0</v>
      </c>
      <c r="BI249" s="158">
        <f>IF(N249="nulová",J249,0)</f>
        <v>0</v>
      </c>
      <c r="BJ249" s="18" t="s">
        <v>84</v>
      </c>
      <c r="BK249" s="159">
        <f>ROUND(I249*H249,3)</f>
        <v>0</v>
      </c>
      <c r="BL249" s="18" t="s">
        <v>241</v>
      </c>
      <c r="BM249" s="157" t="s">
        <v>394</v>
      </c>
    </row>
    <row r="250" spans="1:65" s="14" customFormat="1" ht="12">
      <c r="B250" s="168"/>
      <c r="C250" s="146"/>
      <c r="D250" s="161" t="s">
        <v>161</v>
      </c>
      <c r="E250" s="169" t="s">
        <v>1</v>
      </c>
      <c r="F250" s="170" t="s">
        <v>395</v>
      </c>
      <c r="H250" s="171">
        <v>52</v>
      </c>
      <c r="I250" s="172"/>
      <c r="L250" s="168"/>
      <c r="M250" s="173"/>
      <c r="N250" s="174"/>
      <c r="O250" s="174"/>
      <c r="P250" s="174"/>
      <c r="Q250" s="174"/>
      <c r="R250" s="174"/>
      <c r="S250" s="174"/>
      <c r="T250" s="175"/>
      <c r="AT250" s="169" t="s">
        <v>161</v>
      </c>
      <c r="AU250" s="169" t="s">
        <v>84</v>
      </c>
      <c r="AV250" s="14" t="s">
        <v>84</v>
      </c>
      <c r="AW250" s="14" t="s">
        <v>30</v>
      </c>
      <c r="AX250" s="14" t="s">
        <v>80</v>
      </c>
      <c r="AY250" s="169" t="s">
        <v>154</v>
      </c>
    </row>
    <row r="251" spans="1:65" s="2" customFormat="1" ht="21.75" customHeight="1">
      <c r="A251" s="33"/>
      <c r="B251" s="145"/>
      <c r="C251" s="192">
        <v>50</v>
      </c>
      <c r="D251" s="146" t="s">
        <v>156</v>
      </c>
      <c r="E251" s="147" t="s">
        <v>397</v>
      </c>
      <c r="F251" s="148" t="s">
        <v>398</v>
      </c>
      <c r="G251" s="149" t="s">
        <v>399</v>
      </c>
      <c r="H251" s="151"/>
      <c r="I251" s="151"/>
      <c r="J251" s="150">
        <f>ROUND(I251*H251,3)</f>
        <v>0</v>
      </c>
      <c r="K251" s="152"/>
      <c r="L251" s="34"/>
      <c r="M251" s="153" t="s">
        <v>1</v>
      </c>
      <c r="N251" s="154" t="s">
        <v>41</v>
      </c>
      <c r="O251" s="59"/>
      <c r="P251" s="155">
        <f>O251*H251</f>
        <v>0</v>
      </c>
      <c r="Q251" s="155">
        <v>0</v>
      </c>
      <c r="R251" s="155">
        <f>Q251*H251</f>
        <v>0</v>
      </c>
      <c r="S251" s="155">
        <v>0</v>
      </c>
      <c r="T251" s="156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7" t="s">
        <v>241</v>
      </c>
      <c r="AT251" s="157" t="s">
        <v>156</v>
      </c>
      <c r="AU251" s="157" t="s">
        <v>84</v>
      </c>
      <c r="AY251" s="18" t="s">
        <v>154</v>
      </c>
      <c r="BE251" s="158">
        <f>IF(N251="základná",J251,0)</f>
        <v>0</v>
      </c>
      <c r="BF251" s="158">
        <f>IF(N251="znížená",J251,0)</f>
        <v>0</v>
      </c>
      <c r="BG251" s="158">
        <f>IF(N251="zákl. prenesená",J251,0)</f>
        <v>0</v>
      </c>
      <c r="BH251" s="158">
        <f>IF(N251="zníž. prenesená",J251,0)</f>
        <v>0</v>
      </c>
      <c r="BI251" s="158">
        <f>IF(N251="nulová",J251,0)</f>
        <v>0</v>
      </c>
      <c r="BJ251" s="18" t="s">
        <v>84</v>
      </c>
      <c r="BK251" s="159">
        <f>ROUND(I251*H251,3)</f>
        <v>0</v>
      </c>
      <c r="BL251" s="18" t="s">
        <v>241</v>
      </c>
      <c r="BM251" s="157" t="s">
        <v>400</v>
      </c>
    </row>
    <row r="252" spans="1:65" s="12" customFormat="1" ht="22.9" customHeight="1">
      <c r="B252" s="132"/>
      <c r="C252" s="146"/>
      <c r="D252" s="133" t="s">
        <v>74</v>
      </c>
      <c r="E252" s="143" t="s">
        <v>401</v>
      </c>
      <c r="F252" s="143" t="s">
        <v>402</v>
      </c>
      <c r="I252" s="135"/>
      <c r="J252" s="144">
        <f>BK252</f>
        <v>0</v>
      </c>
      <c r="L252" s="132"/>
      <c r="M252" s="137"/>
      <c r="N252" s="138"/>
      <c r="O252" s="138"/>
      <c r="P252" s="139">
        <f>SUM(P253:P269)</f>
        <v>0</v>
      </c>
      <c r="Q252" s="138"/>
      <c r="R252" s="139">
        <f>SUM(R253:R269)</f>
        <v>0</v>
      </c>
      <c r="S252" s="138"/>
      <c r="T252" s="140">
        <f>SUM(T253:T269)</f>
        <v>0</v>
      </c>
      <c r="AR252" s="133" t="s">
        <v>84</v>
      </c>
      <c r="AT252" s="141" t="s">
        <v>74</v>
      </c>
      <c r="AU252" s="141" t="s">
        <v>80</v>
      </c>
      <c r="AY252" s="133" t="s">
        <v>154</v>
      </c>
      <c r="BK252" s="142">
        <f>SUM(BK253:BK269)</f>
        <v>0</v>
      </c>
    </row>
    <row r="253" spans="1:65" s="2" customFormat="1" ht="16.5" customHeight="1">
      <c r="A253" s="33"/>
      <c r="B253" s="145"/>
      <c r="C253" s="192">
        <v>51</v>
      </c>
      <c r="D253" s="192" t="s">
        <v>237</v>
      </c>
      <c r="E253" s="193" t="s">
        <v>404</v>
      </c>
      <c r="F253" s="194" t="s">
        <v>1469</v>
      </c>
      <c r="G253" s="195" t="s">
        <v>330</v>
      </c>
      <c r="H253" s="196">
        <v>24</v>
      </c>
      <c r="I253" s="197"/>
      <c r="J253" s="196">
        <f>ROUND(I253*H253,3)</f>
        <v>0</v>
      </c>
      <c r="K253" s="198"/>
      <c r="L253" s="199"/>
      <c r="M253" s="200" t="s">
        <v>1</v>
      </c>
      <c r="N253" s="201" t="s">
        <v>41</v>
      </c>
      <c r="O253" s="59"/>
      <c r="P253" s="155">
        <f>O253*H253</f>
        <v>0</v>
      </c>
      <c r="Q253" s="155">
        <v>0</v>
      </c>
      <c r="R253" s="155">
        <f>Q253*H253</f>
        <v>0</v>
      </c>
      <c r="S253" s="155">
        <v>0</v>
      </c>
      <c r="T253" s="156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57" t="s">
        <v>102</v>
      </c>
      <c r="AT253" s="157" t="s">
        <v>237</v>
      </c>
      <c r="AU253" s="157" t="s">
        <v>84</v>
      </c>
      <c r="AY253" s="18" t="s">
        <v>154</v>
      </c>
      <c r="BE253" s="158">
        <f>IF(N253="základná",J253,0)</f>
        <v>0</v>
      </c>
      <c r="BF253" s="158">
        <f>IF(N253="znížená",J253,0)</f>
        <v>0</v>
      </c>
      <c r="BG253" s="158">
        <f>IF(N253="zákl. prenesená",J253,0)</f>
        <v>0</v>
      </c>
      <c r="BH253" s="158">
        <f>IF(N253="zníž. prenesená",J253,0)</f>
        <v>0</v>
      </c>
      <c r="BI253" s="158">
        <f>IF(N253="nulová",J253,0)</f>
        <v>0</v>
      </c>
      <c r="BJ253" s="18" t="s">
        <v>84</v>
      </c>
      <c r="BK253" s="159">
        <f>ROUND(I253*H253,3)</f>
        <v>0</v>
      </c>
      <c r="BL253" s="18" t="s">
        <v>90</v>
      </c>
      <c r="BM253" s="157" t="s">
        <v>405</v>
      </c>
    </row>
    <row r="254" spans="1:65" s="13" customFormat="1" ht="12">
      <c r="B254" s="160"/>
      <c r="C254" s="146"/>
      <c r="D254" s="161" t="s">
        <v>161</v>
      </c>
      <c r="E254" s="162" t="s">
        <v>1</v>
      </c>
      <c r="F254" s="163" t="s">
        <v>406</v>
      </c>
      <c r="H254" s="162" t="s">
        <v>1</v>
      </c>
      <c r="I254" s="164"/>
      <c r="L254" s="160"/>
      <c r="M254" s="165"/>
      <c r="N254" s="166"/>
      <c r="O254" s="166"/>
      <c r="P254" s="166"/>
      <c r="Q254" s="166"/>
      <c r="R254" s="166"/>
      <c r="S254" s="166"/>
      <c r="T254" s="167"/>
      <c r="AT254" s="162" t="s">
        <v>161</v>
      </c>
      <c r="AU254" s="162" t="s">
        <v>84</v>
      </c>
      <c r="AV254" s="13" t="s">
        <v>80</v>
      </c>
      <c r="AW254" s="13" t="s">
        <v>30</v>
      </c>
      <c r="AX254" s="13" t="s">
        <v>75</v>
      </c>
      <c r="AY254" s="162" t="s">
        <v>154</v>
      </c>
    </row>
    <row r="255" spans="1:65" s="13" customFormat="1" ht="22.5">
      <c r="B255" s="160"/>
      <c r="C255" s="146"/>
      <c r="D255" s="161" t="s">
        <v>161</v>
      </c>
      <c r="E255" s="162" t="s">
        <v>1</v>
      </c>
      <c r="F255" s="163" t="s">
        <v>407</v>
      </c>
      <c r="H255" s="162" t="s">
        <v>1</v>
      </c>
      <c r="I255" s="164"/>
      <c r="L255" s="160"/>
      <c r="M255" s="165"/>
      <c r="N255" s="166"/>
      <c r="O255" s="166"/>
      <c r="P255" s="166"/>
      <c r="Q255" s="166"/>
      <c r="R255" s="166"/>
      <c r="S255" s="166"/>
      <c r="T255" s="167"/>
      <c r="AT255" s="162" t="s">
        <v>161</v>
      </c>
      <c r="AU255" s="162" t="s">
        <v>84</v>
      </c>
      <c r="AV255" s="13" t="s">
        <v>80</v>
      </c>
      <c r="AW255" s="13" t="s">
        <v>30</v>
      </c>
      <c r="AX255" s="13" t="s">
        <v>75</v>
      </c>
      <c r="AY255" s="162" t="s">
        <v>154</v>
      </c>
    </row>
    <row r="256" spans="1:65" s="13" customFormat="1" ht="33.75">
      <c r="B256" s="160"/>
      <c r="C256" s="192"/>
      <c r="D256" s="161" t="s">
        <v>161</v>
      </c>
      <c r="E256" s="162" t="s">
        <v>1</v>
      </c>
      <c r="F256" s="163" t="s">
        <v>408</v>
      </c>
      <c r="H256" s="162" t="s">
        <v>1</v>
      </c>
      <c r="I256" s="164"/>
      <c r="L256" s="160"/>
      <c r="M256" s="165"/>
      <c r="N256" s="166"/>
      <c r="O256" s="166"/>
      <c r="P256" s="166"/>
      <c r="Q256" s="166"/>
      <c r="R256" s="166"/>
      <c r="S256" s="166"/>
      <c r="T256" s="167"/>
      <c r="AT256" s="162" t="s">
        <v>161</v>
      </c>
      <c r="AU256" s="162" t="s">
        <v>84</v>
      </c>
      <c r="AV256" s="13" t="s">
        <v>80</v>
      </c>
      <c r="AW256" s="13" t="s">
        <v>30</v>
      </c>
      <c r="AX256" s="13" t="s">
        <v>75</v>
      </c>
      <c r="AY256" s="162" t="s">
        <v>154</v>
      </c>
    </row>
    <row r="257" spans="1:65" s="14" customFormat="1" ht="12">
      <c r="B257" s="168"/>
      <c r="C257" s="146"/>
      <c r="D257" s="161" t="s">
        <v>161</v>
      </c>
      <c r="E257" s="169" t="s">
        <v>1</v>
      </c>
      <c r="F257" s="170" t="s">
        <v>284</v>
      </c>
      <c r="H257" s="171">
        <v>24</v>
      </c>
      <c r="I257" s="172"/>
      <c r="L257" s="168"/>
      <c r="M257" s="173"/>
      <c r="N257" s="174"/>
      <c r="O257" s="174"/>
      <c r="P257" s="174"/>
      <c r="Q257" s="174"/>
      <c r="R257" s="174"/>
      <c r="S257" s="174"/>
      <c r="T257" s="175"/>
      <c r="AT257" s="169" t="s">
        <v>161</v>
      </c>
      <c r="AU257" s="169" t="s">
        <v>84</v>
      </c>
      <c r="AV257" s="14" t="s">
        <v>84</v>
      </c>
      <c r="AW257" s="14" t="s">
        <v>30</v>
      </c>
      <c r="AX257" s="14" t="s">
        <v>80</v>
      </c>
      <c r="AY257" s="169" t="s">
        <v>154</v>
      </c>
    </row>
    <row r="258" spans="1:65" s="2" customFormat="1" ht="16.5" customHeight="1">
      <c r="A258" s="33"/>
      <c r="B258" s="145"/>
      <c r="C258" s="192">
        <v>51</v>
      </c>
      <c r="D258" s="192" t="s">
        <v>237</v>
      </c>
      <c r="E258" s="193" t="s">
        <v>410</v>
      </c>
      <c r="F258" s="194" t="s">
        <v>1470</v>
      </c>
      <c r="G258" s="195" t="s">
        <v>330</v>
      </c>
      <c r="H258" s="196">
        <v>6</v>
      </c>
      <c r="I258" s="197"/>
      <c r="J258" s="196">
        <f>ROUND(I258*H258,3)</f>
        <v>0</v>
      </c>
      <c r="K258" s="198"/>
      <c r="L258" s="199"/>
      <c r="M258" s="200" t="s">
        <v>1</v>
      </c>
      <c r="N258" s="201" t="s">
        <v>41</v>
      </c>
      <c r="O258" s="59"/>
      <c r="P258" s="155">
        <f>O258*H258</f>
        <v>0</v>
      </c>
      <c r="Q258" s="155">
        <v>0</v>
      </c>
      <c r="R258" s="155">
        <f>Q258*H258</f>
        <v>0</v>
      </c>
      <c r="S258" s="155">
        <v>0</v>
      </c>
      <c r="T258" s="156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7" t="s">
        <v>102</v>
      </c>
      <c r="AT258" s="157" t="s">
        <v>237</v>
      </c>
      <c r="AU258" s="157" t="s">
        <v>84</v>
      </c>
      <c r="AY258" s="18" t="s">
        <v>154</v>
      </c>
      <c r="BE258" s="158">
        <f>IF(N258="základná",J258,0)</f>
        <v>0</v>
      </c>
      <c r="BF258" s="158">
        <f>IF(N258="znížená",J258,0)</f>
        <v>0</v>
      </c>
      <c r="BG258" s="158">
        <f>IF(N258="zákl. prenesená",J258,0)</f>
        <v>0</v>
      </c>
      <c r="BH258" s="158">
        <f>IF(N258="zníž. prenesená",J258,0)</f>
        <v>0</v>
      </c>
      <c r="BI258" s="158">
        <f>IF(N258="nulová",J258,0)</f>
        <v>0</v>
      </c>
      <c r="BJ258" s="18" t="s">
        <v>84</v>
      </c>
      <c r="BK258" s="159">
        <f>ROUND(I258*H258,3)</f>
        <v>0</v>
      </c>
      <c r="BL258" s="18" t="s">
        <v>90</v>
      </c>
      <c r="BM258" s="157" t="s">
        <v>411</v>
      </c>
    </row>
    <row r="259" spans="1:65" s="13" customFormat="1" ht="12">
      <c r="B259" s="160"/>
      <c r="C259" s="146"/>
      <c r="D259" s="161" t="s">
        <v>161</v>
      </c>
      <c r="E259" s="162" t="s">
        <v>1</v>
      </c>
      <c r="F259" s="163" t="s">
        <v>412</v>
      </c>
      <c r="H259" s="162" t="s">
        <v>1</v>
      </c>
      <c r="I259" s="164"/>
      <c r="L259" s="160"/>
      <c r="M259" s="165"/>
      <c r="N259" s="166"/>
      <c r="O259" s="166"/>
      <c r="P259" s="166"/>
      <c r="Q259" s="166"/>
      <c r="R259" s="166"/>
      <c r="S259" s="166"/>
      <c r="T259" s="167"/>
      <c r="AT259" s="162" t="s">
        <v>161</v>
      </c>
      <c r="AU259" s="162" t="s">
        <v>84</v>
      </c>
      <c r="AV259" s="13" t="s">
        <v>80</v>
      </c>
      <c r="AW259" s="13" t="s">
        <v>30</v>
      </c>
      <c r="AX259" s="13" t="s">
        <v>75</v>
      </c>
      <c r="AY259" s="162" t="s">
        <v>154</v>
      </c>
    </row>
    <row r="260" spans="1:65" s="13" customFormat="1" ht="33.75">
      <c r="B260" s="160"/>
      <c r="C260" s="146"/>
      <c r="D260" s="161" t="s">
        <v>161</v>
      </c>
      <c r="E260" s="162" t="s">
        <v>1</v>
      </c>
      <c r="F260" s="163" t="s">
        <v>413</v>
      </c>
      <c r="H260" s="162" t="s">
        <v>1</v>
      </c>
      <c r="I260" s="164"/>
      <c r="L260" s="160"/>
      <c r="M260" s="165"/>
      <c r="N260" s="166"/>
      <c r="O260" s="166"/>
      <c r="P260" s="166"/>
      <c r="Q260" s="166"/>
      <c r="R260" s="166"/>
      <c r="S260" s="166"/>
      <c r="T260" s="167"/>
      <c r="AT260" s="162" t="s">
        <v>161</v>
      </c>
      <c r="AU260" s="162" t="s">
        <v>84</v>
      </c>
      <c r="AV260" s="13" t="s">
        <v>80</v>
      </c>
      <c r="AW260" s="13" t="s">
        <v>30</v>
      </c>
      <c r="AX260" s="13" t="s">
        <v>75</v>
      </c>
      <c r="AY260" s="162" t="s">
        <v>154</v>
      </c>
    </row>
    <row r="261" spans="1:65" s="13" customFormat="1" ht="33.75">
      <c r="B261" s="160"/>
      <c r="C261" s="192"/>
      <c r="D261" s="161" t="s">
        <v>161</v>
      </c>
      <c r="E261" s="162" t="s">
        <v>1</v>
      </c>
      <c r="F261" s="163" t="s">
        <v>414</v>
      </c>
      <c r="H261" s="162" t="s">
        <v>1</v>
      </c>
      <c r="I261" s="164"/>
      <c r="L261" s="160"/>
      <c r="M261" s="165"/>
      <c r="N261" s="166"/>
      <c r="O261" s="166"/>
      <c r="P261" s="166"/>
      <c r="Q261" s="166"/>
      <c r="R261" s="166"/>
      <c r="S261" s="166"/>
      <c r="T261" s="167"/>
      <c r="AT261" s="162" t="s">
        <v>161</v>
      </c>
      <c r="AU261" s="162" t="s">
        <v>84</v>
      </c>
      <c r="AV261" s="13" t="s">
        <v>80</v>
      </c>
      <c r="AW261" s="13" t="s">
        <v>30</v>
      </c>
      <c r="AX261" s="13" t="s">
        <v>75</v>
      </c>
      <c r="AY261" s="162" t="s">
        <v>154</v>
      </c>
    </row>
    <row r="262" spans="1:65" s="13" customFormat="1" ht="22.5">
      <c r="B262" s="160"/>
      <c r="C262" s="146"/>
      <c r="D262" s="161" t="s">
        <v>161</v>
      </c>
      <c r="E262" s="162" t="s">
        <v>1</v>
      </c>
      <c r="F262" s="163" t="s">
        <v>415</v>
      </c>
      <c r="H262" s="162" t="s">
        <v>1</v>
      </c>
      <c r="I262" s="164"/>
      <c r="L262" s="160"/>
      <c r="M262" s="165"/>
      <c r="N262" s="166"/>
      <c r="O262" s="166"/>
      <c r="P262" s="166"/>
      <c r="Q262" s="166"/>
      <c r="R262" s="166"/>
      <c r="S262" s="166"/>
      <c r="T262" s="167"/>
      <c r="AT262" s="162" t="s">
        <v>161</v>
      </c>
      <c r="AU262" s="162" t="s">
        <v>84</v>
      </c>
      <c r="AV262" s="13" t="s">
        <v>80</v>
      </c>
      <c r="AW262" s="13" t="s">
        <v>30</v>
      </c>
      <c r="AX262" s="13" t="s">
        <v>75</v>
      </c>
      <c r="AY262" s="162" t="s">
        <v>154</v>
      </c>
    </row>
    <row r="263" spans="1:65" s="14" customFormat="1" ht="12">
      <c r="B263" s="168"/>
      <c r="C263" s="192"/>
      <c r="D263" s="161" t="s">
        <v>161</v>
      </c>
      <c r="E263" s="169" t="s">
        <v>1</v>
      </c>
      <c r="F263" s="170" t="s">
        <v>96</v>
      </c>
      <c r="H263" s="171">
        <v>6</v>
      </c>
      <c r="I263" s="172"/>
      <c r="L263" s="168"/>
      <c r="M263" s="173"/>
      <c r="N263" s="174"/>
      <c r="O263" s="174"/>
      <c r="P263" s="174"/>
      <c r="Q263" s="174"/>
      <c r="R263" s="174"/>
      <c r="S263" s="174"/>
      <c r="T263" s="175"/>
      <c r="AT263" s="169" t="s">
        <v>161</v>
      </c>
      <c r="AU263" s="169" t="s">
        <v>84</v>
      </c>
      <c r="AV263" s="14" t="s">
        <v>84</v>
      </c>
      <c r="AW263" s="14" t="s">
        <v>30</v>
      </c>
      <c r="AX263" s="14" t="s">
        <v>80</v>
      </c>
      <c r="AY263" s="169" t="s">
        <v>154</v>
      </c>
    </row>
    <row r="264" spans="1:65" s="2" customFormat="1" ht="16.5" customHeight="1">
      <c r="A264" s="33"/>
      <c r="B264" s="145"/>
      <c r="C264" s="146">
        <v>52</v>
      </c>
      <c r="D264" s="192" t="s">
        <v>237</v>
      </c>
      <c r="E264" s="193" t="s">
        <v>417</v>
      </c>
      <c r="F264" s="194" t="s">
        <v>418</v>
      </c>
      <c r="G264" s="195" t="s">
        <v>330</v>
      </c>
      <c r="H264" s="196">
        <v>6</v>
      </c>
      <c r="I264" s="197"/>
      <c r="J264" s="196">
        <f>ROUND(I264*H264,3)</f>
        <v>0</v>
      </c>
      <c r="K264" s="198"/>
      <c r="L264" s="199"/>
      <c r="M264" s="200" t="s">
        <v>1</v>
      </c>
      <c r="N264" s="201" t="s">
        <v>41</v>
      </c>
      <c r="O264" s="59"/>
      <c r="P264" s="155">
        <f>O264*H264</f>
        <v>0</v>
      </c>
      <c r="Q264" s="155">
        <v>0</v>
      </c>
      <c r="R264" s="155">
        <f>Q264*H264</f>
        <v>0</v>
      </c>
      <c r="S264" s="155">
        <v>0</v>
      </c>
      <c r="T264" s="156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7" t="s">
        <v>102</v>
      </c>
      <c r="AT264" s="157" t="s">
        <v>237</v>
      </c>
      <c r="AU264" s="157" t="s">
        <v>84</v>
      </c>
      <c r="AY264" s="18" t="s">
        <v>154</v>
      </c>
      <c r="BE264" s="158">
        <f>IF(N264="základná",J264,0)</f>
        <v>0</v>
      </c>
      <c r="BF264" s="158">
        <f>IF(N264="znížená",J264,0)</f>
        <v>0</v>
      </c>
      <c r="BG264" s="158">
        <f>IF(N264="zákl. prenesená",J264,0)</f>
        <v>0</v>
      </c>
      <c r="BH264" s="158">
        <f>IF(N264="zníž. prenesená",J264,0)</f>
        <v>0</v>
      </c>
      <c r="BI264" s="158">
        <f>IF(N264="nulová",J264,0)</f>
        <v>0</v>
      </c>
      <c r="BJ264" s="18" t="s">
        <v>84</v>
      </c>
      <c r="BK264" s="159">
        <f>ROUND(I264*H264,3)</f>
        <v>0</v>
      </c>
      <c r="BL264" s="18" t="s">
        <v>90</v>
      </c>
      <c r="BM264" s="157" t="s">
        <v>419</v>
      </c>
    </row>
    <row r="265" spans="1:65" s="2" customFormat="1" ht="16.5" customHeight="1">
      <c r="A265" s="33"/>
      <c r="B265" s="145"/>
      <c r="C265" s="146">
        <v>53</v>
      </c>
      <c r="D265" s="192" t="s">
        <v>237</v>
      </c>
      <c r="E265" s="193" t="s">
        <v>421</v>
      </c>
      <c r="F265" s="194" t="s">
        <v>1471</v>
      </c>
      <c r="G265" s="195" t="s">
        <v>330</v>
      </c>
      <c r="H265" s="196">
        <v>1</v>
      </c>
      <c r="I265" s="197"/>
      <c r="J265" s="196">
        <f>ROUND(I265*H265,3)</f>
        <v>0</v>
      </c>
      <c r="K265" s="198"/>
      <c r="L265" s="199"/>
      <c r="M265" s="200" t="s">
        <v>1</v>
      </c>
      <c r="N265" s="201" t="s">
        <v>41</v>
      </c>
      <c r="O265" s="59"/>
      <c r="P265" s="155">
        <f>O265*H265</f>
        <v>0</v>
      </c>
      <c r="Q265" s="155">
        <v>0</v>
      </c>
      <c r="R265" s="155">
        <f>Q265*H265</f>
        <v>0</v>
      </c>
      <c r="S265" s="155">
        <v>0</v>
      </c>
      <c r="T265" s="156">
        <f>S265*H265</f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57" t="s">
        <v>102</v>
      </c>
      <c r="AT265" s="157" t="s">
        <v>237</v>
      </c>
      <c r="AU265" s="157" t="s">
        <v>84</v>
      </c>
      <c r="AY265" s="18" t="s">
        <v>154</v>
      </c>
      <c r="BE265" s="158">
        <f>IF(N265="základná",J265,0)</f>
        <v>0</v>
      </c>
      <c r="BF265" s="158">
        <f>IF(N265="znížená",J265,0)</f>
        <v>0</v>
      </c>
      <c r="BG265" s="158">
        <f>IF(N265="zákl. prenesená",J265,0)</f>
        <v>0</v>
      </c>
      <c r="BH265" s="158">
        <f>IF(N265="zníž. prenesená",J265,0)</f>
        <v>0</v>
      </c>
      <c r="BI265" s="158">
        <f>IF(N265="nulová",J265,0)</f>
        <v>0</v>
      </c>
      <c r="BJ265" s="18" t="s">
        <v>84</v>
      </c>
      <c r="BK265" s="159">
        <f>ROUND(I265*H265,3)</f>
        <v>0</v>
      </c>
      <c r="BL265" s="18" t="s">
        <v>90</v>
      </c>
      <c r="BM265" s="157" t="s">
        <v>422</v>
      </c>
    </row>
    <row r="266" spans="1:65" s="13" customFormat="1" ht="33.75">
      <c r="B266" s="160"/>
      <c r="C266" s="192"/>
      <c r="D266" s="161" t="s">
        <v>161</v>
      </c>
      <c r="E266" s="162" t="s">
        <v>1</v>
      </c>
      <c r="F266" s="163" t="s">
        <v>423</v>
      </c>
      <c r="H266" s="162" t="s">
        <v>1</v>
      </c>
      <c r="I266" s="164"/>
      <c r="L266" s="160"/>
      <c r="M266" s="165"/>
      <c r="N266" s="166"/>
      <c r="O266" s="166"/>
      <c r="P266" s="166"/>
      <c r="Q266" s="166"/>
      <c r="R266" s="166"/>
      <c r="S266" s="166"/>
      <c r="T266" s="167"/>
      <c r="AT266" s="162" t="s">
        <v>161</v>
      </c>
      <c r="AU266" s="162" t="s">
        <v>84</v>
      </c>
      <c r="AV266" s="13" t="s">
        <v>80</v>
      </c>
      <c r="AW266" s="13" t="s">
        <v>30</v>
      </c>
      <c r="AX266" s="13" t="s">
        <v>75</v>
      </c>
      <c r="AY266" s="162" t="s">
        <v>154</v>
      </c>
    </row>
    <row r="267" spans="1:65" s="14" customFormat="1" ht="12">
      <c r="B267" s="168"/>
      <c r="C267" s="146"/>
      <c r="D267" s="161" t="s">
        <v>161</v>
      </c>
      <c r="E267" s="169" t="s">
        <v>1</v>
      </c>
      <c r="F267" s="170" t="s">
        <v>80</v>
      </c>
      <c r="H267" s="171">
        <v>1</v>
      </c>
      <c r="I267" s="172"/>
      <c r="L267" s="168"/>
      <c r="M267" s="173"/>
      <c r="N267" s="174"/>
      <c r="O267" s="174"/>
      <c r="P267" s="174"/>
      <c r="Q267" s="174"/>
      <c r="R267" s="174"/>
      <c r="S267" s="174"/>
      <c r="T267" s="175"/>
      <c r="AT267" s="169" t="s">
        <v>161</v>
      </c>
      <c r="AU267" s="169" t="s">
        <v>84</v>
      </c>
      <c r="AV267" s="14" t="s">
        <v>84</v>
      </c>
      <c r="AW267" s="14" t="s">
        <v>30</v>
      </c>
      <c r="AX267" s="14" t="s">
        <v>80</v>
      </c>
      <c r="AY267" s="169" t="s">
        <v>154</v>
      </c>
    </row>
    <row r="268" spans="1:65" s="2" customFormat="1" ht="16.5" customHeight="1">
      <c r="A268" s="33"/>
      <c r="B268" s="145"/>
      <c r="C268" s="192">
        <v>54</v>
      </c>
      <c r="D268" s="146" t="s">
        <v>156</v>
      </c>
      <c r="E268" s="147" t="s">
        <v>425</v>
      </c>
      <c r="F268" s="148" t="s">
        <v>426</v>
      </c>
      <c r="G268" s="149" t="s">
        <v>427</v>
      </c>
      <c r="H268" s="150">
        <v>1</v>
      </c>
      <c r="I268" s="151"/>
      <c r="J268" s="150">
        <f>ROUND(I268*H268,3)</f>
        <v>0</v>
      </c>
      <c r="K268" s="152"/>
      <c r="L268" s="34"/>
      <c r="M268" s="153" t="s">
        <v>1</v>
      </c>
      <c r="N268" s="154" t="s">
        <v>41</v>
      </c>
      <c r="O268" s="59"/>
      <c r="P268" s="155">
        <f>O268*H268</f>
        <v>0</v>
      </c>
      <c r="Q268" s="155">
        <v>0</v>
      </c>
      <c r="R268" s="155">
        <f>Q268*H268</f>
        <v>0</v>
      </c>
      <c r="S268" s="155">
        <v>0</v>
      </c>
      <c r="T268" s="156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7" t="s">
        <v>90</v>
      </c>
      <c r="AT268" s="157" t="s">
        <v>156</v>
      </c>
      <c r="AU268" s="157" t="s">
        <v>84</v>
      </c>
      <c r="AY268" s="18" t="s">
        <v>154</v>
      </c>
      <c r="BE268" s="158">
        <f>IF(N268="základná",J268,0)</f>
        <v>0</v>
      </c>
      <c r="BF268" s="158">
        <f>IF(N268="znížená",J268,0)</f>
        <v>0</v>
      </c>
      <c r="BG268" s="158">
        <f>IF(N268="zákl. prenesená",J268,0)</f>
        <v>0</v>
      </c>
      <c r="BH268" s="158">
        <f>IF(N268="zníž. prenesená",J268,0)</f>
        <v>0</v>
      </c>
      <c r="BI268" s="158">
        <f>IF(N268="nulová",J268,0)</f>
        <v>0</v>
      </c>
      <c r="BJ268" s="18" t="s">
        <v>84</v>
      </c>
      <c r="BK268" s="159">
        <f>ROUND(I268*H268,3)</f>
        <v>0</v>
      </c>
      <c r="BL268" s="18" t="s">
        <v>90</v>
      </c>
      <c r="BM268" s="157" t="s">
        <v>428</v>
      </c>
    </row>
    <row r="269" spans="1:65" s="2" customFormat="1" ht="16.5" customHeight="1">
      <c r="A269" s="33"/>
      <c r="B269" s="145"/>
      <c r="C269" s="146">
        <v>55</v>
      </c>
      <c r="D269" s="146" t="s">
        <v>156</v>
      </c>
      <c r="E269" s="147" t="s">
        <v>430</v>
      </c>
      <c r="F269" s="148" t="s">
        <v>431</v>
      </c>
      <c r="G269" s="149" t="s">
        <v>427</v>
      </c>
      <c r="H269" s="150">
        <v>1</v>
      </c>
      <c r="I269" s="151"/>
      <c r="J269" s="150">
        <f>ROUND(I269*H269,3)</f>
        <v>0</v>
      </c>
      <c r="K269" s="152"/>
      <c r="L269" s="34"/>
      <c r="M269" s="153" t="s">
        <v>1</v>
      </c>
      <c r="N269" s="154" t="s">
        <v>41</v>
      </c>
      <c r="O269" s="59"/>
      <c r="P269" s="155">
        <f>O269*H269</f>
        <v>0</v>
      </c>
      <c r="Q269" s="155">
        <v>0</v>
      </c>
      <c r="R269" s="155">
        <f>Q269*H269</f>
        <v>0</v>
      </c>
      <c r="S269" s="155">
        <v>0</v>
      </c>
      <c r="T269" s="156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7" t="s">
        <v>90</v>
      </c>
      <c r="AT269" s="157" t="s">
        <v>156</v>
      </c>
      <c r="AU269" s="157" t="s">
        <v>84</v>
      </c>
      <c r="AY269" s="18" t="s">
        <v>154</v>
      </c>
      <c r="BE269" s="158">
        <f>IF(N269="základná",J269,0)</f>
        <v>0</v>
      </c>
      <c r="BF269" s="158">
        <f>IF(N269="znížená",J269,0)</f>
        <v>0</v>
      </c>
      <c r="BG269" s="158">
        <f>IF(N269="zákl. prenesená",J269,0)</f>
        <v>0</v>
      </c>
      <c r="BH269" s="158">
        <f>IF(N269="zníž. prenesená",J269,0)</f>
        <v>0</v>
      </c>
      <c r="BI269" s="158">
        <f>IF(N269="nulová",J269,0)</f>
        <v>0</v>
      </c>
      <c r="BJ269" s="18" t="s">
        <v>84</v>
      </c>
      <c r="BK269" s="159">
        <f>ROUND(I269*H269,3)</f>
        <v>0</v>
      </c>
      <c r="BL269" s="18" t="s">
        <v>90</v>
      </c>
      <c r="BM269" s="157" t="s">
        <v>432</v>
      </c>
    </row>
    <row r="270" spans="1:65" s="12" customFormat="1" ht="25.9" customHeight="1">
      <c r="B270" s="132"/>
      <c r="C270" s="146"/>
      <c r="D270" s="133" t="s">
        <v>74</v>
      </c>
      <c r="E270" s="134" t="s">
        <v>433</v>
      </c>
      <c r="F270" s="134" t="s">
        <v>434</v>
      </c>
      <c r="I270" s="135"/>
      <c r="J270" s="136">
        <f>BK270</f>
        <v>0</v>
      </c>
      <c r="L270" s="132"/>
      <c r="M270" s="137"/>
      <c r="N270" s="138"/>
      <c r="O270" s="138"/>
      <c r="P270" s="139">
        <f>P271+P273</f>
        <v>0</v>
      </c>
      <c r="Q270" s="138"/>
      <c r="R270" s="139">
        <f>R271+R273</f>
        <v>0</v>
      </c>
      <c r="S270" s="138"/>
      <c r="T270" s="140">
        <f>T271+T273</f>
        <v>0</v>
      </c>
      <c r="AR270" s="133" t="s">
        <v>93</v>
      </c>
      <c r="AT270" s="141" t="s">
        <v>74</v>
      </c>
      <c r="AU270" s="141" t="s">
        <v>75</v>
      </c>
      <c r="AY270" s="133" t="s">
        <v>154</v>
      </c>
      <c r="BK270" s="142">
        <f>BK271+BK273</f>
        <v>0</v>
      </c>
    </row>
    <row r="271" spans="1:65" s="12" customFormat="1" ht="22.9" customHeight="1">
      <c r="B271" s="132"/>
      <c r="C271" s="192"/>
      <c r="D271" s="133" t="s">
        <v>74</v>
      </c>
      <c r="E271" s="143" t="s">
        <v>435</v>
      </c>
      <c r="F271" s="143" t="s">
        <v>436</v>
      </c>
      <c r="I271" s="135"/>
      <c r="J271" s="144">
        <f>BK271</f>
        <v>0</v>
      </c>
      <c r="L271" s="132"/>
      <c r="M271" s="137"/>
      <c r="N271" s="138"/>
      <c r="O271" s="138"/>
      <c r="P271" s="139">
        <f>P272</f>
        <v>0</v>
      </c>
      <c r="Q271" s="138"/>
      <c r="R271" s="139">
        <f>R272</f>
        <v>0</v>
      </c>
      <c r="S271" s="138"/>
      <c r="T271" s="140">
        <f>T272</f>
        <v>0</v>
      </c>
      <c r="AR271" s="133" t="s">
        <v>93</v>
      </c>
      <c r="AT271" s="141" t="s">
        <v>74</v>
      </c>
      <c r="AU271" s="141" t="s">
        <v>80</v>
      </c>
      <c r="AY271" s="133" t="s">
        <v>154</v>
      </c>
      <c r="BK271" s="142">
        <f>BK272</f>
        <v>0</v>
      </c>
    </row>
    <row r="272" spans="1:65" s="2" customFormat="1" ht="16.5" customHeight="1">
      <c r="A272" s="33"/>
      <c r="B272" s="145"/>
      <c r="C272" s="146">
        <v>56</v>
      </c>
      <c r="D272" s="146" t="s">
        <v>156</v>
      </c>
      <c r="E272" s="147" t="s">
        <v>438</v>
      </c>
      <c r="F272" s="148" t="s">
        <v>439</v>
      </c>
      <c r="G272" s="149" t="s">
        <v>440</v>
      </c>
      <c r="H272" s="150">
        <v>1</v>
      </c>
      <c r="I272" s="151"/>
      <c r="J272" s="150">
        <f>ROUND(I272*H272,3)</f>
        <v>0</v>
      </c>
      <c r="K272" s="152"/>
      <c r="L272" s="34"/>
      <c r="M272" s="153" t="s">
        <v>1</v>
      </c>
      <c r="N272" s="154" t="s">
        <v>41</v>
      </c>
      <c r="O272" s="59"/>
      <c r="P272" s="155">
        <f>O272*H272</f>
        <v>0</v>
      </c>
      <c r="Q272" s="155">
        <v>0</v>
      </c>
      <c r="R272" s="155">
        <f>Q272*H272</f>
        <v>0</v>
      </c>
      <c r="S272" s="155">
        <v>0</v>
      </c>
      <c r="T272" s="156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7" t="s">
        <v>441</v>
      </c>
      <c r="AT272" s="157" t="s">
        <v>156</v>
      </c>
      <c r="AU272" s="157" t="s">
        <v>84</v>
      </c>
      <c r="AY272" s="18" t="s">
        <v>154</v>
      </c>
      <c r="BE272" s="158">
        <f>IF(N272="základná",J272,0)</f>
        <v>0</v>
      </c>
      <c r="BF272" s="158">
        <f>IF(N272="znížená",J272,0)</f>
        <v>0</v>
      </c>
      <c r="BG272" s="158">
        <f>IF(N272="zákl. prenesená",J272,0)</f>
        <v>0</v>
      </c>
      <c r="BH272" s="158">
        <f>IF(N272="zníž. prenesená",J272,0)</f>
        <v>0</v>
      </c>
      <c r="BI272" s="158">
        <f>IF(N272="nulová",J272,0)</f>
        <v>0</v>
      </c>
      <c r="BJ272" s="18" t="s">
        <v>84</v>
      </c>
      <c r="BK272" s="159">
        <f>ROUND(I272*H272,3)</f>
        <v>0</v>
      </c>
      <c r="BL272" s="18" t="s">
        <v>441</v>
      </c>
      <c r="BM272" s="157" t="s">
        <v>442</v>
      </c>
    </row>
    <row r="273" spans="1:65" s="12" customFormat="1" ht="22.9" customHeight="1">
      <c r="B273" s="132"/>
      <c r="C273" s="192"/>
      <c r="D273" s="133" t="s">
        <v>74</v>
      </c>
      <c r="E273" s="143" t="s">
        <v>443</v>
      </c>
      <c r="F273" s="143" t="s">
        <v>444</v>
      </c>
      <c r="I273" s="135"/>
      <c r="J273" s="144">
        <f>BK273</f>
        <v>0</v>
      </c>
      <c r="L273" s="132"/>
      <c r="M273" s="137"/>
      <c r="N273" s="138"/>
      <c r="O273" s="138"/>
      <c r="P273" s="139">
        <f>P274</f>
        <v>0</v>
      </c>
      <c r="Q273" s="138"/>
      <c r="R273" s="139">
        <f>R274</f>
        <v>0</v>
      </c>
      <c r="S273" s="138"/>
      <c r="T273" s="140">
        <f>T274</f>
        <v>0</v>
      </c>
      <c r="AR273" s="133" t="s">
        <v>93</v>
      </c>
      <c r="AT273" s="141" t="s">
        <v>74</v>
      </c>
      <c r="AU273" s="141" t="s">
        <v>80</v>
      </c>
      <c r="AY273" s="133" t="s">
        <v>154</v>
      </c>
      <c r="BK273" s="142">
        <f>BK274</f>
        <v>0</v>
      </c>
    </row>
    <row r="274" spans="1:65" s="2" customFormat="1" ht="21.75" customHeight="1">
      <c r="A274" s="33"/>
      <c r="B274" s="145"/>
      <c r="C274" s="146">
        <v>57</v>
      </c>
      <c r="D274" s="146" t="s">
        <v>156</v>
      </c>
      <c r="E274" s="147" t="s">
        <v>446</v>
      </c>
      <c r="F274" s="148" t="s">
        <v>447</v>
      </c>
      <c r="G274" s="149" t="s">
        <v>427</v>
      </c>
      <c r="H274" s="150">
        <v>1</v>
      </c>
      <c r="I274" s="151"/>
      <c r="J274" s="150">
        <f>ROUND(I274*H274,3)</f>
        <v>0</v>
      </c>
      <c r="K274" s="152"/>
      <c r="L274" s="34"/>
      <c r="M274" s="202" t="s">
        <v>1</v>
      </c>
      <c r="N274" s="203" t="s">
        <v>41</v>
      </c>
      <c r="O274" s="204"/>
      <c r="P274" s="205">
        <f>O274*H274</f>
        <v>0</v>
      </c>
      <c r="Q274" s="205">
        <v>0</v>
      </c>
      <c r="R274" s="205">
        <f>Q274*H274</f>
        <v>0</v>
      </c>
      <c r="S274" s="205">
        <v>0</v>
      </c>
      <c r="T274" s="206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57" t="s">
        <v>441</v>
      </c>
      <c r="AT274" s="157" t="s">
        <v>156</v>
      </c>
      <c r="AU274" s="157" t="s">
        <v>84</v>
      </c>
      <c r="AY274" s="18" t="s">
        <v>154</v>
      </c>
      <c r="BE274" s="158">
        <f>IF(N274="základná",J274,0)</f>
        <v>0</v>
      </c>
      <c r="BF274" s="158">
        <f>IF(N274="znížená",J274,0)</f>
        <v>0</v>
      </c>
      <c r="BG274" s="158">
        <f>IF(N274="zákl. prenesená",J274,0)</f>
        <v>0</v>
      </c>
      <c r="BH274" s="158">
        <f>IF(N274="zníž. prenesená",J274,0)</f>
        <v>0</v>
      </c>
      <c r="BI274" s="158">
        <f>IF(N274="nulová",J274,0)</f>
        <v>0</v>
      </c>
      <c r="BJ274" s="18" t="s">
        <v>84</v>
      </c>
      <c r="BK274" s="159">
        <f>ROUND(I274*H274,3)</f>
        <v>0</v>
      </c>
      <c r="BL274" s="18" t="s">
        <v>441</v>
      </c>
      <c r="BM274" s="157" t="s">
        <v>448</v>
      </c>
    </row>
    <row r="275" spans="1:65" s="2" customFormat="1" ht="6.95" customHeight="1">
      <c r="A275" s="33"/>
      <c r="B275" s="48"/>
      <c r="C275" s="49"/>
      <c r="D275" s="49"/>
      <c r="E275" s="49"/>
      <c r="F275" s="49"/>
      <c r="G275" s="49"/>
      <c r="H275" s="49"/>
      <c r="I275" s="49"/>
      <c r="J275" s="49"/>
      <c r="K275" s="49"/>
      <c r="L275" s="34"/>
      <c r="M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</row>
  </sheetData>
  <autoFilter ref="C127:K274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8"/>
  <sheetViews>
    <sheetView showGridLines="0" topLeftCell="A116" workbookViewId="0">
      <selection activeCell="C201" sqref="C201:H20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86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9" t="s">
        <v>449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ROUND(J129,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ROUND((SUM(BE129:BE297)),  2)</f>
        <v>0</v>
      </c>
      <c r="G33" s="33"/>
      <c r="H33" s="33"/>
      <c r="I33" s="101">
        <v>0.2</v>
      </c>
      <c r="J33" s="100">
        <f>ROUND(((SUM(BE129:BE297))*I33),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ROUND((SUM(BF129:BF297)),  2)</f>
        <v>0</v>
      </c>
      <c r="G34" s="33"/>
      <c r="H34" s="33"/>
      <c r="I34" s="101">
        <v>0.2</v>
      </c>
      <c r="J34" s="100">
        <f>ROUND(((SUM(BF129:BF297))*I34),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ROUND((SUM(BG129:BG297)),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ROUND((SUM(BH129:BH297)),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ROUND((SUM(BI129:BI297)),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>2 - SO 101.1 - Rekonštrukcia vodnej plochy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J129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450</v>
      </c>
      <c r="E97" s="115"/>
      <c r="F97" s="115"/>
      <c r="G97" s="115"/>
      <c r="H97" s="115"/>
      <c r="I97" s="115"/>
      <c r="J97" s="116">
        <f>J130</f>
        <v>0</v>
      </c>
      <c r="L97" s="113"/>
    </row>
    <row r="98" spans="1:31" s="10" customFormat="1" ht="19.899999999999999" customHeight="1">
      <c r="B98" s="117"/>
      <c r="D98" s="118" t="s">
        <v>129</v>
      </c>
      <c r="E98" s="119"/>
      <c r="F98" s="119"/>
      <c r="G98" s="119"/>
      <c r="H98" s="119"/>
      <c r="I98" s="119"/>
      <c r="J98" s="120">
        <f>J131</f>
        <v>0</v>
      </c>
      <c r="L98" s="117"/>
    </row>
    <row r="99" spans="1:31" s="10" customFormat="1" ht="19.899999999999999" customHeight="1">
      <c r="B99" s="117"/>
      <c r="D99" s="118" t="s">
        <v>451</v>
      </c>
      <c r="E99" s="119"/>
      <c r="F99" s="119"/>
      <c r="G99" s="119"/>
      <c r="H99" s="119"/>
      <c r="I99" s="119"/>
      <c r="J99" s="120">
        <f>J172</f>
        <v>0</v>
      </c>
      <c r="L99" s="117"/>
    </row>
    <row r="100" spans="1:31" s="10" customFormat="1" ht="19.899999999999999" customHeight="1">
      <c r="B100" s="117"/>
      <c r="D100" s="118" t="s">
        <v>452</v>
      </c>
      <c r="E100" s="119"/>
      <c r="F100" s="119"/>
      <c r="G100" s="119"/>
      <c r="H100" s="119"/>
      <c r="I100" s="119"/>
      <c r="J100" s="120">
        <f>J195</f>
        <v>0</v>
      </c>
      <c r="L100" s="117"/>
    </row>
    <row r="101" spans="1:31" s="10" customFormat="1" ht="19.899999999999999" customHeight="1">
      <c r="B101" s="117"/>
      <c r="D101" s="118" t="s">
        <v>131</v>
      </c>
      <c r="E101" s="119"/>
      <c r="F101" s="119"/>
      <c r="G101" s="119"/>
      <c r="H101" s="119"/>
      <c r="I101" s="119"/>
      <c r="J101" s="120">
        <f>J200</f>
        <v>0</v>
      </c>
      <c r="L101" s="117"/>
    </row>
    <row r="102" spans="1:31" s="10" customFormat="1" ht="19.899999999999999" customHeight="1">
      <c r="B102" s="117"/>
      <c r="D102" s="118" t="s">
        <v>453</v>
      </c>
      <c r="E102" s="119"/>
      <c r="F102" s="119"/>
      <c r="G102" s="119"/>
      <c r="H102" s="119"/>
      <c r="I102" s="119"/>
      <c r="J102" s="120">
        <f>J203</f>
        <v>0</v>
      </c>
      <c r="L102" s="117"/>
    </row>
    <row r="103" spans="1:31" s="10" customFormat="1" ht="19.899999999999999" customHeight="1">
      <c r="B103" s="117"/>
      <c r="D103" s="118" t="s">
        <v>132</v>
      </c>
      <c r="E103" s="119"/>
      <c r="F103" s="119"/>
      <c r="G103" s="119"/>
      <c r="H103" s="119"/>
      <c r="I103" s="119"/>
      <c r="J103" s="120">
        <f>J206</f>
        <v>0</v>
      </c>
      <c r="L103" s="117"/>
    </row>
    <row r="104" spans="1:31" s="10" customFormat="1" ht="19.899999999999999" customHeight="1">
      <c r="B104" s="117"/>
      <c r="D104" s="118" t="s">
        <v>132</v>
      </c>
      <c r="E104" s="119"/>
      <c r="F104" s="119"/>
      <c r="G104" s="119"/>
      <c r="H104" s="119"/>
      <c r="I104" s="119"/>
      <c r="J104" s="120">
        <f>J210</f>
        <v>0</v>
      </c>
      <c r="L104" s="117"/>
    </row>
    <row r="105" spans="1:31" s="10" customFormat="1" ht="19.899999999999999" customHeight="1">
      <c r="B105" s="117"/>
      <c r="D105" s="118" t="s">
        <v>454</v>
      </c>
      <c r="E105" s="119"/>
      <c r="F105" s="119"/>
      <c r="G105" s="119"/>
      <c r="H105" s="119"/>
      <c r="I105" s="119"/>
      <c r="J105" s="120">
        <f>J216</f>
        <v>0</v>
      </c>
      <c r="L105" s="117"/>
    </row>
    <row r="106" spans="1:31" s="9" customFormat="1" ht="24.95" customHeight="1">
      <c r="B106" s="113"/>
      <c r="D106" s="114" t="s">
        <v>134</v>
      </c>
      <c r="E106" s="115"/>
      <c r="F106" s="115"/>
      <c r="G106" s="115"/>
      <c r="H106" s="115"/>
      <c r="I106" s="115"/>
      <c r="J106" s="116">
        <f>J218</f>
        <v>0</v>
      </c>
      <c r="L106" s="113"/>
    </row>
    <row r="107" spans="1:31" s="10" customFormat="1" ht="19.899999999999999" customHeight="1">
      <c r="B107" s="117"/>
      <c r="D107" s="118" t="s">
        <v>455</v>
      </c>
      <c r="E107" s="119"/>
      <c r="F107" s="119"/>
      <c r="G107" s="119"/>
      <c r="H107" s="119"/>
      <c r="I107" s="119"/>
      <c r="J107" s="120">
        <f>J219</f>
        <v>0</v>
      </c>
      <c r="L107" s="117"/>
    </row>
    <row r="108" spans="1:31" s="9" customFormat="1" ht="24.95" customHeight="1">
      <c r="B108" s="113"/>
      <c r="D108" s="114" t="s">
        <v>456</v>
      </c>
      <c r="E108" s="115"/>
      <c r="F108" s="115"/>
      <c r="G108" s="115"/>
      <c r="H108" s="115"/>
      <c r="I108" s="115"/>
      <c r="J108" s="116">
        <f>J227</f>
        <v>0</v>
      </c>
      <c r="L108" s="113"/>
    </row>
    <row r="109" spans="1:31" s="10" customFormat="1" ht="19.899999999999999" customHeight="1">
      <c r="B109" s="117"/>
      <c r="D109" s="118" t="s">
        <v>457</v>
      </c>
      <c r="E109" s="119"/>
      <c r="F109" s="119"/>
      <c r="G109" s="119"/>
      <c r="H109" s="119"/>
      <c r="I109" s="119"/>
      <c r="J109" s="120">
        <f>J228</f>
        <v>0</v>
      </c>
      <c r="L109" s="117"/>
    </row>
    <row r="110" spans="1:31" s="2" customFormat="1" ht="21.7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31" s="2" customFormat="1" ht="6.95" customHeight="1">
      <c r="A115" s="33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24.95" customHeight="1">
      <c r="A116" s="33"/>
      <c r="B116" s="34"/>
      <c r="C116" s="22" t="s">
        <v>140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2" customHeight="1">
      <c r="A118" s="33"/>
      <c r="B118" s="34"/>
      <c r="C118" s="28" t="s">
        <v>14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6.5" customHeight="1">
      <c r="A119" s="33"/>
      <c r="B119" s="34"/>
      <c r="C119" s="33"/>
      <c r="D119" s="33"/>
      <c r="E119" s="255" t="str">
        <f>E7</f>
        <v>ROZKVET - OPRAVA NÁMESTIA</v>
      </c>
      <c r="F119" s="256"/>
      <c r="G119" s="256"/>
      <c r="H119" s="256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121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49" t="str">
        <f>E9</f>
        <v>2 - SO 101.1 - Rekonštrukcia vodnej plochy</v>
      </c>
      <c r="F121" s="254"/>
      <c r="G121" s="254"/>
      <c r="H121" s="254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18</v>
      </c>
      <c r="D123" s="33"/>
      <c r="E123" s="33"/>
      <c r="F123" s="26" t="str">
        <f>F12</f>
        <v xml:space="preserve"> </v>
      </c>
      <c r="G123" s="33"/>
      <c r="H123" s="33"/>
      <c r="I123" s="28" t="s">
        <v>20</v>
      </c>
      <c r="J123" s="56" t="str">
        <f>IF(J12="","",J12)</f>
        <v>12. 1. 2021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25.7" customHeight="1">
      <c r="A125" s="33"/>
      <c r="B125" s="34"/>
      <c r="C125" s="28" t="s">
        <v>22</v>
      </c>
      <c r="D125" s="33"/>
      <c r="E125" s="33"/>
      <c r="F125" s="26" t="str">
        <f>E15</f>
        <v>Mestský úrad , Trenčín</v>
      </c>
      <c r="G125" s="33"/>
      <c r="H125" s="33"/>
      <c r="I125" s="28" t="s">
        <v>28</v>
      </c>
      <c r="J125" s="31" t="str">
        <f>E21</f>
        <v>BYTOP , s.r.o. Trenčín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26</v>
      </c>
      <c r="D126" s="33"/>
      <c r="E126" s="33"/>
      <c r="F126" s="26" t="str">
        <f>IF(E18="","",E18)</f>
        <v>Vyplň údaj</v>
      </c>
      <c r="G126" s="33"/>
      <c r="H126" s="33"/>
      <c r="I126" s="28" t="s">
        <v>32</v>
      </c>
      <c r="J126" s="31" t="str">
        <f>E24</f>
        <v>Martinusová Katarína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1"/>
      <c r="B128" s="122"/>
      <c r="C128" s="123" t="s">
        <v>141</v>
      </c>
      <c r="D128" s="124" t="s">
        <v>60</v>
      </c>
      <c r="E128" s="124" t="s">
        <v>56</v>
      </c>
      <c r="F128" s="124" t="s">
        <v>57</v>
      </c>
      <c r="G128" s="124" t="s">
        <v>142</v>
      </c>
      <c r="H128" s="124" t="s">
        <v>143</v>
      </c>
      <c r="I128" s="124" t="s">
        <v>144</v>
      </c>
      <c r="J128" s="125" t="s">
        <v>125</v>
      </c>
      <c r="K128" s="126" t="s">
        <v>145</v>
      </c>
      <c r="L128" s="127"/>
      <c r="M128" s="63" t="s">
        <v>1</v>
      </c>
      <c r="N128" s="64" t="s">
        <v>39</v>
      </c>
      <c r="O128" s="64" t="s">
        <v>146</v>
      </c>
      <c r="P128" s="64" t="s">
        <v>147</v>
      </c>
      <c r="Q128" s="64" t="s">
        <v>148</v>
      </c>
      <c r="R128" s="64" t="s">
        <v>149</v>
      </c>
      <c r="S128" s="64" t="s">
        <v>150</v>
      </c>
      <c r="T128" s="65" t="s">
        <v>151</v>
      </c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</row>
    <row r="129" spans="1:65" s="2" customFormat="1" ht="22.9" customHeight="1">
      <c r="A129" s="33"/>
      <c r="B129" s="34"/>
      <c r="C129" s="70" t="s">
        <v>126</v>
      </c>
      <c r="D129" s="33"/>
      <c r="E129" s="33"/>
      <c r="F129" s="33"/>
      <c r="G129" s="33"/>
      <c r="H129" s="33"/>
      <c r="I129" s="33"/>
      <c r="J129" s="128">
        <f>BK129</f>
        <v>0</v>
      </c>
      <c r="K129" s="33"/>
      <c r="L129" s="34"/>
      <c r="M129" s="66"/>
      <c r="N129" s="57"/>
      <c r="O129" s="67"/>
      <c r="P129" s="129">
        <f>P130+P218+P227</f>
        <v>0</v>
      </c>
      <c r="Q129" s="67"/>
      <c r="R129" s="129">
        <f>R130+R218+R227</f>
        <v>68.463646159999996</v>
      </c>
      <c r="S129" s="67"/>
      <c r="T129" s="130">
        <f>T130+T218+T227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127</v>
      </c>
      <c r="BK129" s="131">
        <f>BK130+BK218+BK227</f>
        <v>0</v>
      </c>
    </row>
    <row r="130" spans="1:65" s="12" customFormat="1" ht="25.9" customHeight="1">
      <c r="B130" s="132"/>
      <c r="D130" s="133" t="s">
        <v>74</v>
      </c>
      <c r="E130" s="134" t="s">
        <v>152</v>
      </c>
      <c r="F130" s="134" t="s">
        <v>458</v>
      </c>
      <c r="I130" s="135"/>
      <c r="J130" s="136">
        <f>BK130</f>
        <v>0</v>
      </c>
      <c r="L130" s="132"/>
      <c r="M130" s="137"/>
      <c r="N130" s="138"/>
      <c r="O130" s="138"/>
      <c r="P130" s="139">
        <f>P131+P172+P195+P200+P203+P206+P210+P216</f>
        <v>0</v>
      </c>
      <c r="Q130" s="138"/>
      <c r="R130" s="139">
        <f>R131+R172+R195+R200+R203+R206+R210+R216</f>
        <v>65.95324316</v>
      </c>
      <c r="S130" s="138"/>
      <c r="T130" s="140">
        <f>T131+T172+T195+T200+T203+T206+T210+T216</f>
        <v>0</v>
      </c>
      <c r="AR130" s="133" t="s">
        <v>80</v>
      </c>
      <c r="AT130" s="141" t="s">
        <v>74</v>
      </c>
      <c r="AU130" s="141" t="s">
        <v>75</v>
      </c>
      <c r="AY130" s="133" t="s">
        <v>154</v>
      </c>
      <c r="BK130" s="142">
        <f>BK131+BK172+BK195+BK200+BK203+BK206+BK210+BK216</f>
        <v>0</v>
      </c>
    </row>
    <row r="131" spans="1:65" s="12" customFormat="1" ht="22.9" customHeight="1">
      <c r="B131" s="132"/>
      <c r="D131" s="133" t="s">
        <v>74</v>
      </c>
      <c r="E131" s="143" t="s">
        <v>80</v>
      </c>
      <c r="F131" s="143" t="s">
        <v>155</v>
      </c>
      <c r="I131" s="135"/>
      <c r="J131" s="144">
        <f>BK131</f>
        <v>0</v>
      </c>
      <c r="L131" s="132"/>
      <c r="M131" s="137"/>
      <c r="N131" s="138"/>
      <c r="O131" s="138"/>
      <c r="P131" s="139">
        <f>SUM(P132:P171)</f>
        <v>0</v>
      </c>
      <c r="Q131" s="138"/>
      <c r="R131" s="139">
        <f>SUM(R132:R171)</f>
        <v>2.8999999999999998E-2</v>
      </c>
      <c r="S131" s="138"/>
      <c r="T131" s="140">
        <f>SUM(T132:T171)</f>
        <v>0</v>
      </c>
      <c r="AR131" s="133" t="s">
        <v>80</v>
      </c>
      <c r="AT131" s="141" t="s">
        <v>74</v>
      </c>
      <c r="AU131" s="141" t="s">
        <v>80</v>
      </c>
      <c r="AY131" s="133" t="s">
        <v>154</v>
      </c>
      <c r="BK131" s="142">
        <f>SUM(BK132:BK171)</f>
        <v>0</v>
      </c>
    </row>
    <row r="132" spans="1:65" s="2" customFormat="1" ht="33" customHeight="1">
      <c r="A132" s="33"/>
      <c r="B132" s="145"/>
      <c r="C132" s="146" t="s">
        <v>80</v>
      </c>
      <c r="D132" s="146" t="s">
        <v>156</v>
      </c>
      <c r="E132" s="147" t="s">
        <v>157</v>
      </c>
      <c r="F132" s="148" t="s">
        <v>158</v>
      </c>
      <c r="G132" s="149" t="s">
        <v>159</v>
      </c>
      <c r="H132" s="150">
        <v>81.78</v>
      </c>
      <c r="I132" s="151"/>
      <c r="J132" s="150">
        <f>ROUND(I132*H132,3)</f>
        <v>0</v>
      </c>
      <c r="K132" s="152"/>
      <c r="L132" s="34"/>
      <c r="M132" s="153" t="s">
        <v>1</v>
      </c>
      <c r="N132" s="154" t="s">
        <v>41</v>
      </c>
      <c r="O132" s="59"/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8" t="s">
        <v>84</v>
      </c>
      <c r="BK132" s="159">
        <f>ROUND(I132*H132,3)</f>
        <v>0</v>
      </c>
      <c r="BL132" s="18" t="s">
        <v>90</v>
      </c>
      <c r="BM132" s="157" t="s">
        <v>459</v>
      </c>
    </row>
    <row r="133" spans="1:65" s="14" customFormat="1">
      <c r="B133" s="168"/>
      <c r="D133" s="161" t="s">
        <v>161</v>
      </c>
      <c r="E133" s="169" t="s">
        <v>1</v>
      </c>
      <c r="F133" s="170" t="s">
        <v>460</v>
      </c>
      <c r="H133" s="171">
        <v>81.78</v>
      </c>
      <c r="I133" s="172"/>
      <c r="L133" s="168"/>
      <c r="M133" s="173"/>
      <c r="N133" s="174"/>
      <c r="O133" s="174"/>
      <c r="P133" s="174"/>
      <c r="Q133" s="174"/>
      <c r="R133" s="174"/>
      <c r="S133" s="174"/>
      <c r="T133" s="175"/>
      <c r="AT133" s="169" t="s">
        <v>161</v>
      </c>
      <c r="AU133" s="169" t="s">
        <v>84</v>
      </c>
      <c r="AV133" s="14" t="s">
        <v>84</v>
      </c>
      <c r="AW133" s="14" t="s">
        <v>30</v>
      </c>
      <c r="AX133" s="14" t="s">
        <v>80</v>
      </c>
      <c r="AY133" s="169" t="s">
        <v>154</v>
      </c>
    </row>
    <row r="134" spans="1:65" s="2" customFormat="1" ht="21.75" customHeight="1">
      <c r="A134" s="33"/>
      <c r="B134" s="145"/>
      <c r="C134" s="146" t="s">
        <v>84</v>
      </c>
      <c r="D134" s="146" t="s">
        <v>156</v>
      </c>
      <c r="E134" s="147" t="s">
        <v>461</v>
      </c>
      <c r="F134" s="148" t="s">
        <v>462</v>
      </c>
      <c r="G134" s="149" t="s">
        <v>159</v>
      </c>
      <c r="H134" s="150">
        <v>25</v>
      </c>
      <c r="I134" s="151"/>
      <c r="J134" s="150">
        <f>ROUND(I134*H134,3)</f>
        <v>0</v>
      </c>
      <c r="K134" s="152"/>
      <c r="L134" s="34"/>
      <c r="M134" s="153" t="s">
        <v>1</v>
      </c>
      <c r="N134" s="154" t="s">
        <v>41</v>
      </c>
      <c r="O134" s="59"/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8" t="s">
        <v>84</v>
      </c>
      <c r="BK134" s="159">
        <f>ROUND(I134*H134,3)</f>
        <v>0</v>
      </c>
      <c r="BL134" s="18" t="s">
        <v>90</v>
      </c>
      <c r="BM134" s="157" t="s">
        <v>463</v>
      </c>
    </row>
    <row r="135" spans="1:65" s="2" customFormat="1" ht="21.75" customHeight="1">
      <c r="A135" s="33"/>
      <c r="B135" s="145"/>
      <c r="C135" s="146" t="s">
        <v>87</v>
      </c>
      <c r="D135" s="146" t="s">
        <v>156</v>
      </c>
      <c r="E135" s="147" t="s">
        <v>185</v>
      </c>
      <c r="F135" s="148" t="s">
        <v>186</v>
      </c>
      <c r="G135" s="149" t="s">
        <v>187</v>
      </c>
      <c r="H135" s="150">
        <v>53.156999999999996</v>
      </c>
      <c r="I135" s="151"/>
      <c r="J135" s="150">
        <f>ROUND(I135*H135,3)</f>
        <v>0</v>
      </c>
      <c r="K135" s="152"/>
      <c r="L135" s="34"/>
      <c r="M135" s="153" t="s">
        <v>1</v>
      </c>
      <c r="N135" s="154" t="s">
        <v>41</v>
      </c>
      <c r="O135" s="59"/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8" t="s">
        <v>84</v>
      </c>
      <c r="BK135" s="159">
        <f>ROUND(I135*H135,3)</f>
        <v>0</v>
      </c>
      <c r="BL135" s="18" t="s">
        <v>90</v>
      </c>
      <c r="BM135" s="157" t="s">
        <v>464</v>
      </c>
    </row>
    <row r="136" spans="1:65" s="14" customFormat="1">
      <c r="B136" s="168"/>
      <c r="D136" s="161" t="s">
        <v>161</v>
      </c>
      <c r="E136" s="169" t="s">
        <v>1</v>
      </c>
      <c r="F136" s="170" t="s">
        <v>465</v>
      </c>
      <c r="H136" s="171">
        <v>53.156999999999996</v>
      </c>
      <c r="I136" s="172"/>
      <c r="L136" s="168"/>
      <c r="M136" s="173"/>
      <c r="N136" s="174"/>
      <c r="O136" s="174"/>
      <c r="P136" s="174"/>
      <c r="Q136" s="174"/>
      <c r="R136" s="174"/>
      <c r="S136" s="174"/>
      <c r="T136" s="175"/>
      <c r="AT136" s="169" t="s">
        <v>161</v>
      </c>
      <c r="AU136" s="169" t="s">
        <v>84</v>
      </c>
      <c r="AV136" s="14" t="s">
        <v>84</v>
      </c>
      <c r="AW136" s="14" t="s">
        <v>30</v>
      </c>
      <c r="AX136" s="14" t="s">
        <v>80</v>
      </c>
      <c r="AY136" s="169" t="s">
        <v>154</v>
      </c>
    </row>
    <row r="137" spans="1:65" s="2" customFormat="1" ht="21.75" customHeight="1">
      <c r="A137" s="33"/>
      <c r="B137" s="145"/>
      <c r="C137" s="146" t="s">
        <v>90</v>
      </c>
      <c r="D137" s="146" t="s">
        <v>156</v>
      </c>
      <c r="E137" s="147" t="s">
        <v>194</v>
      </c>
      <c r="F137" s="148" t="s">
        <v>195</v>
      </c>
      <c r="G137" s="149" t="s">
        <v>187</v>
      </c>
      <c r="H137" s="150">
        <v>53.156999999999996</v>
      </c>
      <c r="I137" s="151"/>
      <c r="J137" s="150">
        <f>ROUND(I137*H137,3)</f>
        <v>0</v>
      </c>
      <c r="K137" s="152"/>
      <c r="L137" s="34"/>
      <c r="M137" s="153" t="s">
        <v>1</v>
      </c>
      <c r="N137" s="154" t="s">
        <v>41</v>
      </c>
      <c r="O137" s="59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8" t="s">
        <v>84</v>
      </c>
      <c r="BK137" s="159">
        <f>ROUND(I137*H137,3)</f>
        <v>0</v>
      </c>
      <c r="BL137" s="18" t="s">
        <v>90</v>
      </c>
      <c r="BM137" s="157" t="s">
        <v>466</v>
      </c>
    </row>
    <row r="138" spans="1:65" s="2" customFormat="1" ht="16.5" customHeight="1">
      <c r="A138" s="33"/>
      <c r="B138" s="145"/>
      <c r="C138" s="146" t="s">
        <v>93</v>
      </c>
      <c r="D138" s="146" t="s">
        <v>156</v>
      </c>
      <c r="E138" s="147" t="s">
        <v>467</v>
      </c>
      <c r="F138" s="148" t="s">
        <v>468</v>
      </c>
      <c r="G138" s="149" t="s">
        <v>187</v>
      </c>
      <c r="H138" s="150">
        <v>15.625</v>
      </c>
      <c r="I138" s="151"/>
      <c r="J138" s="150">
        <f>ROUND(I138*H138,3)</f>
        <v>0</v>
      </c>
      <c r="K138" s="152"/>
      <c r="L138" s="34"/>
      <c r="M138" s="153" t="s">
        <v>1</v>
      </c>
      <c r="N138" s="154" t="s">
        <v>41</v>
      </c>
      <c r="O138" s="59"/>
      <c r="P138" s="155">
        <f>O138*H138</f>
        <v>0</v>
      </c>
      <c r="Q138" s="155">
        <v>0</v>
      </c>
      <c r="R138" s="155">
        <f>Q138*H138</f>
        <v>0</v>
      </c>
      <c r="S138" s="155">
        <v>0</v>
      </c>
      <c r="T138" s="156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90</v>
      </c>
      <c r="AT138" s="157" t="s">
        <v>156</v>
      </c>
      <c r="AU138" s="157" t="s">
        <v>84</v>
      </c>
      <c r="AY138" s="18" t="s">
        <v>154</v>
      </c>
      <c r="BE138" s="158">
        <f>IF(N138="základná",J138,0)</f>
        <v>0</v>
      </c>
      <c r="BF138" s="158">
        <f>IF(N138="znížená",J138,0)</f>
        <v>0</v>
      </c>
      <c r="BG138" s="158">
        <f>IF(N138="zákl. prenesená",J138,0)</f>
        <v>0</v>
      </c>
      <c r="BH138" s="158">
        <f>IF(N138="zníž. prenesená",J138,0)</f>
        <v>0</v>
      </c>
      <c r="BI138" s="158">
        <f>IF(N138="nulová",J138,0)</f>
        <v>0</v>
      </c>
      <c r="BJ138" s="18" t="s">
        <v>84</v>
      </c>
      <c r="BK138" s="159">
        <f>ROUND(I138*H138,3)</f>
        <v>0</v>
      </c>
      <c r="BL138" s="18" t="s">
        <v>90</v>
      </c>
      <c r="BM138" s="157" t="s">
        <v>469</v>
      </c>
    </row>
    <row r="139" spans="1:65" s="13" customFormat="1">
      <c r="B139" s="160"/>
      <c r="D139" s="161" t="s">
        <v>161</v>
      </c>
      <c r="E139" s="162" t="s">
        <v>1</v>
      </c>
      <c r="F139" s="163" t="s">
        <v>470</v>
      </c>
      <c r="H139" s="162" t="s">
        <v>1</v>
      </c>
      <c r="I139" s="164"/>
      <c r="L139" s="160"/>
      <c r="M139" s="165"/>
      <c r="N139" s="166"/>
      <c r="O139" s="166"/>
      <c r="P139" s="166"/>
      <c r="Q139" s="166"/>
      <c r="R139" s="166"/>
      <c r="S139" s="166"/>
      <c r="T139" s="167"/>
      <c r="AT139" s="162" t="s">
        <v>161</v>
      </c>
      <c r="AU139" s="162" t="s">
        <v>84</v>
      </c>
      <c r="AV139" s="13" t="s">
        <v>80</v>
      </c>
      <c r="AW139" s="13" t="s">
        <v>30</v>
      </c>
      <c r="AX139" s="13" t="s">
        <v>75</v>
      </c>
      <c r="AY139" s="162" t="s">
        <v>154</v>
      </c>
    </row>
    <row r="140" spans="1:65" s="14" customFormat="1">
      <c r="B140" s="168"/>
      <c r="D140" s="161" t="s">
        <v>161</v>
      </c>
      <c r="E140" s="169" t="s">
        <v>1</v>
      </c>
      <c r="F140" s="170" t="s">
        <v>471</v>
      </c>
      <c r="H140" s="171">
        <v>15.625</v>
      </c>
      <c r="I140" s="172"/>
      <c r="L140" s="168"/>
      <c r="M140" s="173"/>
      <c r="N140" s="174"/>
      <c r="O140" s="174"/>
      <c r="P140" s="174"/>
      <c r="Q140" s="174"/>
      <c r="R140" s="174"/>
      <c r="S140" s="174"/>
      <c r="T140" s="175"/>
      <c r="AT140" s="169" t="s">
        <v>161</v>
      </c>
      <c r="AU140" s="169" t="s">
        <v>84</v>
      </c>
      <c r="AV140" s="14" t="s">
        <v>84</v>
      </c>
      <c r="AW140" s="14" t="s">
        <v>30</v>
      </c>
      <c r="AX140" s="14" t="s">
        <v>80</v>
      </c>
      <c r="AY140" s="169" t="s">
        <v>154</v>
      </c>
    </row>
    <row r="141" spans="1:65" s="2" customFormat="1" ht="21.75" customHeight="1">
      <c r="A141" s="33"/>
      <c r="B141" s="145"/>
      <c r="C141" s="146" t="s">
        <v>96</v>
      </c>
      <c r="D141" s="146" t="s">
        <v>156</v>
      </c>
      <c r="E141" s="147" t="s">
        <v>472</v>
      </c>
      <c r="F141" s="148" t="s">
        <v>473</v>
      </c>
      <c r="G141" s="149" t="s">
        <v>187</v>
      </c>
      <c r="H141" s="150">
        <v>15.625</v>
      </c>
      <c r="I141" s="151"/>
      <c r="J141" s="150">
        <f>ROUND(I141*H141,3)</f>
        <v>0</v>
      </c>
      <c r="K141" s="152"/>
      <c r="L141" s="34"/>
      <c r="M141" s="153" t="s">
        <v>1</v>
      </c>
      <c r="N141" s="154" t="s">
        <v>41</v>
      </c>
      <c r="O141" s="59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8" t="s">
        <v>84</v>
      </c>
      <c r="BK141" s="159">
        <f>ROUND(I141*H141,3)</f>
        <v>0</v>
      </c>
      <c r="BL141" s="18" t="s">
        <v>90</v>
      </c>
      <c r="BM141" s="157" t="s">
        <v>474</v>
      </c>
    </row>
    <row r="142" spans="1:65" s="2" customFormat="1" ht="21.75" customHeight="1">
      <c r="A142" s="33"/>
      <c r="B142" s="145"/>
      <c r="C142" s="146" t="s">
        <v>99</v>
      </c>
      <c r="D142" s="146" t="s">
        <v>156</v>
      </c>
      <c r="E142" s="147" t="s">
        <v>475</v>
      </c>
      <c r="F142" s="148" t="s">
        <v>476</v>
      </c>
      <c r="G142" s="149" t="s">
        <v>159</v>
      </c>
      <c r="H142" s="150">
        <v>25</v>
      </c>
      <c r="I142" s="151"/>
      <c r="J142" s="150">
        <f>ROUND(I142*H142,3)</f>
        <v>0</v>
      </c>
      <c r="K142" s="152"/>
      <c r="L142" s="34"/>
      <c r="M142" s="153" t="s">
        <v>1</v>
      </c>
      <c r="N142" s="154" t="s">
        <v>41</v>
      </c>
      <c r="O142" s="59"/>
      <c r="P142" s="155">
        <f>O142*H142</f>
        <v>0</v>
      </c>
      <c r="Q142" s="155">
        <v>6.9999999999999999E-4</v>
      </c>
      <c r="R142" s="155">
        <f>Q142*H142</f>
        <v>1.7499999999999998E-2</v>
      </c>
      <c r="S142" s="155">
        <v>0</v>
      </c>
      <c r="T142" s="15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8" t="s">
        <v>84</v>
      </c>
      <c r="BK142" s="159">
        <f>ROUND(I142*H142,3)</f>
        <v>0</v>
      </c>
      <c r="BL142" s="18" t="s">
        <v>90</v>
      </c>
      <c r="BM142" s="157" t="s">
        <v>477</v>
      </c>
    </row>
    <row r="143" spans="1:65" s="14" customFormat="1">
      <c r="B143" s="168"/>
      <c r="D143" s="161" t="s">
        <v>161</v>
      </c>
      <c r="E143" s="169" t="s">
        <v>1</v>
      </c>
      <c r="F143" s="170" t="s">
        <v>478</v>
      </c>
      <c r="H143" s="171">
        <v>25</v>
      </c>
      <c r="I143" s="172"/>
      <c r="L143" s="168"/>
      <c r="M143" s="173"/>
      <c r="N143" s="174"/>
      <c r="O143" s="174"/>
      <c r="P143" s="174"/>
      <c r="Q143" s="174"/>
      <c r="R143" s="174"/>
      <c r="S143" s="174"/>
      <c r="T143" s="175"/>
      <c r="AT143" s="169" t="s">
        <v>161</v>
      </c>
      <c r="AU143" s="169" t="s">
        <v>84</v>
      </c>
      <c r="AV143" s="14" t="s">
        <v>84</v>
      </c>
      <c r="AW143" s="14" t="s">
        <v>30</v>
      </c>
      <c r="AX143" s="14" t="s">
        <v>80</v>
      </c>
      <c r="AY143" s="169" t="s">
        <v>154</v>
      </c>
    </row>
    <row r="144" spans="1:65" s="2" customFormat="1" ht="21.75" customHeight="1">
      <c r="A144" s="33"/>
      <c r="B144" s="145"/>
      <c r="C144" s="146" t="s">
        <v>102</v>
      </c>
      <c r="D144" s="146" t="s">
        <v>156</v>
      </c>
      <c r="E144" s="147" t="s">
        <v>479</v>
      </c>
      <c r="F144" s="148" t="s">
        <v>480</v>
      </c>
      <c r="G144" s="149" t="s">
        <v>159</v>
      </c>
      <c r="H144" s="150">
        <v>25</v>
      </c>
      <c r="I144" s="151"/>
      <c r="J144" s="150">
        <f>ROUND(I144*H144,3)</f>
        <v>0</v>
      </c>
      <c r="K144" s="152"/>
      <c r="L144" s="34"/>
      <c r="M144" s="153" t="s">
        <v>1</v>
      </c>
      <c r="N144" s="154" t="s">
        <v>41</v>
      </c>
      <c r="O144" s="59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90</v>
      </c>
      <c r="AT144" s="157" t="s">
        <v>156</v>
      </c>
      <c r="AU144" s="157" t="s">
        <v>84</v>
      </c>
      <c r="AY144" s="18" t="s">
        <v>154</v>
      </c>
      <c r="BE144" s="158">
        <f>IF(N144="základná",J144,0)</f>
        <v>0</v>
      </c>
      <c r="BF144" s="158">
        <f>IF(N144="znížená",J144,0)</f>
        <v>0</v>
      </c>
      <c r="BG144" s="158">
        <f>IF(N144="zákl. prenesená",J144,0)</f>
        <v>0</v>
      </c>
      <c r="BH144" s="158">
        <f>IF(N144="zníž. prenesená",J144,0)</f>
        <v>0</v>
      </c>
      <c r="BI144" s="158">
        <f>IF(N144="nulová",J144,0)</f>
        <v>0</v>
      </c>
      <c r="BJ144" s="18" t="s">
        <v>84</v>
      </c>
      <c r="BK144" s="159">
        <f>ROUND(I144*H144,3)</f>
        <v>0</v>
      </c>
      <c r="BL144" s="18" t="s">
        <v>90</v>
      </c>
      <c r="BM144" s="157" t="s">
        <v>481</v>
      </c>
    </row>
    <row r="145" spans="1:65" s="2" customFormat="1" ht="21.75" customHeight="1">
      <c r="A145" s="33"/>
      <c r="B145" s="145"/>
      <c r="C145" s="146" t="s">
        <v>105</v>
      </c>
      <c r="D145" s="146" t="s">
        <v>156</v>
      </c>
      <c r="E145" s="147" t="s">
        <v>482</v>
      </c>
      <c r="F145" s="148" t="s">
        <v>483</v>
      </c>
      <c r="G145" s="149" t="s">
        <v>187</v>
      </c>
      <c r="H145" s="150">
        <v>25</v>
      </c>
      <c r="I145" s="151"/>
      <c r="J145" s="150">
        <f>ROUND(I145*H145,3)</f>
        <v>0</v>
      </c>
      <c r="K145" s="152"/>
      <c r="L145" s="34"/>
      <c r="M145" s="153" t="s">
        <v>1</v>
      </c>
      <c r="N145" s="154" t="s">
        <v>41</v>
      </c>
      <c r="O145" s="59"/>
      <c r="P145" s="155">
        <f>O145*H145</f>
        <v>0</v>
      </c>
      <c r="Q145" s="155">
        <v>4.6000000000000001E-4</v>
      </c>
      <c r="R145" s="155">
        <f>Q145*H145</f>
        <v>1.15E-2</v>
      </c>
      <c r="S145" s="155">
        <v>0</v>
      </c>
      <c r="T145" s="15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90</v>
      </c>
      <c r="AT145" s="157" t="s">
        <v>156</v>
      </c>
      <c r="AU145" s="157" t="s">
        <v>84</v>
      </c>
      <c r="AY145" s="18" t="s">
        <v>154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8" t="s">
        <v>84</v>
      </c>
      <c r="BK145" s="159">
        <f>ROUND(I145*H145,3)</f>
        <v>0</v>
      </c>
      <c r="BL145" s="18" t="s">
        <v>90</v>
      </c>
      <c r="BM145" s="157" t="s">
        <v>484</v>
      </c>
    </row>
    <row r="146" spans="1:65" s="2" customFormat="1" ht="21.75" customHeight="1">
      <c r="A146" s="33"/>
      <c r="B146" s="145"/>
      <c r="C146" s="146" t="s">
        <v>108</v>
      </c>
      <c r="D146" s="146" t="s">
        <v>156</v>
      </c>
      <c r="E146" s="147" t="s">
        <v>485</v>
      </c>
      <c r="F146" s="148" t="s">
        <v>486</v>
      </c>
      <c r="G146" s="149" t="s">
        <v>187</v>
      </c>
      <c r="H146" s="150">
        <v>25</v>
      </c>
      <c r="I146" s="151"/>
      <c r="J146" s="150">
        <f>ROUND(I146*H146,3)</f>
        <v>0</v>
      </c>
      <c r="K146" s="152"/>
      <c r="L146" s="34"/>
      <c r="M146" s="153" t="s">
        <v>1</v>
      </c>
      <c r="N146" s="154" t="s">
        <v>41</v>
      </c>
      <c r="O146" s="59"/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8" t="s">
        <v>84</v>
      </c>
      <c r="BK146" s="159">
        <f>ROUND(I146*H146,3)</f>
        <v>0</v>
      </c>
      <c r="BL146" s="18" t="s">
        <v>90</v>
      </c>
      <c r="BM146" s="157" t="s">
        <v>487</v>
      </c>
    </row>
    <row r="147" spans="1:65" s="2" customFormat="1" ht="33" customHeight="1">
      <c r="A147" s="33"/>
      <c r="B147" s="145"/>
      <c r="C147" s="146" t="s">
        <v>111</v>
      </c>
      <c r="D147" s="146" t="s">
        <v>156</v>
      </c>
      <c r="E147" s="147" t="s">
        <v>488</v>
      </c>
      <c r="F147" s="148" t="s">
        <v>489</v>
      </c>
      <c r="G147" s="149" t="s">
        <v>159</v>
      </c>
      <c r="H147" s="150">
        <v>25</v>
      </c>
      <c r="I147" s="151"/>
      <c r="J147" s="150">
        <f>ROUND(I147*H147,3)</f>
        <v>0</v>
      </c>
      <c r="K147" s="152"/>
      <c r="L147" s="34"/>
      <c r="M147" s="153" t="s">
        <v>1</v>
      </c>
      <c r="N147" s="154" t="s">
        <v>41</v>
      </c>
      <c r="O147" s="59"/>
      <c r="P147" s="155">
        <f>O147*H147</f>
        <v>0</v>
      </c>
      <c r="Q147" s="155">
        <v>0</v>
      </c>
      <c r="R147" s="155">
        <f>Q147*H147</f>
        <v>0</v>
      </c>
      <c r="S147" s="155">
        <v>0</v>
      </c>
      <c r="T147" s="15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90</v>
      </c>
      <c r="AT147" s="157" t="s">
        <v>156</v>
      </c>
      <c r="AU147" s="157" t="s">
        <v>84</v>
      </c>
      <c r="AY147" s="18" t="s">
        <v>154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8" t="s">
        <v>84</v>
      </c>
      <c r="BK147" s="159">
        <f>ROUND(I147*H147,3)</f>
        <v>0</v>
      </c>
      <c r="BL147" s="18" t="s">
        <v>90</v>
      </c>
      <c r="BM147" s="157" t="s">
        <v>490</v>
      </c>
    </row>
    <row r="148" spans="1:65" s="2" customFormat="1" ht="21.75" customHeight="1">
      <c r="A148" s="33"/>
      <c r="B148" s="145"/>
      <c r="C148" s="146" t="s">
        <v>114</v>
      </c>
      <c r="D148" s="146" t="s">
        <v>156</v>
      </c>
      <c r="E148" s="147" t="s">
        <v>491</v>
      </c>
      <c r="F148" s="148" t="s">
        <v>492</v>
      </c>
      <c r="G148" s="149" t="s">
        <v>159</v>
      </c>
      <c r="H148" s="150">
        <v>300</v>
      </c>
      <c r="I148" s="151"/>
      <c r="J148" s="150">
        <f>ROUND(I148*H148,3)</f>
        <v>0</v>
      </c>
      <c r="K148" s="152"/>
      <c r="L148" s="34"/>
      <c r="M148" s="153" t="s">
        <v>1</v>
      </c>
      <c r="N148" s="154" t="s">
        <v>41</v>
      </c>
      <c r="O148" s="59"/>
      <c r="P148" s="155">
        <f>O148*H148</f>
        <v>0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90</v>
      </c>
      <c r="AT148" s="157" t="s">
        <v>156</v>
      </c>
      <c r="AU148" s="157" t="s">
        <v>84</v>
      </c>
      <c r="AY148" s="18" t="s">
        <v>154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8" t="s">
        <v>84</v>
      </c>
      <c r="BK148" s="159">
        <f>ROUND(I148*H148,3)</f>
        <v>0</v>
      </c>
      <c r="BL148" s="18" t="s">
        <v>90</v>
      </c>
      <c r="BM148" s="157" t="s">
        <v>493</v>
      </c>
    </row>
    <row r="149" spans="1:65" s="13" customFormat="1">
      <c r="B149" s="160"/>
      <c r="D149" s="161" t="s">
        <v>161</v>
      </c>
      <c r="E149" s="162" t="s">
        <v>1</v>
      </c>
      <c r="F149" s="163" t="s">
        <v>214</v>
      </c>
      <c r="H149" s="162" t="s">
        <v>1</v>
      </c>
      <c r="I149" s="164"/>
      <c r="L149" s="160"/>
      <c r="M149" s="165"/>
      <c r="N149" s="166"/>
      <c r="O149" s="166"/>
      <c r="P149" s="166"/>
      <c r="Q149" s="166"/>
      <c r="R149" s="166"/>
      <c r="S149" s="166"/>
      <c r="T149" s="167"/>
      <c r="AT149" s="162" t="s">
        <v>161</v>
      </c>
      <c r="AU149" s="162" t="s">
        <v>84</v>
      </c>
      <c r="AV149" s="13" t="s">
        <v>80</v>
      </c>
      <c r="AW149" s="13" t="s">
        <v>30</v>
      </c>
      <c r="AX149" s="13" t="s">
        <v>75</v>
      </c>
      <c r="AY149" s="162" t="s">
        <v>154</v>
      </c>
    </row>
    <row r="150" spans="1:65" s="14" customFormat="1">
      <c r="B150" s="168"/>
      <c r="D150" s="161" t="s">
        <v>161</v>
      </c>
      <c r="E150" s="169" t="s">
        <v>1</v>
      </c>
      <c r="F150" s="170" t="s">
        <v>494</v>
      </c>
      <c r="H150" s="171">
        <v>300</v>
      </c>
      <c r="I150" s="172"/>
      <c r="L150" s="168"/>
      <c r="M150" s="173"/>
      <c r="N150" s="174"/>
      <c r="O150" s="174"/>
      <c r="P150" s="174"/>
      <c r="Q150" s="174"/>
      <c r="R150" s="174"/>
      <c r="S150" s="174"/>
      <c r="T150" s="175"/>
      <c r="AT150" s="169" t="s">
        <v>161</v>
      </c>
      <c r="AU150" s="169" t="s">
        <v>84</v>
      </c>
      <c r="AV150" s="14" t="s">
        <v>84</v>
      </c>
      <c r="AW150" s="14" t="s">
        <v>30</v>
      </c>
      <c r="AX150" s="14" t="s">
        <v>80</v>
      </c>
      <c r="AY150" s="169" t="s">
        <v>154</v>
      </c>
    </row>
    <row r="151" spans="1:65" s="2" customFormat="1" ht="33" customHeight="1">
      <c r="A151" s="33"/>
      <c r="B151" s="145"/>
      <c r="C151" s="146" t="s">
        <v>117</v>
      </c>
      <c r="D151" s="146" t="s">
        <v>156</v>
      </c>
      <c r="E151" s="147" t="s">
        <v>207</v>
      </c>
      <c r="F151" s="148" t="s">
        <v>208</v>
      </c>
      <c r="G151" s="149" t="s">
        <v>187</v>
      </c>
      <c r="H151" s="150">
        <v>63.031999999999996</v>
      </c>
      <c r="I151" s="151"/>
      <c r="J151" s="150">
        <f>ROUND(I151*H151,3)</f>
        <v>0</v>
      </c>
      <c r="K151" s="152"/>
      <c r="L151" s="34"/>
      <c r="M151" s="153" t="s">
        <v>1</v>
      </c>
      <c r="N151" s="154" t="s">
        <v>41</v>
      </c>
      <c r="O151" s="59"/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90</v>
      </c>
      <c r="AT151" s="157" t="s">
        <v>156</v>
      </c>
      <c r="AU151" s="157" t="s">
        <v>84</v>
      </c>
      <c r="AY151" s="18" t="s">
        <v>154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8" t="s">
        <v>84</v>
      </c>
      <c r="BK151" s="159">
        <f>ROUND(I151*H151,3)</f>
        <v>0</v>
      </c>
      <c r="BL151" s="18" t="s">
        <v>90</v>
      </c>
      <c r="BM151" s="157" t="s">
        <v>495</v>
      </c>
    </row>
    <row r="152" spans="1:65" s="14" customFormat="1">
      <c r="B152" s="168"/>
      <c r="D152" s="161" t="s">
        <v>161</v>
      </c>
      <c r="E152" s="169" t="s">
        <v>1</v>
      </c>
      <c r="F152" s="170" t="s">
        <v>496</v>
      </c>
      <c r="H152" s="171">
        <v>68.781999999999996</v>
      </c>
      <c r="I152" s="172"/>
      <c r="L152" s="168"/>
      <c r="M152" s="173"/>
      <c r="N152" s="174"/>
      <c r="O152" s="174"/>
      <c r="P152" s="174"/>
      <c r="Q152" s="174"/>
      <c r="R152" s="174"/>
      <c r="S152" s="174"/>
      <c r="T152" s="175"/>
      <c r="AT152" s="169" t="s">
        <v>161</v>
      </c>
      <c r="AU152" s="169" t="s">
        <v>84</v>
      </c>
      <c r="AV152" s="14" t="s">
        <v>84</v>
      </c>
      <c r="AW152" s="14" t="s">
        <v>30</v>
      </c>
      <c r="AX152" s="14" t="s">
        <v>75</v>
      </c>
      <c r="AY152" s="169" t="s">
        <v>154</v>
      </c>
    </row>
    <row r="153" spans="1:65" s="13" customFormat="1">
      <c r="B153" s="160"/>
      <c r="D153" s="161" t="s">
        <v>161</v>
      </c>
      <c r="E153" s="162" t="s">
        <v>1</v>
      </c>
      <c r="F153" s="163" t="s">
        <v>497</v>
      </c>
      <c r="H153" s="162" t="s">
        <v>1</v>
      </c>
      <c r="I153" s="164"/>
      <c r="L153" s="160"/>
      <c r="M153" s="165"/>
      <c r="N153" s="166"/>
      <c r="O153" s="166"/>
      <c r="P153" s="166"/>
      <c r="Q153" s="166"/>
      <c r="R153" s="166"/>
      <c r="S153" s="166"/>
      <c r="T153" s="167"/>
      <c r="AT153" s="162" t="s">
        <v>161</v>
      </c>
      <c r="AU153" s="162" t="s">
        <v>84</v>
      </c>
      <c r="AV153" s="13" t="s">
        <v>80</v>
      </c>
      <c r="AW153" s="13" t="s">
        <v>30</v>
      </c>
      <c r="AX153" s="13" t="s">
        <v>75</v>
      </c>
      <c r="AY153" s="162" t="s">
        <v>154</v>
      </c>
    </row>
    <row r="154" spans="1:65" s="14" customFormat="1">
      <c r="B154" s="168"/>
      <c r="D154" s="161" t="s">
        <v>161</v>
      </c>
      <c r="E154" s="169" t="s">
        <v>1</v>
      </c>
      <c r="F154" s="170" t="s">
        <v>498</v>
      </c>
      <c r="H154" s="171">
        <v>-5.75</v>
      </c>
      <c r="I154" s="172"/>
      <c r="L154" s="168"/>
      <c r="M154" s="173"/>
      <c r="N154" s="174"/>
      <c r="O154" s="174"/>
      <c r="P154" s="174"/>
      <c r="Q154" s="174"/>
      <c r="R154" s="174"/>
      <c r="S154" s="174"/>
      <c r="T154" s="175"/>
      <c r="AT154" s="169" t="s">
        <v>161</v>
      </c>
      <c r="AU154" s="169" t="s">
        <v>84</v>
      </c>
      <c r="AV154" s="14" t="s">
        <v>84</v>
      </c>
      <c r="AW154" s="14" t="s">
        <v>30</v>
      </c>
      <c r="AX154" s="14" t="s">
        <v>75</v>
      </c>
      <c r="AY154" s="169" t="s">
        <v>154</v>
      </c>
    </row>
    <row r="155" spans="1:65" s="16" customFormat="1">
      <c r="B155" s="184"/>
      <c r="D155" s="161" t="s">
        <v>161</v>
      </c>
      <c r="E155" s="185" t="s">
        <v>1</v>
      </c>
      <c r="F155" s="186" t="s">
        <v>174</v>
      </c>
      <c r="H155" s="187">
        <v>63.031999999999996</v>
      </c>
      <c r="I155" s="188"/>
      <c r="L155" s="184"/>
      <c r="M155" s="189"/>
      <c r="N155" s="190"/>
      <c r="O155" s="190"/>
      <c r="P155" s="190"/>
      <c r="Q155" s="190"/>
      <c r="R155" s="190"/>
      <c r="S155" s="190"/>
      <c r="T155" s="191"/>
      <c r="AT155" s="185" t="s">
        <v>161</v>
      </c>
      <c r="AU155" s="185" t="s">
        <v>84</v>
      </c>
      <c r="AV155" s="16" t="s">
        <v>90</v>
      </c>
      <c r="AW155" s="16" t="s">
        <v>30</v>
      </c>
      <c r="AX155" s="16" t="s">
        <v>80</v>
      </c>
      <c r="AY155" s="185" t="s">
        <v>154</v>
      </c>
    </row>
    <row r="156" spans="1:65" s="2" customFormat="1" ht="33" customHeight="1">
      <c r="A156" s="33"/>
      <c r="B156" s="145"/>
      <c r="C156" s="146" t="s">
        <v>227</v>
      </c>
      <c r="D156" s="146" t="s">
        <v>156</v>
      </c>
      <c r="E156" s="147" t="s">
        <v>211</v>
      </c>
      <c r="F156" s="148" t="s">
        <v>212</v>
      </c>
      <c r="G156" s="149" t="s">
        <v>187</v>
      </c>
      <c r="H156" s="150">
        <v>756.38400000000001</v>
      </c>
      <c r="I156" s="151"/>
      <c r="J156" s="150">
        <f>ROUND(I156*H156,3)</f>
        <v>0</v>
      </c>
      <c r="K156" s="152"/>
      <c r="L156" s="34"/>
      <c r="M156" s="153" t="s">
        <v>1</v>
      </c>
      <c r="N156" s="154" t="s">
        <v>41</v>
      </c>
      <c r="O156" s="59"/>
      <c r="P156" s="155">
        <f>O156*H156</f>
        <v>0</v>
      </c>
      <c r="Q156" s="155">
        <v>0</v>
      </c>
      <c r="R156" s="155">
        <f>Q156*H156</f>
        <v>0</v>
      </c>
      <c r="S156" s="155">
        <v>0</v>
      </c>
      <c r="T156" s="15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90</v>
      </c>
      <c r="AT156" s="157" t="s">
        <v>156</v>
      </c>
      <c r="AU156" s="157" t="s">
        <v>84</v>
      </c>
      <c r="AY156" s="18" t="s">
        <v>154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8" t="s">
        <v>84</v>
      </c>
      <c r="BK156" s="159">
        <f>ROUND(I156*H156,3)</f>
        <v>0</v>
      </c>
      <c r="BL156" s="18" t="s">
        <v>90</v>
      </c>
      <c r="BM156" s="157" t="s">
        <v>499</v>
      </c>
    </row>
    <row r="157" spans="1:65" s="13" customFormat="1">
      <c r="B157" s="160"/>
      <c r="D157" s="161" t="s">
        <v>161</v>
      </c>
      <c r="E157" s="162" t="s">
        <v>1</v>
      </c>
      <c r="F157" s="163" t="s">
        <v>214</v>
      </c>
      <c r="H157" s="162" t="s">
        <v>1</v>
      </c>
      <c r="I157" s="164"/>
      <c r="L157" s="160"/>
      <c r="M157" s="165"/>
      <c r="N157" s="166"/>
      <c r="O157" s="166"/>
      <c r="P157" s="166"/>
      <c r="Q157" s="166"/>
      <c r="R157" s="166"/>
      <c r="S157" s="166"/>
      <c r="T157" s="167"/>
      <c r="AT157" s="162" t="s">
        <v>161</v>
      </c>
      <c r="AU157" s="162" t="s">
        <v>84</v>
      </c>
      <c r="AV157" s="13" t="s">
        <v>80</v>
      </c>
      <c r="AW157" s="13" t="s">
        <v>30</v>
      </c>
      <c r="AX157" s="13" t="s">
        <v>75</v>
      </c>
      <c r="AY157" s="162" t="s">
        <v>154</v>
      </c>
    </row>
    <row r="158" spans="1:65" s="14" customFormat="1">
      <c r="B158" s="168"/>
      <c r="D158" s="161" t="s">
        <v>161</v>
      </c>
      <c r="E158" s="169" t="s">
        <v>1</v>
      </c>
      <c r="F158" s="170" t="s">
        <v>500</v>
      </c>
      <c r="H158" s="171">
        <v>756.38400000000001</v>
      </c>
      <c r="I158" s="172"/>
      <c r="L158" s="168"/>
      <c r="M158" s="173"/>
      <c r="N158" s="174"/>
      <c r="O158" s="174"/>
      <c r="P158" s="174"/>
      <c r="Q158" s="174"/>
      <c r="R158" s="174"/>
      <c r="S158" s="174"/>
      <c r="T158" s="175"/>
      <c r="AT158" s="169" t="s">
        <v>161</v>
      </c>
      <c r="AU158" s="169" t="s">
        <v>84</v>
      </c>
      <c r="AV158" s="14" t="s">
        <v>84</v>
      </c>
      <c r="AW158" s="14" t="s">
        <v>30</v>
      </c>
      <c r="AX158" s="14" t="s">
        <v>80</v>
      </c>
      <c r="AY158" s="169" t="s">
        <v>154</v>
      </c>
    </row>
    <row r="159" spans="1:65" s="2" customFormat="1" ht="21.75" customHeight="1">
      <c r="A159" s="33"/>
      <c r="B159" s="145"/>
      <c r="C159" s="146" t="s">
        <v>236</v>
      </c>
      <c r="D159" s="146" t="s">
        <v>156</v>
      </c>
      <c r="E159" s="147" t="s">
        <v>216</v>
      </c>
      <c r="F159" s="148" t="s">
        <v>217</v>
      </c>
      <c r="G159" s="149" t="s">
        <v>187</v>
      </c>
      <c r="H159" s="150">
        <v>63.031999999999996</v>
      </c>
      <c r="I159" s="151"/>
      <c r="J159" s="150">
        <f>ROUND(I159*H159,3)</f>
        <v>0</v>
      </c>
      <c r="K159" s="152"/>
      <c r="L159" s="34"/>
      <c r="M159" s="153" t="s">
        <v>1</v>
      </c>
      <c r="N159" s="154" t="s">
        <v>41</v>
      </c>
      <c r="O159" s="59"/>
      <c r="P159" s="155">
        <f>O159*H159</f>
        <v>0</v>
      </c>
      <c r="Q159" s="155">
        <v>0</v>
      </c>
      <c r="R159" s="155">
        <f>Q159*H159</f>
        <v>0</v>
      </c>
      <c r="S159" s="155">
        <v>0</v>
      </c>
      <c r="T159" s="156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90</v>
      </c>
      <c r="AT159" s="157" t="s">
        <v>156</v>
      </c>
      <c r="AU159" s="157" t="s">
        <v>84</v>
      </c>
      <c r="AY159" s="18" t="s">
        <v>154</v>
      </c>
      <c r="BE159" s="158">
        <f>IF(N159="základná",J159,0)</f>
        <v>0</v>
      </c>
      <c r="BF159" s="158">
        <f>IF(N159="znížená",J159,0)</f>
        <v>0</v>
      </c>
      <c r="BG159" s="158">
        <f>IF(N159="zákl. prenesená",J159,0)</f>
        <v>0</v>
      </c>
      <c r="BH159" s="158">
        <f>IF(N159="zníž. prenesená",J159,0)</f>
        <v>0</v>
      </c>
      <c r="BI159" s="158">
        <f>IF(N159="nulová",J159,0)</f>
        <v>0</v>
      </c>
      <c r="BJ159" s="18" t="s">
        <v>84</v>
      </c>
      <c r="BK159" s="159">
        <f>ROUND(I159*H159,3)</f>
        <v>0</v>
      </c>
      <c r="BL159" s="18" t="s">
        <v>90</v>
      </c>
      <c r="BM159" s="157" t="s">
        <v>501</v>
      </c>
    </row>
    <row r="160" spans="1:65" s="2" customFormat="1" ht="16.5" customHeight="1">
      <c r="A160" s="33"/>
      <c r="B160" s="145"/>
      <c r="C160" s="146" t="s">
        <v>241</v>
      </c>
      <c r="D160" s="146" t="s">
        <v>156</v>
      </c>
      <c r="E160" s="147" t="s">
        <v>219</v>
      </c>
      <c r="F160" s="148" t="s">
        <v>220</v>
      </c>
      <c r="G160" s="149" t="s">
        <v>187</v>
      </c>
      <c r="H160" s="150">
        <v>63.031999999999996</v>
      </c>
      <c r="I160" s="151"/>
      <c r="J160" s="150">
        <f>ROUND(I160*H160,3)</f>
        <v>0</v>
      </c>
      <c r="K160" s="152"/>
      <c r="L160" s="34"/>
      <c r="M160" s="153" t="s">
        <v>1</v>
      </c>
      <c r="N160" s="154" t="s">
        <v>41</v>
      </c>
      <c r="O160" s="59"/>
      <c r="P160" s="155">
        <f>O160*H160</f>
        <v>0</v>
      </c>
      <c r="Q160" s="155">
        <v>0</v>
      </c>
      <c r="R160" s="155">
        <f>Q160*H160</f>
        <v>0</v>
      </c>
      <c r="S160" s="155">
        <v>0</v>
      </c>
      <c r="T160" s="156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90</v>
      </c>
      <c r="AT160" s="157" t="s">
        <v>156</v>
      </c>
      <c r="AU160" s="157" t="s">
        <v>84</v>
      </c>
      <c r="AY160" s="18" t="s">
        <v>154</v>
      </c>
      <c r="BE160" s="158">
        <f>IF(N160="základná",J160,0)</f>
        <v>0</v>
      </c>
      <c r="BF160" s="158">
        <f>IF(N160="znížená",J160,0)</f>
        <v>0</v>
      </c>
      <c r="BG160" s="158">
        <f>IF(N160="zákl. prenesená",J160,0)</f>
        <v>0</v>
      </c>
      <c r="BH160" s="158">
        <f>IF(N160="zníž. prenesená",J160,0)</f>
        <v>0</v>
      </c>
      <c r="BI160" s="158">
        <f>IF(N160="nulová",J160,0)</f>
        <v>0</v>
      </c>
      <c r="BJ160" s="18" t="s">
        <v>84</v>
      </c>
      <c r="BK160" s="159">
        <f>ROUND(I160*H160,3)</f>
        <v>0</v>
      </c>
      <c r="BL160" s="18" t="s">
        <v>90</v>
      </c>
      <c r="BM160" s="157" t="s">
        <v>502</v>
      </c>
    </row>
    <row r="161" spans="1:65" s="2" customFormat="1" ht="21.75" customHeight="1">
      <c r="A161" s="33"/>
      <c r="B161" s="145"/>
      <c r="C161" s="146" t="s">
        <v>247</v>
      </c>
      <c r="D161" s="146" t="s">
        <v>156</v>
      </c>
      <c r="E161" s="147" t="s">
        <v>222</v>
      </c>
      <c r="F161" s="148" t="s">
        <v>223</v>
      </c>
      <c r="G161" s="149" t="s">
        <v>224</v>
      </c>
      <c r="H161" s="150">
        <v>107.154</v>
      </c>
      <c r="I161" s="151"/>
      <c r="J161" s="150">
        <f>ROUND(I161*H161,3)</f>
        <v>0</v>
      </c>
      <c r="K161" s="152"/>
      <c r="L161" s="34"/>
      <c r="M161" s="153" t="s">
        <v>1</v>
      </c>
      <c r="N161" s="154" t="s">
        <v>41</v>
      </c>
      <c r="O161" s="59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90</v>
      </c>
      <c r="AT161" s="157" t="s">
        <v>156</v>
      </c>
      <c r="AU161" s="157" t="s">
        <v>84</v>
      </c>
      <c r="AY161" s="18" t="s">
        <v>154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8" t="s">
        <v>84</v>
      </c>
      <c r="BK161" s="159">
        <f>ROUND(I161*H161,3)</f>
        <v>0</v>
      </c>
      <c r="BL161" s="18" t="s">
        <v>90</v>
      </c>
      <c r="BM161" s="157" t="s">
        <v>503</v>
      </c>
    </row>
    <row r="162" spans="1:65" s="14" customFormat="1">
      <c r="B162" s="168"/>
      <c r="D162" s="161" t="s">
        <v>161</v>
      </c>
      <c r="E162" s="169" t="s">
        <v>1</v>
      </c>
      <c r="F162" s="170" t="s">
        <v>504</v>
      </c>
      <c r="H162" s="171">
        <v>107.154</v>
      </c>
      <c r="I162" s="172"/>
      <c r="L162" s="168"/>
      <c r="M162" s="173"/>
      <c r="N162" s="174"/>
      <c r="O162" s="174"/>
      <c r="P162" s="174"/>
      <c r="Q162" s="174"/>
      <c r="R162" s="174"/>
      <c r="S162" s="174"/>
      <c r="T162" s="175"/>
      <c r="AT162" s="169" t="s">
        <v>161</v>
      </c>
      <c r="AU162" s="169" t="s">
        <v>84</v>
      </c>
      <c r="AV162" s="14" t="s">
        <v>84</v>
      </c>
      <c r="AW162" s="14" t="s">
        <v>30</v>
      </c>
      <c r="AX162" s="14" t="s">
        <v>80</v>
      </c>
      <c r="AY162" s="169" t="s">
        <v>154</v>
      </c>
    </row>
    <row r="163" spans="1:65" s="2" customFormat="1" ht="21.75" customHeight="1">
      <c r="A163" s="33"/>
      <c r="B163" s="145"/>
      <c r="C163" s="146" t="s">
        <v>253</v>
      </c>
      <c r="D163" s="146" t="s">
        <v>156</v>
      </c>
      <c r="E163" s="147" t="s">
        <v>228</v>
      </c>
      <c r="F163" s="148" t="s">
        <v>505</v>
      </c>
      <c r="G163" s="149" t="s">
        <v>187</v>
      </c>
      <c r="H163" s="150">
        <v>5.75</v>
      </c>
      <c r="I163" s="151"/>
      <c r="J163" s="150">
        <f>ROUND(I163*H163,3)</f>
        <v>0</v>
      </c>
      <c r="K163" s="152"/>
      <c r="L163" s="34"/>
      <c r="M163" s="153" t="s">
        <v>1</v>
      </c>
      <c r="N163" s="154" t="s">
        <v>41</v>
      </c>
      <c r="O163" s="59"/>
      <c r="P163" s="155">
        <f>O163*H163</f>
        <v>0</v>
      </c>
      <c r="Q163" s="155">
        <v>0</v>
      </c>
      <c r="R163" s="155">
        <f>Q163*H163</f>
        <v>0</v>
      </c>
      <c r="S163" s="155">
        <v>0</v>
      </c>
      <c r="T163" s="156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7" t="s">
        <v>90</v>
      </c>
      <c r="AT163" s="157" t="s">
        <v>156</v>
      </c>
      <c r="AU163" s="157" t="s">
        <v>84</v>
      </c>
      <c r="AY163" s="18" t="s">
        <v>154</v>
      </c>
      <c r="BE163" s="158">
        <f>IF(N163="základná",J163,0)</f>
        <v>0</v>
      </c>
      <c r="BF163" s="158">
        <f>IF(N163="znížená",J163,0)</f>
        <v>0</v>
      </c>
      <c r="BG163" s="158">
        <f>IF(N163="zákl. prenesená",J163,0)</f>
        <v>0</v>
      </c>
      <c r="BH163" s="158">
        <f>IF(N163="zníž. prenesená",J163,0)</f>
        <v>0</v>
      </c>
      <c r="BI163" s="158">
        <f>IF(N163="nulová",J163,0)</f>
        <v>0</v>
      </c>
      <c r="BJ163" s="18" t="s">
        <v>84</v>
      </c>
      <c r="BK163" s="159">
        <f>ROUND(I163*H163,3)</f>
        <v>0</v>
      </c>
      <c r="BL163" s="18" t="s">
        <v>90</v>
      </c>
      <c r="BM163" s="157" t="s">
        <v>506</v>
      </c>
    </row>
    <row r="164" spans="1:65" s="13" customFormat="1">
      <c r="B164" s="160"/>
      <c r="D164" s="161" t="s">
        <v>161</v>
      </c>
      <c r="E164" s="162" t="s">
        <v>1</v>
      </c>
      <c r="F164" s="163" t="s">
        <v>507</v>
      </c>
      <c r="H164" s="162" t="s">
        <v>1</v>
      </c>
      <c r="I164" s="164"/>
      <c r="L164" s="160"/>
      <c r="M164" s="165"/>
      <c r="N164" s="166"/>
      <c r="O164" s="166"/>
      <c r="P164" s="166"/>
      <c r="Q164" s="166"/>
      <c r="R164" s="166"/>
      <c r="S164" s="166"/>
      <c r="T164" s="167"/>
      <c r="AT164" s="162" t="s">
        <v>161</v>
      </c>
      <c r="AU164" s="162" t="s">
        <v>84</v>
      </c>
      <c r="AV164" s="13" t="s">
        <v>80</v>
      </c>
      <c r="AW164" s="13" t="s">
        <v>30</v>
      </c>
      <c r="AX164" s="13" t="s">
        <v>75</v>
      </c>
      <c r="AY164" s="162" t="s">
        <v>154</v>
      </c>
    </row>
    <row r="165" spans="1:65" s="13" customFormat="1">
      <c r="B165" s="160"/>
      <c r="D165" s="161" t="s">
        <v>161</v>
      </c>
      <c r="E165" s="162" t="s">
        <v>1</v>
      </c>
      <c r="F165" s="163" t="s">
        <v>232</v>
      </c>
      <c r="H165" s="162" t="s">
        <v>1</v>
      </c>
      <c r="I165" s="164"/>
      <c r="L165" s="160"/>
      <c r="M165" s="165"/>
      <c r="N165" s="166"/>
      <c r="O165" s="166"/>
      <c r="P165" s="166"/>
      <c r="Q165" s="166"/>
      <c r="R165" s="166"/>
      <c r="S165" s="166"/>
      <c r="T165" s="167"/>
      <c r="AT165" s="162" t="s">
        <v>161</v>
      </c>
      <c r="AU165" s="162" t="s">
        <v>84</v>
      </c>
      <c r="AV165" s="13" t="s">
        <v>80</v>
      </c>
      <c r="AW165" s="13" t="s">
        <v>30</v>
      </c>
      <c r="AX165" s="13" t="s">
        <v>75</v>
      </c>
      <c r="AY165" s="162" t="s">
        <v>154</v>
      </c>
    </row>
    <row r="166" spans="1:65" s="14" customFormat="1">
      <c r="B166" s="168"/>
      <c r="D166" s="161" t="s">
        <v>161</v>
      </c>
      <c r="E166" s="169" t="s">
        <v>1</v>
      </c>
      <c r="F166" s="170" t="s">
        <v>471</v>
      </c>
      <c r="H166" s="171">
        <v>15.625</v>
      </c>
      <c r="I166" s="172"/>
      <c r="L166" s="168"/>
      <c r="M166" s="173"/>
      <c r="N166" s="174"/>
      <c r="O166" s="174"/>
      <c r="P166" s="174"/>
      <c r="Q166" s="174"/>
      <c r="R166" s="174"/>
      <c r="S166" s="174"/>
      <c r="T166" s="175"/>
      <c r="AT166" s="169" t="s">
        <v>161</v>
      </c>
      <c r="AU166" s="169" t="s">
        <v>84</v>
      </c>
      <c r="AV166" s="14" t="s">
        <v>84</v>
      </c>
      <c r="AW166" s="14" t="s">
        <v>30</v>
      </c>
      <c r="AX166" s="14" t="s">
        <v>75</v>
      </c>
      <c r="AY166" s="169" t="s">
        <v>154</v>
      </c>
    </row>
    <row r="167" spans="1:65" s="13" customFormat="1">
      <c r="B167" s="160"/>
      <c r="D167" s="161" t="s">
        <v>161</v>
      </c>
      <c r="E167" s="162" t="s">
        <v>1</v>
      </c>
      <c r="F167" s="163" t="s">
        <v>508</v>
      </c>
      <c r="H167" s="162" t="s">
        <v>1</v>
      </c>
      <c r="I167" s="164"/>
      <c r="L167" s="160"/>
      <c r="M167" s="165"/>
      <c r="N167" s="166"/>
      <c r="O167" s="166"/>
      <c r="P167" s="166"/>
      <c r="Q167" s="166"/>
      <c r="R167" s="166"/>
      <c r="S167" s="166"/>
      <c r="T167" s="167"/>
      <c r="AT167" s="162" t="s">
        <v>161</v>
      </c>
      <c r="AU167" s="162" t="s">
        <v>84</v>
      </c>
      <c r="AV167" s="13" t="s">
        <v>80</v>
      </c>
      <c r="AW167" s="13" t="s">
        <v>30</v>
      </c>
      <c r="AX167" s="13" t="s">
        <v>75</v>
      </c>
      <c r="AY167" s="162" t="s">
        <v>154</v>
      </c>
    </row>
    <row r="168" spans="1:65" s="14" customFormat="1">
      <c r="B168" s="168"/>
      <c r="D168" s="161" t="s">
        <v>161</v>
      </c>
      <c r="E168" s="169" t="s">
        <v>1</v>
      </c>
      <c r="F168" s="170" t="s">
        <v>509</v>
      </c>
      <c r="H168" s="171">
        <v>-8</v>
      </c>
      <c r="I168" s="172"/>
      <c r="L168" s="168"/>
      <c r="M168" s="173"/>
      <c r="N168" s="174"/>
      <c r="O168" s="174"/>
      <c r="P168" s="174"/>
      <c r="Q168" s="174"/>
      <c r="R168" s="174"/>
      <c r="S168" s="174"/>
      <c r="T168" s="175"/>
      <c r="AT168" s="169" t="s">
        <v>161</v>
      </c>
      <c r="AU168" s="169" t="s">
        <v>84</v>
      </c>
      <c r="AV168" s="14" t="s">
        <v>84</v>
      </c>
      <c r="AW168" s="14" t="s">
        <v>30</v>
      </c>
      <c r="AX168" s="14" t="s">
        <v>75</v>
      </c>
      <c r="AY168" s="169" t="s">
        <v>154</v>
      </c>
    </row>
    <row r="169" spans="1:65" s="13" customFormat="1">
      <c r="B169" s="160"/>
      <c r="D169" s="161" t="s">
        <v>161</v>
      </c>
      <c r="E169" s="162" t="s">
        <v>1</v>
      </c>
      <c r="F169" s="163" t="s">
        <v>510</v>
      </c>
      <c r="H169" s="162" t="s">
        <v>1</v>
      </c>
      <c r="I169" s="164"/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161</v>
      </c>
      <c r="AU169" s="162" t="s">
        <v>84</v>
      </c>
      <c r="AV169" s="13" t="s">
        <v>80</v>
      </c>
      <c r="AW169" s="13" t="s">
        <v>30</v>
      </c>
      <c r="AX169" s="13" t="s">
        <v>75</v>
      </c>
      <c r="AY169" s="162" t="s">
        <v>154</v>
      </c>
    </row>
    <row r="170" spans="1:65" s="14" customFormat="1">
      <c r="B170" s="168"/>
      <c r="D170" s="161" t="s">
        <v>161</v>
      </c>
      <c r="E170" s="169" t="s">
        <v>1</v>
      </c>
      <c r="F170" s="170" t="s">
        <v>511</v>
      </c>
      <c r="H170" s="171">
        <v>-1.875</v>
      </c>
      <c r="I170" s="172"/>
      <c r="L170" s="168"/>
      <c r="M170" s="173"/>
      <c r="N170" s="174"/>
      <c r="O170" s="174"/>
      <c r="P170" s="174"/>
      <c r="Q170" s="174"/>
      <c r="R170" s="174"/>
      <c r="S170" s="174"/>
      <c r="T170" s="175"/>
      <c r="AT170" s="169" t="s">
        <v>161</v>
      </c>
      <c r="AU170" s="169" t="s">
        <v>84</v>
      </c>
      <c r="AV170" s="14" t="s">
        <v>84</v>
      </c>
      <c r="AW170" s="14" t="s">
        <v>30</v>
      </c>
      <c r="AX170" s="14" t="s">
        <v>75</v>
      </c>
      <c r="AY170" s="169" t="s">
        <v>154</v>
      </c>
    </row>
    <row r="171" spans="1:65" s="16" customFormat="1">
      <c r="B171" s="184"/>
      <c r="D171" s="161" t="s">
        <v>161</v>
      </c>
      <c r="E171" s="185" t="s">
        <v>1</v>
      </c>
      <c r="F171" s="186" t="s">
        <v>174</v>
      </c>
      <c r="H171" s="187">
        <v>5.75</v>
      </c>
      <c r="I171" s="188"/>
      <c r="L171" s="184"/>
      <c r="M171" s="189"/>
      <c r="N171" s="190"/>
      <c r="O171" s="190"/>
      <c r="P171" s="190"/>
      <c r="Q171" s="190"/>
      <c r="R171" s="190"/>
      <c r="S171" s="190"/>
      <c r="T171" s="191"/>
      <c r="AT171" s="185" t="s">
        <v>161</v>
      </c>
      <c r="AU171" s="185" t="s">
        <v>84</v>
      </c>
      <c r="AV171" s="16" t="s">
        <v>90</v>
      </c>
      <c r="AW171" s="16" t="s">
        <v>30</v>
      </c>
      <c r="AX171" s="16" t="s">
        <v>80</v>
      </c>
      <c r="AY171" s="185" t="s">
        <v>154</v>
      </c>
    </row>
    <row r="172" spans="1:65" s="12" customFormat="1" ht="22.9" customHeight="1">
      <c r="B172" s="132"/>
      <c r="D172" s="133" t="s">
        <v>74</v>
      </c>
      <c r="E172" s="143" t="s">
        <v>84</v>
      </c>
      <c r="F172" s="143" t="s">
        <v>512</v>
      </c>
      <c r="I172" s="135"/>
      <c r="J172" s="144">
        <f>BK172</f>
        <v>0</v>
      </c>
      <c r="L172" s="132"/>
      <c r="M172" s="137"/>
      <c r="N172" s="138"/>
      <c r="O172" s="138"/>
      <c r="P172" s="139">
        <f>SUM(P173:P194)</f>
        <v>0</v>
      </c>
      <c r="Q172" s="138"/>
      <c r="R172" s="139">
        <f>SUM(R173:R194)</f>
        <v>47.993032599999999</v>
      </c>
      <c r="S172" s="138"/>
      <c r="T172" s="140">
        <f>SUM(T173:T194)</f>
        <v>0</v>
      </c>
      <c r="AR172" s="133" t="s">
        <v>80</v>
      </c>
      <c r="AT172" s="141" t="s">
        <v>74</v>
      </c>
      <c r="AU172" s="141" t="s">
        <v>80</v>
      </c>
      <c r="AY172" s="133" t="s">
        <v>154</v>
      </c>
      <c r="BK172" s="142">
        <f>SUM(BK173:BK194)</f>
        <v>0</v>
      </c>
    </row>
    <row r="173" spans="1:65" s="2" customFormat="1" ht="21.75" customHeight="1">
      <c r="A173" s="33"/>
      <c r="B173" s="145"/>
      <c r="C173" s="146" t="s">
        <v>258</v>
      </c>
      <c r="D173" s="146" t="s">
        <v>156</v>
      </c>
      <c r="E173" s="147" t="s">
        <v>513</v>
      </c>
      <c r="F173" s="148" t="s">
        <v>514</v>
      </c>
      <c r="G173" s="149" t="s">
        <v>187</v>
      </c>
      <c r="H173" s="150">
        <v>0.93799999999999994</v>
      </c>
      <c r="I173" s="151"/>
      <c r="J173" s="150">
        <f>ROUND(I173*H173,3)</f>
        <v>0</v>
      </c>
      <c r="K173" s="152"/>
      <c r="L173" s="34"/>
      <c r="M173" s="153" t="s">
        <v>1</v>
      </c>
      <c r="N173" s="154" t="s">
        <v>41</v>
      </c>
      <c r="O173" s="59"/>
      <c r="P173" s="155">
        <f>O173*H173</f>
        <v>0</v>
      </c>
      <c r="Q173" s="155">
        <v>2.0699999999999998</v>
      </c>
      <c r="R173" s="155">
        <f>Q173*H173</f>
        <v>1.9416599999999997</v>
      </c>
      <c r="S173" s="155">
        <v>0</v>
      </c>
      <c r="T173" s="156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7" t="s">
        <v>90</v>
      </c>
      <c r="AT173" s="157" t="s">
        <v>156</v>
      </c>
      <c r="AU173" s="157" t="s">
        <v>84</v>
      </c>
      <c r="AY173" s="18" t="s">
        <v>154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8" t="s">
        <v>84</v>
      </c>
      <c r="BK173" s="159">
        <f>ROUND(I173*H173,3)</f>
        <v>0</v>
      </c>
      <c r="BL173" s="18" t="s">
        <v>90</v>
      </c>
      <c r="BM173" s="157" t="s">
        <v>515</v>
      </c>
    </row>
    <row r="174" spans="1:65" s="14" customFormat="1">
      <c r="B174" s="168"/>
      <c r="D174" s="161" t="s">
        <v>161</v>
      </c>
      <c r="E174" s="169" t="s">
        <v>1</v>
      </c>
      <c r="F174" s="170" t="s">
        <v>516</v>
      </c>
      <c r="H174" s="171">
        <v>0.93799999999999994</v>
      </c>
      <c r="I174" s="172"/>
      <c r="L174" s="168"/>
      <c r="M174" s="173"/>
      <c r="N174" s="174"/>
      <c r="O174" s="174"/>
      <c r="P174" s="174"/>
      <c r="Q174" s="174"/>
      <c r="R174" s="174"/>
      <c r="S174" s="174"/>
      <c r="T174" s="175"/>
      <c r="AT174" s="169" t="s">
        <v>161</v>
      </c>
      <c r="AU174" s="169" t="s">
        <v>84</v>
      </c>
      <c r="AV174" s="14" t="s">
        <v>84</v>
      </c>
      <c r="AW174" s="14" t="s">
        <v>30</v>
      </c>
      <c r="AX174" s="14" t="s">
        <v>80</v>
      </c>
      <c r="AY174" s="169" t="s">
        <v>154</v>
      </c>
    </row>
    <row r="175" spans="1:65" s="2" customFormat="1" ht="21.75" customHeight="1">
      <c r="A175" s="33"/>
      <c r="B175" s="145"/>
      <c r="C175" s="146" t="s">
        <v>7</v>
      </c>
      <c r="D175" s="146" t="s">
        <v>156</v>
      </c>
      <c r="E175" s="147" t="s">
        <v>517</v>
      </c>
      <c r="F175" s="148" t="s">
        <v>518</v>
      </c>
      <c r="G175" s="149" t="s">
        <v>187</v>
      </c>
      <c r="H175" s="150">
        <v>0.93799999999999994</v>
      </c>
      <c r="I175" s="151"/>
      <c r="J175" s="150">
        <f>ROUND(I175*H175,3)</f>
        <v>0</v>
      </c>
      <c r="K175" s="152"/>
      <c r="L175" s="34"/>
      <c r="M175" s="153" t="s">
        <v>1</v>
      </c>
      <c r="N175" s="154" t="s">
        <v>41</v>
      </c>
      <c r="O175" s="59"/>
      <c r="P175" s="155">
        <f>O175*H175</f>
        <v>0</v>
      </c>
      <c r="Q175" s="155">
        <v>2.2121499999999998</v>
      </c>
      <c r="R175" s="155">
        <f>Q175*H175</f>
        <v>2.0749966999999998</v>
      </c>
      <c r="S175" s="155">
        <v>0</v>
      </c>
      <c r="T175" s="156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7" t="s">
        <v>90</v>
      </c>
      <c r="AT175" s="157" t="s">
        <v>156</v>
      </c>
      <c r="AU175" s="157" t="s">
        <v>84</v>
      </c>
      <c r="AY175" s="18" t="s">
        <v>154</v>
      </c>
      <c r="BE175" s="158">
        <f>IF(N175="základná",J175,0)</f>
        <v>0</v>
      </c>
      <c r="BF175" s="158">
        <f>IF(N175="znížená",J175,0)</f>
        <v>0</v>
      </c>
      <c r="BG175" s="158">
        <f>IF(N175="zákl. prenesená",J175,0)</f>
        <v>0</v>
      </c>
      <c r="BH175" s="158">
        <f>IF(N175="zníž. prenesená",J175,0)</f>
        <v>0</v>
      </c>
      <c r="BI175" s="158">
        <f>IF(N175="nulová",J175,0)</f>
        <v>0</v>
      </c>
      <c r="BJ175" s="18" t="s">
        <v>84</v>
      </c>
      <c r="BK175" s="159">
        <f>ROUND(I175*H175,3)</f>
        <v>0</v>
      </c>
      <c r="BL175" s="18" t="s">
        <v>90</v>
      </c>
      <c r="BM175" s="157" t="s">
        <v>519</v>
      </c>
    </row>
    <row r="176" spans="1:65" s="14" customFormat="1">
      <c r="B176" s="168"/>
      <c r="D176" s="161" t="s">
        <v>161</v>
      </c>
      <c r="E176" s="169" t="s">
        <v>1</v>
      </c>
      <c r="F176" s="170" t="s">
        <v>516</v>
      </c>
      <c r="H176" s="171">
        <v>0.93799999999999994</v>
      </c>
      <c r="I176" s="172"/>
      <c r="L176" s="168"/>
      <c r="M176" s="173"/>
      <c r="N176" s="174"/>
      <c r="O176" s="174"/>
      <c r="P176" s="174"/>
      <c r="Q176" s="174"/>
      <c r="R176" s="174"/>
      <c r="S176" s="174"/>
      <c r="T176" s="175"/>
      <c r="AT176" s="169" t="s">
        <v>161</v>
      </c>
      <c r="AU176" s="169" t="s">
        <v>84</v>
      </c>
      <c r="AV176" s="14" t="s">
        <v>84</v>
      </c>
      <c r="AW176" s="14" t="s">
        <v>30</v>
      </c>
      <c r="AX176" s="14" t="s">
        <v>80</v>
      </c>
      <c r="AY176" s="169" t="s">
        <v>154</v>
      </c>
    </row>
    <row r="177" spans="1:65" s="2" customFormat="1" ht="21.75" customHeight="1">
      <c r="A177" s="33"/>
      <c r="B177" s="145"/>
      <c r="C177" s="146" t="s">
        <v>271</v>
      </c>
      <c r="D177" s="146" t="s">
        <v>156</v>
      </c>
      <c r="E177" s="147" t="s">
        <v>520</v>
      </c>
      <c r="F177" s="148" t="s">
        <v>521</v>
      </c>
      <c r="G177" s="149" t="s">
        <v>187</v>
      </c>
      <c r="H177" s="150">
        <v>3.3</v>
      </c>
      <c r="I177" s="151"/>
      <c r="J177" s="150">
        <f>ROUND(I177*H177,3)</f>
        <v>0</v>
      </c>
      <c r="K177" s="152"/>
      <c r="L177" s="34"/>
      <c r="M177" s="153" t="s">
        <v>1</v>
      </c>
      <c r="N177" s="154" t="s">
        <v>41</v>
      </c>
      <c r="O177" s="59"/>
      <c r="P177" s="155">
        <f>O177*H177</f>
        <v>0</v>
      </c>
      <c r="Q177" s="155">
        <v>2.19407</v>
      </c>
      <c r="R177" s="155">
        <f>Q177*H177</f>
        <v>7.2404309999999992</v>
      </c>
      <c r="S177" s="155">
        <v>0</v>
      </c>
      <c r="T177" s="15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90</v>
      </c>
      <c r="AT177" s="157" t="s">
        <v>156</v>
      </c>
      <c r="AU177" s="157" t="s">
        <v>84</v>
      </c>
      <c r="AY177" s="18" t="s">
        <v>154</v>
      </c>
      <c r="BE177" s="158">
        <f>IF(N177="základná",J177,0)</f>
        <v>0</v>
      </c>
      <c r="BF177" s="158">
        <f>IF(N177="znížená",J177,0)</f>
        <v>0</v>
      </c>
      <c r="BG177" s="158">
        <f>IF(N177="zákl. prenesená",J177,0)</f>
        <v>0</v>
      </c>
      <c r="BH177" s="158">
        <f>IF(N177="zníž. prenesená",J177,0)</f>
        <v>0</v>
      </c>
      <c r="BI177" s="158">
        <f>IF(N177="nulová",J177,0)</f>
        <v>0</v>
      </c>
      <c r="BJ177" s="18" t="s">
        <v>84</v>
      </c>
      <c r="BK177" s="159">
        <f>ROUND(I177*H177,3)</f>
        <v>0</v>
      </c>
      <c r="BL177" s="18" t="s">
        <v>90</v>
      </c>
      <c r="BM177" s="157" t="s">
        <v>522</v>
      </c>
    </row>
    <row r="178" spans="1:65" s="14" customFormat="1">
      <c r="B178" s="168"/>
      <c r="D178" s="161" t="s">
        <v>161</v>
      </c>
      <c r="E178" s="169" t="s">
        <v>1</v>
      </c>
      <c r="F178" s="170" t="s">
        <v>523</v>
      </c>
      <c r="H178" s="171">
        <v>3.3</v>
      </c>
      <c r="I178" s="172"/>
      <c r="L178" s="168"/>
      <c r="M178" s="173"/>
      <c r="N178" s="174"/>
      <c r="O178" s="174"/>
      <c r="P178" s="174"/>
      <c r="Q178" s="174"/>
      <c r="R178" s="174"/>
      <c r="S178" s="174"/>
      <c r="T178" s="175"/>
      <c r="AT178" s="169" t="s">
        <v>161</v>
      </c>
      <c r="AU178" s="169" t="s">
        <v>84</v>
      </c>
      <c r="AV178" s="14" t="s">
        <v>84</v>
      </c>
      <c r="AW178" s="14" t="s">
        <v>30</v>
      </c>
      <c r="AX178" s="14" t="s">
        <v>80</v>
      </c>
      <c r="AY178" s="169" t="s">
        <v>154</v>
      </c>
    </row>
    <row r="179" spans="1:65" s="2" customFormat="1" ht="21.75" customHeight="1">
      <c r="A179" s="33"/>
      <c r="B179" s="145"/>
      <c r="C179" s="146" t="s">
        <v>275</v>
      </c>
      <c r="D179" s="146" t="s">
        <v>156</v>
      </c>
      <c r="E179" s="147" t="s">
        <v>524</v>
      </c>
      <c r="F179" s="148" t="s">
        <v>525</v>
      </c>
      <c r="G179" s="149" t="s">
        <v>159</v>
      </c>
      <c r="H179" s="150">
        <v>22</v>
      </c>
      <c r="I179" s="151"/>
      <c r="J179" s="150">
        <f>ROUND(I179*H179,3)</f>
        <v>0</v>
      </c>
      <c r="K179" s="152"/>
      <c r="L179" s="34"/>
      <c r="M179" s="153" t="s">
        <v>1</v>
      </c>
      <c r="N179" s="154" t="s">
        <v>41</v>
      </c>
      <c r="O179" s="59"/>
      <c r="P179" s="155">
        <f>O179*H179</f>
        <v>0</v>
      </c>
      <c r="Q179" s="155">
        <v>9.7000000000000005E-4</v>
      </c>
      <c r="R179" s="155">
        <f>Q179*H179</f>
        <v>2.1340000000000001E-2</v>
      </c>
      <c r="S179" s="155">
        <v>0</v>
      </c>
      <c r="T179" s="156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57" t="s">
        <v>90</v>
      </c>
      <c r="AT179" s="157" t="s">
        <v>156</v>
      </c>
      <c r="AU179" s="157" t="s">
        <v>84</v>
      </c>
      <c r="AY179" s="18" t="s">
        <v>154</v>
      </c>
      <c r="BE179" s="158">
        <f>IF(N179="základná",J179,0)</f>
        <v>0</v>
      </c>
      <c r="BF179" s="158">
        <f>IF(N179="znížená",J179,0)</f>
        <v>0</v>
      </c>
      <c r="BG179" s="158">
        <f>IF(N179="zákl. prenesená",J179,0)</f>
        <v>0</v>
      </c>
      <c r="BH179" s="158">
        <f>IF(N179="zníž. prenesená",J179,0)</f>
        <v>0</v>
      </c>
      <c r="BI179" s="158">
        <f>IF(N179="nulová",J179,0)</f>
        <v>0</v>
      </c>
      <c r="BJ179" s="18" t="s">
        <v>84</v>
      </c>
      <c r="BK179" s="159">
        <f>ROUND(I179*H179,3)</f>
        <v>0</v>
      </c>
      <c r="BL179" s="18" t="s">
        <v>90</v>
      </c>
      <c r="BM179" s="157" t="s">
        <v>526</v>
      </c>
    </row>
    <row r="180" spans="1:65" s="14" customFormat="1">
      <c r="B180" s="168"/>
      <c r="D180" s="161" t="s">
        <v>161</v>
      </c>
      <c r="E180" s="169" t="s">
        <v>1</v>
      </c>
      <c r="F180" s="170" t="s">
        <v>527</v>
      </c>
      <c r="H180" s="171">
        <v>22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T180" s="169" t="s">
        <v>161</v>
      </c>
      <c r="AU180" s="169" t="s">
        <v>84</v>
      </c>
      <c r="AV180" s="14" t="s">
        <v>84</v>
      </c>
      <c r="AW180" s="14" t="s">
        <v>30</v>
      </c>
      <c r="AX180" s="14" t="s">
        <v>80</v>
      </c>
      <c r="AY180" s="169" t="s">
        <v>154</v>
      </c>
    </row>
    <row r="181" spans="1:65" s="2" customFormat="1" ht="21.75" customHeight="1">
      <c r="A181" s="33"/>
      <c r="B181" s="145"/>
      <c r="C181" s="146" t="s">
        <v>280</v>
      </c>
      <c r="D181" s="146" t="s">
        <v>156</v>
      </c>
      <c r="E181" s="147" t="s">
        <v>528</v>
      </c>
      <c r="F181" s="148" t="s">
        <v>529</v>
      </c>
      <c r="G181" s="149" t="s">
        <v>159</v>
      </c>
      <c r="H181" s="150">
        <v>22</v>
      </c>
      <c r="I181" s="151"/>
      <c r="J181" s="150">
        <f>ROUND(I181*H181,3)</f>
        <v>0</v>
      </c>
      <c r="K181" s="152"/>
      <c r="L181" s="34"/>
      <c r="M181" s="153" t="s">
        <v>1</v>
      </c>
      <c r="N181" s="154" t="s">
        <v>41</v>
      </c>
      <c r="O181" s="59"/>
      <c r="P181" s="155">
        <f>O181*H181</f>
        <v>0</v>
      </c>
      <c r="Q181" s="155">
        <v>0</v>
      </c>
      <c r="R181" s="155">
        <f>Q181*H181</f>
        <v>0</v>
      </c>
      <c r="S181" s="155">
        <v>0</v>
      </c>
      <c r="T181" s="156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57" t="s">
        <v>90</v>
      </c>
      <c r="AT181" s="157" t="s">
        <v>156</v>
      </c>
      <c r="AU181" s="157" t="s">
        <v>84</v>
      </c>
      <c r="AY181" s="18" t="s">
        <v>154</v>
      </c>
      <c r="BE181" s="158">
        <f>IF(N181="základná",J181,0)</f>
        <v>0</v>
      </c>
      <c r="BF181" s="158">
        <f>IF(N181="znížená",J181,0)</f>
        <v>0</v>
      </c>
      <c r="BG181" s="158">
        <f>IF(N181="zákl. prenesená",J181,0)</f>
        <v>0</v>
      </c>
      <c r="BH181" s="158">
        <f>IF(N181="zníž. prenesená",J181,0)</f>
        <v>0</v>
      </c>
      <c r="BI181" s="158">
        <f>IF(N181="nulová",J181,0)</f>
        <v>0</v>
      </c>
      <c r="BJ181" s="18" t="s">
        <v>84</v>
      </c>
      <c r="BK181" s="159">
        <f>ROUND(I181*H181,3)</f>
        <v>0</v>
      </c>
      <c r="BL181" s="18" t="s">
        <v>90</v>
      </c>
      <c r="BM181" s="157" t="s">
        <v>530</v>
      </c>
    </row>
    <row r="182" spans="1:65" s="2" customFormat="1" ht="33" customHeight="1">
      <c r="A182" s="33"/>
      <c r="B182" s="145"/>
      <c r="C182" s="146" t="s">
        <v>284</v>
      </c>
      <c r="D182" s="146" t="s">
        <v>156</v>
      </c>
      <c r="E182" s="147" t="s">
        <v>531</v>
      </c>
      <c r="F182" s="148" t="s">
        <v>532</v>
      </c>
      <c r="G182" s="149" t="s">
        <v>159</v>
      </c>
      <c r="H182" s="150">
        <v>36.725000000000001</v>
      </c>
      <c r="I182" s="151"/>
      <c r="J182" s="150">
        <f>ROUND(I182*H182,3)</f>
        <v>0</v>
      </c>
      <c r="K182" s="152"/>
      <c r="L182" s="34"/>
      <c r="M182" s="153" t="s">
        <v>1</v>
      </c>
      <c r="N182" s="154" t="s">
        <v>41</v>
      </c>
      <c r="O182" s="59"/>
      <c r="P182" s="155">
        <f>O182*H182</f>
        <v>0</v>
      </c>
      <c r="Q182" s="155">
        <v>6.2700000000000004E-3</v>
      </c>
      <c r="R182" s="155">
        <f>Q182*H182</f>
        <v>0.23026575000000002</v>
      </c>
      <c r="S182" s="155">
        <v>0</v>
      </c>
      <c r="T182" s="156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7" t="s">
        <v>90</v>
      </c>
      <c r="AT182" s="157" t="s">
        <v>156</v>
      </c>
      <c r="AU182" s="157" t="s">
        <v>84</v>
      </c>
      <c r="AY182" s="18" t="s">
        <v>154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8" t="s">
        <v>84</v>
      </c>
      <c r="BK182" s="159">
        <f>ROUND(I182*H182,3)</f>
        <v>0</v>
      </c>
      <c r="BL182" s="18" t="s">
        <v>90</v>
      </c>
      <c r="BM182" s="157" t="s">
        <v>533</v>
      </c>
    </row>
    <row r="183" spans="1:65" s="14" customFormat="1">
      <c r="B183" s="168"/>
      <c r="D183" s="161" t="s">
        <v>161</v>
      </c>
      <c r="E183" s="169" t="s">
        <v>1</v>
      </c>
      <c r="F183" s="170" t="s">
        <v>534</v>
      </c>
      <c r="H183" s="171">
        <v>8.125</v>
      </c>
      <c r="I183" s="172"/>
      <c r="L183" s="168"/>
      <c r="M183" s="173"/>
      <c r="N183" s="174"/>
      <c r="O183" s="174"/>
      <c r="P183" s="174"/>
      <c r="Q183" s="174"/>
      <c r="R183" s="174"/>
      <c r="S183" s="174"/>
      <c r="T183" s="175"/>
      <c r="AT183" s="169" t="s">
        <v>161</v>
      </c>
      <c r="AU183" s="169" t="s">
        <v>84</v>
      </c>
      <c r="AV183" s="14" t="s">
        <v>84</v>
      </c>
      <c r="AW183" s="14" t="s">
        <v>30</v>
      </c>
      <c r="AX183" s="14" t="s">
        <v>75</v>
      </c>
      <c r="AY183" s="169" t="s">
        <v>154</v>
      </c>
    </row>
    <row r="184" spans="1:65" s="14" customFormat="1">
      <c r="B184" s="168"/>
      <c r="D184" s="161" t="s">
        <v>161</v>
      </c>
      <c r="E184" s="169" t="s">
        <v>1</v>
      </c>
      <c r="F184" s="170" t="s">
        <v>535</v>
      </c>
      <c r="H184" s="171">
        <v>28.6</v>
      </c>
      <c r="I184" s="172"/>
      <c r="L184" s="168"/>
      <c r="M184" s="173"/>
      <c r="N184" s="174"/>
      <c r="O184" s="174"/>
      <c r="P184" s="174"/>
      <c r="Q184" s="174"/>
      <c r="R184" s="174"/>
      <c r="S184" s="174"/>
      <c r="T184" s="175"/>
      <c r="AT184" s="169" t="s">
        <v>161</v>
      </c>
      <c r="AU184" s="169" t="s">
        <v>84</v>
      </c>
      <c r="AV184" s="14" t="s">
        <v>84</v>
      </c>
      <c r="AW184" s="14" t="s">
        <v>30</v>
      </c>
      <c r="AX184" s="14" t="s">
        <v>75</v>
      </c>
      <c r="AY184" s="169" t="s">
        <v>154</v>
      </c>
    </row>
    <row r="185" spans="1:65" s="16" customFormat="1">
      <c r="B185" s="184"/>
      <c r="D185" s="161" t="s">
        <v>161</v>
      </c>
      <c r="E185" s="185" t="s">
        <v>1</v>
      </c>
      <c r="F185" s="186" t="s">
        <v>174</v>
      </c>
      <c r="H185" s="187">
        <v>36.725000000000001</v>
      </c>
      <c r="I185" s="188"/>
      <c r="L185" s="184"/>
      <c r="M185" s="189"/>
      <c r="N185" s="190"/>
      <c r="O185" s="190"/>
      <c r="P185" s="190"/>
      <c r="Q185" s="190"/>
      <c r="R185" s="190"/>
      <c r="S185" s="190"/>
      <c r="T185" s="191"/>
      <c r="AT185" s="185" t="s">
        <v>161</v>
      </c>
      <c r="AU185" s="185" t="s">
        <v>84</v>
      </c>
      <c r="AV185" s="16" t="s">
        <v>90</v>
      </c>
      <c r="AW185" s="16" t="s">
        <v>30</v>
      </c>
      <c r="AX185" s="16" t="s">
        <v>80</v>
      </c>
      <c r="AY185" s="185" t="s">
        <v>154</v>
      </c>
    </row>
    <row r="186" spans="1:65" s="2" customFormat="1" ht="21.75" customHeight="1">
      <c r="A186" s="33"/>
      <c r="B186" s="145"/>
      <c r="C186" s="146" t="s">
        <v>288</v>
      </c>
      <c r="D186" s="146" t="s">
        <v>156</v>
      </c>
      <c r="E186" s="147" t="s">
        <v>536</v>
      </c>
      <c r="F186" s="148" t="s">
        <v>537</v>
      </c>
      <c r="G186" s="149" t="s">
        <v>187</v>
      </c>
      <c r="H186" s="150">
        <v>15.007999999999999</v>
      </c>
      <c r="I186" s="151"/>
      <c r="J186" s="150">
        <f>ROUND(I186*H186,3)</f>
        <v>0</v>
      </c>
      <c r="K186" s="152"/>
      <c r="L186" s="34"/>
      <c r="M186" s="153" t="s">
        <v>1</v>
      </c>
      <c r="N186" s="154" t="s">
        <v>41</v>
      </c>
      <c r="O186" s="59"/>
      <c r="P186" s="155">
        <f>O186*H186</f>
        <v>0</v>
      </c>
      <c r="Q186" s="155">
        <v>2.3453400000000002</v>
      </c>
      <c r="R186" s="155">
        <f>Q186*H186</f>
        <v>35.198862720000001</v>
      </c>
      <c r="S186" s="155">
        <v>0</v>
      </c>
      <c r="T186" s="156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57" t="s">
        <v>90</v>
      </c>
      <c r="AT186" s="157" t="s">
        <v>156</v>
      </c>
      <c r="AU186" s="157" t="s">
        <v>84</v>
      </c>
      <c r="AY186" s="18" t="s">
        <v>154</v>
      </c>
      <c r="BE186" s="158">
        <f>IF(N186="základná",J186,0)</f>
        <v>0</v>
      </c>
      <c r="BF186" s="158">
        <f>IF(N186="znížená",J186,0)</f>
        <v>0</v>
      </c>
      <c r="BG186" s="158">
        <f>IF(N186="zákl. prenesená",J186,0)</f>
        <v>0</v>
      </c>
      <c r="BH186" s="158">
        <f>IF(N186="zníž. prenesená",J186,0)</f>
        <v>0</v>
      </c>
      <c r="BI186" s="158">
        <f>IF(N186="nulová",J186,0)</f>
        <v>0</v>
      </c>
      <c r="BJ186" s="18" t="s">
        <v>84</v>
      </c>
      <c r="BK186" s="159">
        <f>ROUND(I186*H186,3)</f>
        <v>0</v>
      </c>
      <c r="BL186" s="18" t="s">
        <v>90</v>
      </c>
      <c r="BM186" s="157" t="s">
        <v>538</v>
      </c>
    </row>
    <row r="187" spans="1:65" s="14" customFormat="1">
      <c r="B187" s="168"/>
      <c r="D187" s="161" t="s">
        <v>161</v>
      </c>
      <c r="E187" s="169" t="s">
        <v>1</v>
      </c>
      <c r="F187" s="170" t="s">
        <v>539</v>
      </c>
      <c r="H187" s="171">
        <v>12.67</v>
      </c>
      <c r="I187" s="172"/>
      <c r="L187" s="168"/>
      <c r="M187" s="173"/>
      <c r="N187" s="174"/>
      <c r="O187" s="174"/>
      <c r="P187" s="174"/>
      <c r="Q187" s="174"/>
      <c r="R187" s="174"/>
      <c r="S187" s="174"/>
      <c r="T187" s="175"/>
      <c r="AT187" s="169" t="s">
        <v>161</v>
      </c>
      <c r="AU187" s="169" t="s">
        <v>84</v>
      </c>
      <c r="AV187" s="14" t="s">
        <v>84</v>
      </c>
      <c r="AW187" s="14" t="s">
        <v>30</v>
      </c>
      <c r="AX187" s="14" t="s">
        <v>75</v>
      </c>
      <c r="AY187" s="169" t="s">
        <v>154</v>
      </c>
    </row>
    <row r="188" spans="1:65" s="14" customFormat="1">
      <c r="B188" s="168"/>
      <c r="D188" s="161" t="s">
        <v>161</v>
      </c>
      <c r="E188" s="169" t="s">
        <v>1</v>
      </c>
      <c r="F188" s="170" t="s">
        <v>540</v>
      </c>
      <c r="H188" s="171">
        <v>2.3380000000000001</v>
      </c>
      <c r="I188" s="172"/>
      <c r="L188" s="168"/>
      <c r="M188" s="173"/>
      <c r="N188" s="174"/>
      <c r="O188" s="174"/>
      <c r="P188" s="174"/>
      <c r="Q188" s="174"/>
      <c r="R188" s="174"/>
      <c r="S188" s="174"/>
      <c r="T188" s="175"/>
      <c r="AT188" s="169" t="s">
        <v>161</v>
      </c>
      <c r="AU188" s="169" t="s">
        <v>84</v>
      </c>
      <c r="AV188" s="14" t="s">
        <v>84</v>
      </c>
      <c r="AW188" s="14" t="s">
        <v>30</v>
      </c>
      <c r="AX188" s="14" t="s">
        <v>75</v>
      </c>
      <c r="AY188" s="169" t="s">
        <v>154</v>
      </c>
    </row>
    <row r="189" spans="1:65" s="16" customFormat="1">
      <c r="B189" s="184"/>
      <c r="D189" s="161" t="s">
        <v>161</v>
      </c>
      <c r="E189" s="185" t="s">
        <v>1</v>
      </c>
      <c r="F189" s="186" t="s">
        <v>174</v>
      </c>
      <c r="H189" s="187">
        <v>15.007999999999999</v>
      </c>
      <c r="I189" s="188"/>
      <c r="L189" s="184"/>
      <c r="M189" s="189"/>
      <c r="N189" s="190"/>
      <c r="O189" s="190"/>
      <c r="P189" s="190"/>
      <c r="Q189" s="190"/>
      <c r="R189" s="190"/>
      <c r="S189" s="190"/>
      <c r="T189" s="191"/>
      <c r="AT189" s="185" t="s">
        <v>161</v>
      </c>
      <c r="AU189" s="185" t="s">
        <v>84</v>
      </c>
      <c r="AV189" s="16" t="s">
        <v>90</v>
      </c>
      <c r="AW189" s="16" t="s">
        <v>30</v>
      </c>
      <c r="AX189" s="16" t="s">
        <v>80</v>
      </c>
      <c r="AY189" s="185" t="s">
        <v>154</v>
      </c>
    </row>
    <row r="190" spans="1:65" s="2" customFormat="1" ht="16.5" customHeight="1">
      <c r="A190" s="33"/>
      <c r="B190" s="145"/>
      <c r="C190" s="146" t="s">
        <v>292</v>
      </c>
      <c r="D190" s="146" t="s">
        <v>156</v>
      </c>
      <c r="E190" s="147" t="s">
        <v>541</v>
      </c>
      <c r="F190" s="148" t="s">
        <v>542</v>
      </c>
      <c r="G190" s="149" t="s">
        <v>159</v>
      </c>
      <c r="H190" s="150">
        <v>15.164</v>
      </c>
      <c r="I190" s="151"/>
      <c r="J190" s="150">
        <f>ROUND(I190*H190,3)</f>
        <v>0</v>
      </c>
      <c r="K190" s="152"/>
      <c r="L190" s="34"/>
      <c r="M190" s="153" t="s">
        <v>1</v>
      </c>
      <c r="N190" s="154" t="s">
        <v>41</v>
      </c>
      <c r="O190" s="59"/>
      <c r="P190" s="155">
        <f>O190*H190</f>
        <v>0</v>
      </c>
      <c r="Q190" s="155">
        <v>4.0699999999999998E-3</v>
      </c>
      <c r="R190" s="155">
        <f>Q190*H190</f>
        <v>6.1717479999999998E-2</v>
      </c>
      <c r="S190" s="155">
        <v>0</v>
      </c>
      <c r="T190" s="156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57" t="s">
        <v>90</v>
      </c>
      <c r="AT190" s="157" t="s">
        <v>156</v>
      </c>
      <c r="AU190" s="157" t="s">
        <v>84</v>
      </c>
      <c r="AY190" s="18" t="s">
        <v>154</v>
      </c>
      <c r="BE190" s="158">
        <f>IF(N190="základná",J190,0)</f>
        <v>0</v>
      </c>
      <c r="BF190" s="158">
        <f>IF(N190="znížená",J190,0)</f>
        <v>0</v>
      </c>
      <c r="BG190" s="158">
        <f>IF(N190="zákl. prenesená",J190,0)</f>
        <v>0</v>
      </c>
      <c r="BH190" s="158">
        <f>IF(N190="zníž. prenesená",J190,0)</f>
        <v>0</v>
      </c>
      <c r="BI190" s="158">
        <f>IF(N190="nulová",J190,0)</f>
        <v>0</v>
      </c>
      <c r="BJ190" s="18" t="s">
        <v>84</v>
      </c>
      <c r="BK190" s="159">
        <f>ROUND(I190*H190,3)</f>
        <v>0</v>
      </c>
      <c r="BL190" s="18" t="s">
        <v>90</v>
      </c>
      <c r="BM190" s="157" t="s">
        <v>543</v>
      </c>
    </row>
    <row r="191" spans="1:65" s="14" customFormat="1">
      <c r="B191" s="168"/>
      <c r="D191" s="161" t="s">
        <v>161</v>
      </c>
      <c r="E191" s="169" t="s">
        <v>1</v>
      </c>
      <c r="F191" s="170" t="s">
        <v>544</v>
      </c>
      <c r="H191" s="171">
        <v>15.164</v>
      </c>
      <c r="I191" s="172"/>
      <c r="L191" s="168"/>
      <c r="M191" s="173"/>
      <c r="N191" s="174"/>
      <c r="O191" s="174"/>
      <c r="P191" s="174"/>
      <c r="Q191" s="174"/>
      <c r="R191" s="174"/>
      <c r="S191" s="174"/>
      <c r="T191" s="175"/>
      <c r="AT191" s="169" t="s">
        <v>161</v>
      </c>
      <c r="AU191" s="169" t="s">
        <v>84</v>
      </c>
      <c r="AV191" s="14" t="s">
        <v>84</v>
      </c>
      <c r="AW191" s="14" t="s">
        <v>30</v>
      </c>
      <c r="AX191" s="14" t="s">
        <v>80</v>
      </c>
      <c r="AY191" s="169" t="s">
        <v>154</v>
      </c>
    </row>
    <row r="192" spans="1:65" s="2" customFormat="1" ht="16.5" customHeight="1">
      <c r="A192" s="33"/>
      <c r="B192" s="145"/>
      <c r="C192" s="146" t="s">
        <v>297</v>
      </c>
      <c r="D192" s="146" t="s">
        <v>156</v>
      </c>
      <c r="E192" s="147" t="s">
        <v>545</v>
      </c>
      <c r="F192" s="148" t="s">
        <v>546</v>
      </c>
      <c r="G192" s="149" t="s">
        <v>159</v>
      </c>
      <c r="H192" s="150">
        <v>15.164</v>
      </c>
      <c r="I192" s="151"/>
      <c r="J192" s="150">
        <f>ROUND(I192*H192,3)</f>
        <v>0</v>
      </c>
      <c r="K192" s="152"/>
      <c r="L192" s="34"/>
      <c r="M192" s="153" t="s">
        <v>1</v>
      </c>
      <c r="N192" s="154" t="s">
        <v>41</v>
      </c>
      <c r="O192" s="59"/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57" t="s">
        <v>90</v>
      </c>
      <c r="AT192" s="157" t="s">
        <v>156</v>
      </c>
      <c r="AU192" s="157" t="s">
        <v>84</v>
      </c>
      <c r="AY192" s="18" t="s">
        <v>154</v>
      </c>
      <c r="BE192" s="158">
        <f>IF(N192="základná",J192,0)</f>
        <v>0</v>
      </c>
      <c r="BF192" s="158">
        <f>IF(N192="znížená",J192,0)</f>
        <v>0</v>
      </c>
      <c r="BG192" s="158">
        <f>IF(N192="zákl. prenesená",J192,0)</f>
        <v>0</v>
      </c>
      <c r="BH192" s="158">
        <f>IF(N192="zníž. prenesená",J192,0)</f>
        <v>0</v>
      </c>
      <c r="BI192" s="158">
        <f>IF(N192="nulová",J192,0)</f>
        <v>0</v>
      </c>
      <c r="BJ192" s="18" t="s">
        <v>84</v>
      </c>
      <c r="BK192" s="159">
        <f>ROUND(I192*H192,3)</f>
        <v>0</v>
      </c>
      <c r="BL192" s="18" t="s">
        <v>90</v>
      </c>
      <c r="BM192" s="157" t="s">
        <v>547</v>
      </c>
    </row>
    <row r="193" spans="1:65" s="2" customFormat="1" ht="16.5" customHeight="1">
      <c r="A193" s="33"/>
      <c r="B193" s="145"/>
      <c r="C193" s="146" t="s">
        <v>302</v>
      </c>
      <c r="D193" s="146" t="s">
        <v>156</v>
      </c>
      <c r="E193" s="147" t="s">
        <v>548</v>
      </c>
      <c r="F193" s="148" t="s">
        <v>549</v>
      </c>
      <c r="G193" s="149" t="s">
        <v>224</v>
      </c>
      <c r="H193" s="150">
        <v>1.2010000000000001</v>
      </c>
      <c r="I193" s="151"/>
      <c r="J193" s="150">
        <f>ROUND(I193*H193,3)</f>
        <v>0</v>
      </c>
      <c r="K193" s="152"/>
      <c r="L193" s="34"/>
      <c r="M193" s="153" t="s">
        <v>1</v>
      </c>
      <c r="N193" s="154" t="s">
        <v>41</v>
      </c>
      <c r="O193" s="59"/>
      <c r="P193" s="155">
        <f>O193*H193</f>
        <v>0</v>
      </c>
      <c r="Q193" s="155">
        <v>1.01895</v>
      </c>
      <c r="R193" s="155">
        <f>Q193*H193</f>
        <v>1.2237589500000001</v>
      </c>
      <c r="S193" s="155">
        <v>0</v>
      </c>
      <c r="T193" s="156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57" t="s">
        <v>90</v>
      </c>
      <c r="AT193" s="157" t="s">
        <v>156</v>
      </c>
      <c r="AU193" s="157" t="s">
        <v>84</v>
      </c>
      <c r="AY193" s="18" t="s">
        <v>154</v>
      </c>
      <c r="BE193" s="158">
        <f>IF(N193="základná",J193,0)</f>
        <v>0</v>
      </c>
      <c r="BF193" s="158">
        <f>IF(N193="znížená",J193,0)</f>
        <v>0</v>
      </c>
      <c r="BG193" s="158">
        <f>IF(N193="zákl. prenesená",J193,0)</f>
        <v>0</v>
      </c>
      <c r="BH193" s="158">
        <f>IF(N193="zníž. prenesená",J193,0)</f>
        <v>0</v>
      </c>
      <c r="BI193" s="158">
        <f>IF(N193="nulová",J193,0)</f>
        <v>0</v>
      </c>
      <c r="BJ193" s="18" t="s">
        <v>84</v>
      </c>
      <c r="BK193" s="159">
        <f>ROUND(I193*H193,3)</f>
        <v>0</v>
      </c>
      <c r="BL193" s="18" t="s">
        <v>90</v>
      </c>
      <c r="BM193" s="157" t="s">
        <v>550</v>
      </c>
    </row>
    <row r="194" spans="1:65" s="14" customFormat="1">
      <c r="B194" s="168"/>
      <c r="D194" s="161" t="s">
        <v>161</v>
      </c>
      <c r="E194" s="169" t="s">
        <v>1</v>
      </c>
      <c r="F194" s="170" t="s">
        <v>551</v>
      </c>
      <c r="H194" s="171">
        <v>1.2010000000000001</v>
      </c>
      <c r="I194" s="172"/>
      <c r="L194" s="168"/>
      <c r="M194" s="173"/>
      <c r="N194" s="174"/>
      <c r="O194" s="174"/>
      <c r="P194" s="174"/>
      <c r="Q194" s="174"/>
      <c r="R194" s="174"/>
      <c r="S194" s="174"/>
      <c r="T194" s="175"/>
      <c r="AT194" s="169" t="s">
        <v>161</v>
      </c>
      <c r="AU194" s="169" t="s">
        <v>84</v>
      </c>
      <c r="AV194" s="14" t="s">
        <v>84</v>
      </c>
      <c r="AW194" s="14" t="s">
        <v>30</v>
      </c>
      <c r="AX194" s="14" t="s">
        <v>80</v>
      </c>
      <c r="AY194" s="169" t="s">
        <v>154</v>
      </c>
    </row>
    <row r="195" spans="1:65" s="12" customFormat="1" ht="22.9" customHeight="1">
      <c r="B195" s="132"/>
      <c r="D195" s="133" t="s">
        <v>74</v>
      </c>
      <c r="E195" s="143" t="s">
        <v>90</v>
      </c>
      <c r="F195" s="143" t="s">
        <v>552</v>
      </c>
      <c r="I195" s="135"/>
      <c r="J195" s="144">
        <f>BK195</f>
        <v>0</v>
      </c>
      <c r="L195" s="132"/>
      <c r="M195" s="137"/>
      <c r="N195" s="138"/>
      <c r="O195" s="138"/>
      <c r="P195" s="139">
        <f>SUM(P196:P199)</f>
        <v>0</v>
      </c>
      <c r="Q195" s="138"/>
      <c r="R195" s="139">
        <f>SUM(R196:R199)</f>
        <v>0.35546475999999999</v>
      </c>
      <c r="S195" s="138"/>
      <c r="T195" s="140">
        <f>SUM(T196:T199)</f>
        <v>0</v>
      </c>
      <c r="AR195" s="133" t="s">
        <v>80</v>
      </c>
      <c r="AT195" s="141" t="s">
        <v>74</v>
      </c>
      <c r="AU195" s="141" t="s">
        <v>80</v>
      </c>
      <c r="AY195" s="133" t="s">
        <v>154</v>
      </c>
      <c r="BK195" s="142">
        <f>SUM(BK196:BK199)</f>
        <v>0</v>
      </c>
    </row>
    <row r="196" spans="1:65" s="2" customFormat="1" ht="16.5" customHeight="1">
      <c r="A196" s="33"/>
      <c r="B196" s="145"/>
      <c r="C196" s="146" t="s">
        <v>306</v>
      </c>
      <c r="D196" s="146" t="s">
        <v>156</v>
      </c>
      <c r="E196" s="147" t="s">
        <v>553</v>
      </c>
      <c r="F196" s="148" t="s">
        <v>554</v>
      </c>
      <c r="G196" s="149" t="s">
        <v>187</v>
      </c>
      <c r="H196" s="150">
        <v>0.75</v>
      </c>
      <c r="I196" s="151"/>
      <c r="J196" s="150">
        <f>ROUND(I196*H196,3)</f>
        <v>0</v>
      </c>
      <c r="K196" s="152"/>
      <c r="L196" s="34"/>
      <c r="M196" s="153" t="s">
        <v>1</v>
      </c>
      <c r="N196" s="154" t="s">
        <v>41</v>
      </c>
      <c r="O196" s="59"/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7" t="s">
        <v>90</v>
      </c>
      <c r="AT196" s="157" t="s">
        <v>156</v>
      </c>
      <c r="AU196" s="157" t="s">
        <v>84</v>
      </c>
      <c r="AY196" s="18" t="s">
        <v>154</v>
      </c>
      <c r="BE196" s="158">
        <f>IF(N196="základná",J196,0)</f>
        <v>0</v>
      </c>
      <c r="BF196" s="158">
        <f>IF(N196="znížená",J196,0)</f>
        <v>0</v>
      </c>
      <c r="BG196" s="158">
        <f>IF(N196="zákl. prenesená",J196,0)</f>
        <v>0</v>
      </c>
      <c r="BH196" s="158">
        <f>IF(N196="zníž. prenesená",J196,0)</f>
        <v>0</v>
      </c>
      <c r="BI196" s="158">
        <f>IF(N196="nulová",J196,0)</f>
        <v>0</v>
      </c>
      <c r="BJ196" s="18" t="s">
        <v>84</v>
      </c>
      <c r="BK196" s="159">
        <f>ROUND(I196*H196,3)</f>
        <v>0</v>
      </c>
      <c r="BL196" s="18" t="s">
        <v>90</v>
      </c>
      <c r="BM196" s="157" t="s">
        <v>555</v>
      </c>
    </row>
    <row r="197" spans="1:65" s="14" customFormat="1">
      <c r="B197" s="168"/>
      <c r="D197" s="161" t="s">
        <v>161</v>
      </c>
      <c r="E197" s="169" t="s">
        <v>1</v>
      </c>
      <c r="F197" s="170" t="s">
        <v>556</v>
      </c>
      <c r="H197" s="171">
        <v>0.75</v>
      </c>
      <c r="I197" s="172"/>
      <c r="L197" s="168"/>
      <c r="M197" s="173"/>
      <c r="N197" s="174"/>
      <c r="O197" s="174"/>
      <c r="P197" s="174"/>
      <c r="Q197" s="174"/>
      <c r="R197" s="174"/>
      <c r="S197" s="174"/>
      <c r="T197" s="175"/>
      <c r="AT197" s="169" t="s">
        <v>161</v>
      </c>
      <c r="AU197" s="169" t="s">
        <v>84</v>
      </c>
      <c r="AV197" s="14" t="s">
        <v>84</v>
      </c>
      <c r="AW197" s="14" t="s">
        <v>30</v>
      </c>
      <c r="AX197" s="14" t="s">
        <v>80</v>
      </c>
      <c r="AY197" s="169" t="s">
        <v>154</v>
      </c>
    </row>
    <row r="198" spans="1:65" s="2" customFormat="1" ht="21.75" customHeight="1">
      <c r="A198" s="33"/>
      <c r="B198" s="145"/>
      <c r="C198" s="146" t="s">
        <v>310</v>
      </c>
      <c r="D198" s="146" t="s">
        <v>156</v>
      </c>
      <c r="E198" s="147" t="s">
        <v>557</v>
      </c>
      <c r="F198" s="148" t="s">
        <v>558</v>
      </c>
      <c r="G198" s="149" t="s">
        <v>187</v>
      </c>
      <c r="H198" s="150">
        <v>0.188</v>
      </c>
      <c r="I198" s="151"/>
      <c r="J198" s="150">
        <f>ROUND(I198*H198,3)</f>
        <v>0</v>
      </c>
      <c r="K198" s="152"/>
      <c r="L198" s="34"/>
      <c r="M198" s="153" t="s">
        <v>1</v>
      </c>
      <c r="N198" s="154" t="s">
        <v>41</v>
      </c>
      <c r="O198" s="59"/>
      <c r="P198" s="155">
        <f>O198*H198</f>
        <v>0</v>
      </c>
      <c r="Q198" s="155">
        <v>1.8907700000000001</v>
      </c>
      <c r="R198" s="155">
        <f>Q198*H198</f>
        <v>0.35546475999999999</v>
      </c>
      <c r="S198" s="155">
        <v>0</v>
      </c>
      <c r="T198" s="156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57" t="s">
        <v>90</v>
      </c>
      <c r="AT198" s="157" t="s">
        <v>156</v>
      </c>
      <c r="AU198" s="157" t="s">
        <v>84</v>
      </c>
      <c r="AY198" s="18" t="s">
        <v>154</v>
      </c>
      <c r="BE198" s="158">
        <f>IF(N198="základná",J198,0)</f>
        <v>0</v>
      </c>
      <c r="BF198" s="158">
        <f>IF(N198="znížená",J198,0)</f>
        <v>0</v>
      </c>
      <c r="BG198" s="158">
        <f>IF(N198="zákl. prenesená",J198,0)</f>
        <v>0</v>
      </c>
      <c r="BH198" s="158">
        <f>IF(N198="zníž. prenesená",J198,0)</f>
        <v>0</v>
      </c>
      <c r="BI198" s="158">
        <f>IF(N198="nulová",J198,0)</f>
        <v>0</v>
      </c>
      <c r="BJ198" s="18" t="s">
        <v>84</v>
      </c>
      <c r="BK198" s="159">
        <f>ROUND(I198*H198,3)</f>
        <v>0</v>
      </c>
      <c r="BL198" s="18" t="s">
        <v>90</v>
      </c>
      <c r="BM198" s="157" t="s">
        <v>559</v>
      </c>
    </row>
    <row r="199" spans="1:65" s="14" customFormat="1">
      <c r="B199" s="168"/>
      <c r="D199" s="161" t="s">
        <v>161</v>
      </c>
      <c r="E199" s="169" t="s">
        <v>1</v>
      </c>
      <c r="F199" s="170" t="s">
        <v>560</v>
      </c>
      <c r="H199" s="171">
        <v>0.188</v>
      </c>
      <c r="I199" s="172"/>
      <c r="L199" s="168"/>
      <c r="M199" s="173"/>
      <c r="N199" s="174"/>
      <c r="O199" s="174"/>
      <c r="P199" s="174"/>
      <c r="Q199" s="174"/>
      <c r="R199" s="174"/>
      <c r="S199" s="174"/>
      <c r="T199" s="175"/>
      <c r="AT199" s="169" t="s">
        <v>161</v>
      </c>
      <c r="AU199" s="169" t="s">
        <v>84</v>
      </c>
      <c r="AV199" s="14" t="s">
        <v>84</v>
      </c>
      <c r="AW199" s="14" t="s">
        <v>30</v>
      </c>
      <c r="AX199" s="14" t="s">
        <v>80</v>
      </c>
      <c r="AY199" s="169" t="s">
        <v>154</v>
      </c>
    </row>
    <row r="200" spans="1:65" s="12" customFormat="1" ht="22.9" customHeight="1">
      <c r="B200" s="132"/>
      <c r="D200" s="133" t="s">
        <v>74</v>
      </c>
      <c r="E200" s="143" t="s">
        <v>93</v>
      </c>
      <c r="F200" s="143" t="s">
        <v>296</v>
      </c>
      <c r="I200" s="135"/>
      <c r="J200" s="144">
        <f>BK200</f>
        <v>0</v>
      </c>
      <c r="L200" s="132"/>
      <c r="M200" s="137"/>
      <c r="N200" s="138"/>
      <c r="O200" s="138"/>
      <c r="P200" s="139">
        <f>SUM(P201:P202)</f>
        <v>0</v>
      </c>
      <c r="Q200" s="138"/>
      <c r="R200" s="139">
        <f>SUM(R201:R202)</f>
        <v>3.5468398000000003</v>
      </c>
      <c r="S200" s="138"/>
      <c r="T200" s="140">
        <f>SUM(T201:T202)</f>
        <v>0</v>
      </c>
      <c r="AR200" s="133" t="s">
        <v>80</v>
      </c>
      <c r="AT200" s="141" t="s">
        <v>74</v>
      </c>
      <c r="AU200" s="141" t="s">
        <v>80</v>
      </c>
      <c r="AY200" s="133" t="s">
        <v>154</v>
      </c>
      <c r="BK200" s="142">
        <f>SUM(BK201:BK202)</f>
        <v>0</v>
      </c>
    </row>
    <row r="201" spans="1:65" s="2" customFormat="1" ht="33" customHeight="1">
      <c r="A201" s="33"/>
      <c r="B201" s="145"/>
      <c r="C201" s="146" t="s">
        <v>314</v>
      </c>
      <c r="D201" s="146" t="s">
        <v>156</v>
      </c>
      <c r="E201" s="147" t="s">
        <v>561</v>
      </c>
      <c r="F201" s="148" t="s">
        <v>562</v>
      </c>
      <c r="G201" s="149" t="s">
        <v>187</v>
      </c>
      <c r="H201" s="150">
        <v>12.67</v>
      </c>
      <c r="I201" s="151"/>
      <c r="J201" s="150">
        <f>ROUND(I201*H201,3)</f>
        <v>0</v>
      </c>
      <c r="K201" s="152"/>
      <c r="L201" s="34"/>
      <c r="M201" s="153" t="s">
        <v>1</v>
      </c>
      <c r="N201" s="154" t="s">
        <v>41</v>
      </c>
      <c r="O201" s="59"/>
      <c r="P201" s="155">
        <f>O201*H201</f>
        <v>0</v>
      </c>
      <c r="Q201" s="155">
        <v>0.27994000000000002</v>
      </c>
      <c r="R201" s="155">
        <f>Q201*H201</f>
        <v>3.5468398000000003</v>
      </c>
      <c r="S201" s="155">
        <v>0</v>
      </c>
      <c r="T201" s="156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57" t="s">
        <v>90</v>
      </c>
      <c r="AT201" s="157" t="s">
        <v>156</v>
      </c>
      <c r="AU201" s="157" t="s">
        <v>84</v>
      </c>
      <c r="AY201" s="18" t="s">
        <v>154</v>
      </c>
      <c r="BE201" s="158">
        <f>IF(N201="základná",J201,0)</f>
        <v>0</v>
      </c>
      <c r="BF201" s="158">
        <f>IF(N201="znížená",J201,0)</f>
        <v>0</v>
      </c>
      <c r="BG201" s="158">
        <f>IF(N201="zákl. prenesená",J201,0)</f>
        <v>0</v>
      </c>
      <c r="BH201" s="158">
        <f>IF(N201="zníž. prenesená",J201,0)</f>
        <v>0</v>
      </c>
      <c r="BI201" s="158">
        <f>IF(N201="nulová",J201,0)</f>
        <v>0</v>
      </c>
      <c r="BJ201" s="18" t="s">
        <v>84</v>
      </c>
      <c r="BK201" s="159">
        <f>ROUND(I201*H201,3)</f>
        <v>0</v>
      </c>
      <c r="BL201" s="18" t="s">
        <v>90</v>
      </c>
      <c r="BM201" s="157" t="s">
        <v>563</v>
      </c>
    </row>
    <row r="202" spans="1:65" s="14" customFormat="1">
      <c r="B202" s="168"/>
      <c r="D202" s="161" t="s">
        <v>161</v>
      </c>
      <c r="E202" s="169" t="s">
        <v>1</v>
      </c>
      <c r="F202" s="170" t="s">
        <v>539</v>
      </c>
      <c r="H202" s="171">
        <v>12.67</v>
      </c>
      <c r="I202" s="172"/>
      <c r="L202" s="168"/>
      <c r="M202" s="173"/>
      <c r="N202" s="174"/>
      <c r="O202" s="174"/>
      <c r="P202" s="174"/>
      <c r="Q202" s="174"/>
      <c r="R202" s="174"/>
      <c r="S202" s="174"/>
      <c r="T202" s="175"/>
      <c r="AT202" s="169" t="s">
        <v>161</v>
      </c>
      <c r="AU202" s="169" t="s">
        <v>84</v>
      </c>
      <c r="AV202" s="14" t="s">
        <v>84</v>
      </c>
      <c r="AW202" s="14" t="s">
        <v>30</v>
      </c>
      <c r="AX202" s="14" t="s">
        <v>80</v>
      </c>
      <c r="AY202" s="169" t="s">
        <v>154</v>
      </c>
    </row>
    <row r="203" spans="1:65" s="12" customFormat="1" ht="22.9" customHeight="1">
      <c r="B203" s="132"/>
      <c r="D203" s="133" t="s">
        <v>74</v>
      </c>
      <c r="E203" s="143" t="s">
        <v>96</v>
      </c>
      <c r="F203" s="143" t="s">
        <v>564</v>
      </c>
      <c r="I203" s="135"/>
      <c r="J203" s="144">
        <f>BK203</f>
        <v>0</v>
      </c>
      <c r="L203" s="132"/>
      <c r="M203" s="137"/>
      <c r="N203" s="138"/>
      <c r="O203" s="138"/>
      <c r="P203" s="139">
        <f>SUM(P204:P205)</f>
        <v>0</v>
      </c>
      <c r="Q203" s="138"/>
      <c r="R203" s="139">
        <f>SUM(R204:R205)</f>
        <v>0.41028600000000004</v>
      </c>
      <c r="S203" s="138"/>
      <c r="T203" s="140">
        <f>SUM(T204:T205)</f>
        <v>0</v>
      </c>
      <c r="AR203" s="133" t="s">
        <v>80</v>
      </c>
      <c r="AT203" s="141" t="s">
        <v>74</v>
      </c>
      <c r="AU203" s="141" t="s">
        <v>80</v>
      </c>
      <c r="AY203" s="133" t="s">
        <v>154</v>
      </c>
      <c r="BK203" s="142">
        <f>SUM(BK204:BK205)</f>
        <v>0</v>
      </c>
    </row>
    <row r="204" spans="1:65" s="2" customFormat="1" ht="16.5" customHeight="1">
      <c r="A204" s="33"/>
      <c r="B204" s="145"/>
      <c r="C204" s="146" t="s">
        <v>318</v>
      </c>
      <c r="D204" s="146" t="s">
        <v>156</v>
      </c>
      <c r="E204" s="147" t="s">
        <v>565</v>
      </c>
      <c r="F204" s="148" t="s">
        <v>566</v>
      </c>
      <c r="G204" s="149" t="s">
        <v>159</v>
      </c>
      <c r="H204" s="150">
        <v>21.594000000000001</v>
      </c>
      <c r="I204" s="151"/>
      <c r="J204" s="150">
        <f>ROUND(I204*H204,3)</f>
        <v>0</v>
      </c>
      <c r="K204" s="152"/>
      <c r="L204" s="34"/>
      <c r="M204" s="153" t="s">
        <v>1</v>
      </c>
      <c r="N204" s="154" t="s">
        <v>41</v>
      </c>
      <c r="O204" s="59"/>
      <c r="P204" s="155">
        <f>O204*H204</f>
        <v>0</v>
      </c>
      <c r="Q204" s="155">
        <v>1.9E-2</v>
      </c>
      <c r="R204" s="155">
        <f>Q204*H204</f>
        <v>0.41028600000000004</v>
      </c>
      <c r="S204" s="155">
        <v>0</v>
      </c>
      <c r="T204" s="156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57" t="s">
        <v>90</v>
      </c>
      <c r="AT204" s="157" t="s">
        <v>156</v>
      </c>
      <c r="AU204" s="157" t="s">
        <v>84</v>
      </c>
      <c r="AY204" s="18" t="s">
        <v>154</v>
      </c>
      <c r="BE204" s="158">
        <f>IF(N204="základná",J204,0)</f>
        <v>0</v>
      </c>
      <c r="BF204" s="158">
        <f>IF(N204="znížená",J204,0)</f>
        <v>0</v>
      </c>
      <c r="BG204" s="158">
        <f>IF(N204="zákl. prenesená",J204,0)</f>
        <v>0</v>
      </c>
      <c r="BH204" s="158">
        <f>IF(N204="zníž. prenesená",J204,0)</f>
        <v>0</v>
      </c>
      <c r="BI204" s="158">
        <f>IF(N204="nulová",J204,0)</f>
        <v>0</v>
      </c>
      <c r="BJ204" s="18" t="s">
        <v>84</v>
      </c>
      <c r="BK204" s="159">
        <f>ROUND(I204*H204,3)</f>
        <v>0</v>
      </c>
      <c r="BL204" s="18" t="s">
        <v>90</v>
      </c>
      <c r="BM204" s="157" t="s">
        <v>567</v>
      </c>
    </row>
    <row r="205" spans="1:65" s="14" customFormat="1">
      <c r="B205" s="168"/>
      <c r="D205" s="161" t="s">
        <v>161</v>
      </c>
      <c r="E205" s="169" t="s">
        <v>1</v>
      </c>
      <c r="F205" s="170" t="s">
        <v>568</v>
      </c>
      <c r="H205" s="171">
        <v>21.594000000000001</v>
      </c>
      <c r="I205" s="172"/>
      <c r="L205" s="168"/>
      <c r="M205" s="173"/>
      <c r="N205" s="174"/>
      <c r="O205" s="174"/>
      <c r="P205" s="174"/>
      <c r="Q205" s="174"/>
      <c r="R205" s="174"/>
      <c r="S205" s="174"/>
      <c r="T205" s="175"/>
      <c r="AT205" s="169" t="s">
        <v>161</v>
      </c>
      <c r="AU205" s="169" t="s">
        <v>84</v>
      </c>
      <c r="AV205" s="14" t="s">
        <v>84</v>
      </c>
      <c r="AW205" s="14" t="s">
        <v>30</v>
      </c>
      <c r="AX205" s="14" t="s">
        <v>80</v>
      </c>
      <c r="AY205" s="169" t="s">
        <v>154</v>
      </c>
    </row>
    <row r="206" spans="1:65" s="12" customFormat="1" ht="22.9" customHeight="1">
      <c r="B206" s="132"/>
      <c r="D206" s="133" t="s">
        <v>74</v>
      </c>
      <c r="E206" s="143" t="s">
        <v>105</v>
      </c>
      <c r="F206" s="143" t="s">
        <v>345</v>
      </c>
      <c r="I206" s="135"/>
      <c r="J206" s="144">
        <f>BK206</f>
        <v>0</v>
      </c>
      <c r="L206" s="132"/>
      <c r="M206" s="137"/>
      <c r="N206" s="138"/>
      <c r="O206" s="138"/>
      <c r="P206" s="139">
        <f>SUM(P207:P209)</f>
        <v>0</v>
      </c>
      <c r="Q206" s="138"/>
      <c r="R206" s="139">
        <f>SUM(R207:R209)</f>
        <v>13.618619999999998</v>
      </c>
      <c r="S206" s="138"/>
      <c r="T206" s="140">
        <f>SUM(T207:T209)</f>
        <v>0</v>
      </c>
      <c r="AR206" s="133" t="s">
        <v>80</v>
      </c>
      <c r="AT206" s="141" t="s">
        <v>74</v>
      </c>
      <c r="AU206" s="141" t="s">
        <v>80</v>
      </c>
      <c r="AY206" s="133" t="s">
        <v>154</v>
      </c>
      <c r="BK206" s="142">
        <f>SUM(BK207:BK209)</f>
        <v>0</v>
      </c>
    </row>
    <row r="207" spans="1:65" s="2" customFormat="1" ht="21.75" customHeight="1">
      <c r="A207" s="33"/>
      <c r="B207" s="145"/>
      <c r="C207" s="146" t="s">
        <v>323</v>
      </c>
      <c r="D207" s="146" t="s">
        <v>156</v>
      </c>
      <c r="E207" s="147" t="s">
        <v>569</v>
      </c>
      <c r="F207" s="148" t="s">
        <v>570</v>
      </c>
      <c r="G207" s="149" t="s">
        <v>427</v>
      </c>
      <c r="H207" s="150">
        <v>1</v>
      </c>
      <c r="I207" s="151"/>
      <c r="J207" s="150">
        <f>ROUND(I207*H207,3)</f>
        <v>0</v>
      </c>
      <c r="K207" s="152"/>
      <c r="L207" s="34"/>
      <c r="M207" s="153" t="s">
        <v>1</v>
      </c>
      <c r="N207" s="154" t="s">
        <v>41</v>
      </c>
      <c r="O207" s="59"/>
      <c r="P207" s="155">
        <f>O207*H207</f>
        <v>0</v>
      </c>
      <c r="Q207" s="155">
        <v>13.508279999999999</v>
      </c>
      <c r="R207" s="155">
        <f>Q207*H207</f>
        <v>13.508279999999999</v>
      </c>
      <c r="S207" s="155">
        <v>0</v>
      </c>
      <c r="T207" s="156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57" t="s">
        <v>90</v>
      </c>
      <c r="AT207" s="157" t="s">
        <v>156</v>
      </c>
      <c r="AU207" s="157" t="s">
        <v>84</v>
      </c>
      <c r="AY207" s="18" t="s">
        <v>154</v>
      </c>
      <c r="BE207" s="158">
        <f>IF(N207="základná",J207,0)</f>
        <v>0</v>
      </c>
      <c r="BF207" s="158">
        <f>IF(N207="znížená",J207,0)</f>
        <v>0</v>
      </c>
      <c r="BG207" s="158">
        <f>IF(N207="zákl. prenesená",J207,0)</f>
        <v>0</v>
      </c>
      <c r="BH207" s="158">
        <f>IF(N207="zníž. prenesená",J207,0)</f>
        <v>0</v>
      </c>
      <c r="BI207" s="158">
        <f>IF(N207="nulová",J207,0)</f>
        <v>0</v>
      </c>
      <c r="BJ207" s="18" t="s">
        <v>84</v>
      </c>
      <c r="BK207" s="159">
        <f>ROUND(I207*H207,3)</f>
        <v>0</v>
      </c>
      <c r="BL207" s="18" t="s">
        <v>90</v>
      </c>
      <c r="BM207" s="157" t="s">
        <v>571</v>
      </c>
    </row>
    <row r="208" spans="1:65" s="2" customFormat="1" ht="21.75" customHeight="1">
      <c r="A208" s="33"/>
      <c r="B208" s="145"/>
      <c r="C208" s="146" t="s">
        <v>327</v>
      </c>
      <c r="D208" s="146" t="s">
        <v>156</v>
      </c>
      <c r="E208" s="147" t="s">
        <v>572</v>
      </c>
      <c r="F208" s="148" t="s">
        <v>573</v>
      </c>
      <c r="G208" s="149" t="s">
        <v>330</v>
      </c>
      <c r="H208" s="150">
        <v>1</v>
      </c>
      <c r="I208" s="151"/>
      <c r="J208" s="150">
        <f>ROUND(I208*H208,3)</f>
        <v>0</v>
      </c>
      <c r="K208" s="152"/>
      <c r="L208" s="34"/>
      <c r="M208" s="153" t="s">
        <v>1</v>
      </c>
      <c r="N208" s="154" t="s">
        <v>41</v>
      </c>
      <c r="O208" s="59"/>
      <c r="P208" s="155">
        <f>O208*H208</f>
        <v>0</v>
      </c>
      <c r="Q208" s="155">
        <v>6.3400000000000001E-3</v>
      </c>
      <c r="R208" s="155">
        <f>Q208*H208</f>
        <v>6.3400000000000001E-3</v>
      </c>
      <c r="S208" s="155">
        <v>0</v>
      </c>
      <c r="T208" s="156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57" t="s">
        <v>90</v>
      </c>
      <c r="AT208" s="157" t="s">
        <v>156</v>
      </c>
      <c r="AU208" s="157" t="s">
        <v>84</v>
      </c>
      <c r="AY208" s="18" t="s">
        <v>154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8" t="s">
        <v>84</v>
      </c>
      <c r="BK208" s="159">
        <f>ROUND(I208*H208,3)</f>
        <v>0</v>
      </c>
      <c r="BL208" s="18" t="s">
        <v>90</v>
      </c>
      <c r="BM208" s="157" t="s">
        <v>574</v>
      </c>
    </row>
    <row r="209" spans="1:65" s="2" customFormat="1" ht="16.5" customHeight="1">
      <c r="A209" s="33"/>
      <c r="B209" s="145"/>
      <c r="C209" s="192" t="s">
        <v>332</v>
      </c>
      <c r="D209" s="192" t="s">
        <v>237</v>
      </c>
      <c r="E209" s="193" t="s">
        <v>575</v>
      </c>
      <c r="F209" s="194" t="s">
        <v>576</v>
      </c>
      <c r="G209" s="195" t="s">
        <v>330</v>
      </c>
      <c r="H209" s="196">
        <v>1</v>
      </c>
      <c r="I209" s="197"/>
      <c r="J209" s="196">
        <f>ROUND(I209*H209,3)</f>
        <v>0</v>
      </c>
      <c r="K209" s="198"/>
      <c r="L209" s="199"/>
      <c r="M209" s="200" t="s">
        <v>1</v>
      </c>
      <c r="N209" s="201" t="s">
        <v>41</v>
      </c>
      <c r="O209" s="59"/>
      <c r="P209" s="155">
        <f>O209*H209</f>
        <v>0</v>
      </c>
      <c r="Q209" s="155">
        <v>0.104</v>
      </c>
      <c r="R209" s="155">
        <f>Q209*H209</f>
        <v>0.104</v>
      </c>
      <c r="S209" s="155">
        <v>0</v>
      </c>
      <c r="T209" s="156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7" t="s">
        <v>102</v>
      </c>
      <c r="AT209" s="157" t="s">
        <v>237</v>
      </c>
      <c r="AU209" s="157" t="s">
        <v>84</v>
      </c>
      <c r="AY209" s="18" t="s">
        <v>154</v>
      </c>
      <c r="BE209" s="158">
        <f>IF(N209="základná",J209,0)</f>
        <v>0</v>
      </c>
      <c r="BF209" s="158">
        <f>IF(N209="znížená",J209,0)</f>
        <v>0</v>
      </c>
      <c r="BG209" s="158">
        <f>IF(N209="zákl. prenesená",J209,0)</f>
        <v>0</v>
      </c>
      <c r="BH209" s="158">
        <f>IF(N209="zníž. prenesená",J209,0)</f>
        <v>0</v>
      </c>
      <c r="BI209" s="158">
        <f>IF(N209="nulová",J209,0)</f>
        <v>0</v>
      </c>
      <c r="BJ209" s="18" t="s">
        <v>84</v>
      </c>
      <c r="BK209" s="159">
        <f>ROUND(I209*H209,3)</f>
        <v>0</v>
      </c>
      <c r="BL209" s="18" t="s">
        <v>90</v>
      </c>
      <c r="BM209" s="157" t="s">
        <v>577</v>
      </c>
    </row>
    <row r="210" spans="1:65" s="12" customFormat="1" ht="22.9" customHeight="1">
      <c r="B210" s="132"/>
      <c r="D210" s="133" t="s">
        <v>74</v>
      </c>
      <c r="E210" s="143" t="s">
        <v>105</v>
      </c>
      <c r="F210" s="143" t="s">
        <v>345</v>
      </c>
      <c r="I210" s="135"/>
      <c r="J210" s="144">
        <f>BK210</f>
        <v>0</v>
      </c>
      <c r="L210" s="132"/>
      <c r="M210" s="137"/>
      <c r="N210" s="138"/>
      <c r="O210" s="138"/>
      <c r="P210" s="139">
        <f>SUM(P211:P215)</f>
        <v>0</v>
      </c>
      <c r="Q210" s="138"/>
      <c r="R210" s="139">
        <f>SUM(R211:R215)</f>
        <v>0</v>
      </c>
      <c r="S210" s="138"/>
      <c r="T210" s="140">
        <f>SUM(T211:T215)</f>
        <v>0</v>
      </c>
      <c r="AR210" s="133" t="s">
        <v>80</v>
      </c>
      <c r="AT210" s="141" t="s">
        <v>74</v>
      </c>
      <c r="AU210" s="141" t="s">
        <v>80</v>
      </c>
      <c r="AY210" s="133" t="s">
        <v>154</v>
      </c>
      <c r="BK210" s="142">
        <f>SUM(BK211:BK215)</f>
        <v>0</v>
      </c>
    </row>
    <row r="211" spans="1:65" s="2" customFormat="1" ht="16.5" customHeight="1">
      <c r="A211" s="33"/>
      <c r="B211" s="145"/>
      <c r="C211" s="146" t="s">
        <v>334</v>
      </c>
      <c r="D211" s="146" t="s">
        <v>156</v>
      </c>
      <c r="E211" s="147" t="s">
        <v>578</v>
      </c>
      <c r="F211" s="148" t="s">
        <v>579</v>
      </c>
      <c r="G211" s="149" t="s">
        <v>330</v>
      </c>
      <c r="H211" s="150">
        <v>3</v>
      </c>
      <c r="I211" s="151"/>
      <c r="J211" s="150">
        <f>ROUND(I211*H211,3)</f>
        <v>0</v>
      </c>
      <c r="K211" s="152"/>
      <c r="L211" s="34"/>
      <c r="M211" s="153" t="s">
        <v>1</v>
      </c>
      <c r="N211" s="154" t="s">
        <v>41</v>
      </c>
      <c r="O211" s="59"/>
      <c r="P211" s="155">
        <f>O211*H211</f>
        <v>0</v>
      </c>
      <c r="Q211" s="155">
        <v>0</v>
      </c>
      <c r="R211" s="155">
        <f>Q211*H211</f>
        <v>0</v>
      </c>
      <c r="S211" s="155">
        <v>0</v>
      </c>
      <c r="T211" s="156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57" t="s">
        <v>90</v>
      </c>
      <c r="AT211" s="157" t="s">
        <v>156</v>
      </c>
      <c r="AU211" s="157" t="s">
        <v>84</v>
      </c>
      <c r="AY211" s="18" t="s">
        <v>154</v>
      </c>
      <c r="BE211" s="158">
        <f>IF(N211="základná",J211,0)</f>
        <v>0</v>
      </c>
      <c r="BF211" s="158">
        <f>IF(N211="znížená",J211,0)</f>
        <v>0</v>
      </c>
      <c r="BG211" s="158">
        <f>IF(N211="zákl. prenesená",J211,0)</f>
        <v>0</v>
      </c>
      <c r="BH211" s="158">
        <f>IF(N211="zníž. prenesená",J211,0)</f>
        <v>0</v>
      </c>
      <c r="BI211" s="158">
        <f>IF(N211="nulová",J211,0)</f>
        <v>0</v>
      </c>
      <c r="BJ211" s="18" t="s">
        <v>84</v>
      </c>
      <c r="BK211" s="159">
        <f>ROUND(I211*H211,3)</f>
        <v>0</v>
      </c>
      <c r="BL211" s="18" t="s">
        <v>90</v>
      </c>
      <c r="BM211" s="157" t="s">
        <v>580</v>
      </c>
    </row>
    <row r="212" spans="1:65" s="2" customFormat="1" ht="16.5" customHeight="1">
      <c r="A212" s="33"/>
      <c r="B212" s="145"/>
      <c r="C212" s="146" t="s">
        <v>336</v>
      </c>
      <c r="D212" s="146" t="s">
        <v>156</v>
      </c>
      <c r="E212" s="147" t="s">
        <v>581</v>
      </c>
      <c r="F212" s="148" t="s">
        <v>582</v>
      </c>
      <c r="G212" s="149" t="s">
        <v>330</v>
      </c>
      <c r="H212" s="150">
        <v>4</v>
      </c>
      <c r="I212" s="151"/>
      <c r="J212" s="150">
        <f>ROUND(I212*H212,3)</f>
        <v>0</v>
      </c>
      <c r="K212" s="152"/>
      <c r="L212" s="34"/>
      <c r="M212" s="153" t="s">
        <v>1</v>
      </c>
      <c r="N212" s="154" t="s">
        <v>41</v>
      </c>
      <c r="O212" s="59"/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7" t="s">
        <v>90</v>
      </c>
      <c r="AT212" s="157" t="s">
        <v>156</v>
      </c>
      <c r="AU212" s="157" t="s">
        <v>84</v>
      </c>
      <c r="AY212" s="18" t="s">
        <v>154</v>
      </c>
      <c r="BE212" s="158">
        <f>IF(N212="základná",J212,0)</f>
        <v>0</v>
      </c>
      <c r="BF212" s="158">
        <f>IF(N212="znížená",J212,0)</f>
        <v>0</v>
      </c>
      <c r="BG212" s="158">
        <f>IF(N212="zákl. prenesená",J212,0)</f>
        <v>0</v>
      </c>
      <c r="BH212" s="158">
        <f>IF(N212="zníž. prenesená",J212,0)</f>
        <v>0</v>
      </c>
      <c r="BI212" s="158">
        <f>IF(N212="nulová",J212,0)</f>
        <v>0</v>
      </c>
      <c r="BJ212" s="18" t="s">
        <v>84</v>
      </c>
      <c r="BK212" s="159">
        <f>ROUND(I212*H212,3)</f>
        <v>0</v>
      </c>
      <c r="BL212" s="18" t="s">
        <v>90</v>
      </c>
      <c r="BM212" s="157" t="s">
        <v>583</v>
      </c>
    </row>
    <row r="213" spans="1:65" s="2" customFormat="1" ht="16.5" customHeight="1">
      <c r="A213" s="33"/>
      <c r="B213" s="145"/>
      <c r="C213" s="146" t="s">
        <v>337</v>
      </c>
      <c r="D213" s="146" t="s">
        <v>156</v>
      </c>
      <c r="E213" s="147" t="s">
        <v>584</v>
      </c>
      <c r="F213" s="148" t="s">
        <v>585</v>
      </c>
      <c r="G213" s="149" t="s">
        <v>330</v>
      </c>
      <c r="H213" s="150">
        <v>1</v>
      </c>
      <c r="I213" s="151"/>
      <c r="J213" s="150">
        <f>ROUND(I213*H213,3)</f>
        <v>0</v>
      </c>
      <c r="K213" s="152"/>
      <c r="L213" s="34"/>
      <c r="M213" s="153" t="s">
        <v>1</v>
      </c>
      <c r="N213" s="154" t="s">
        <v>41</v>
      </c>
      <c r="O213" s="59"/>
      <c r="P213" s="155">
        <f>O213*H213</f>
        <v>0</v>
      </c>
      <c r="Q213" s="155">
        <v>0</v>
      </c>
      <c r="R213" s="155">
        <f>Q213*H213</f>
        <v>0</v>
      </c>
      <c r="S213" s="155">
        <v>0</v>
      </c>
      <c r="T213" s="156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57" t="s">
        <v>90</v>
      </c>
      <c r="AT213" s="157" t="s">
        <v>156</v>
      </c>
      <c r="AU213" s="157" t="s">
        <v>84</v>
      </c>
      <c r="AY213" s="18" t="s">
        <v>154</v>
      </c>
      <c r="BE213" s="158">
        <f>IF(N213="základná",J213,0)</f>
        <v>0</v>
      </c>
      <c r="BF213" s="158">
        <f>IF(N213="znížená",J213,0)</f>
        <v>0</v>
      </c>
      <c r="BG213" s="158">
        <f>IF(N213="zákl. prenesená",J213,0)</f>
        <v>0</v>
      </c>
      <c r="BH213" s="158">
        <f>IF(N213="zníž. prenesená",J213,0)</f>
        <v>0</v>
      </c>
      <c r="BI213" s="158">
        <f>IF(N213="nulová",J213,0)</f>
        <v>0</v>
      </c>
      <c r="BJ213" s="18" t="s">
        <v>84</v>
      </c>
      <c r="BK213" s="159">
        <f>ROUND(I213*H213,3)</f>
        <v>0</v>
      </c>
      <c r="BL213" s="18" t="s">
        <v>90</v>
      </c>
      <c r="BM213" s="157" t="s">
        <v>586</v>
      </c>
    </row>
    <row r="214" spans="1:65" s="2" customFormat="1" ht="16.5" customHeight="1">
      <c r="A214" s="33"/>
      <c r="B214" s="145"/>
      <c r="C214" s="146" t="s">
        <v>341</v>
      </c>
      <c r="D214" s="146" t="s">
        <v>156</v>
      </c>
      <c r="E214" s="147" t="s">
        <v>587</v>
      </c>
      <c r="F214" s="148" t="s">
        <v>588</v>
      </c>
      <c r="G214" s="149" t="s">
        <v>330</v>
      </c>
      <c r="H214" s="150">
        <v>2</v>
      </c>
      <c r="I214" s="151"/>
      <c r="J214" s="150">
        <f>ROUND(I214*H214,3)</f>
        <v>0</v>
      </c>
      <c r="K214" s="152"/>
      <c r="L214" s="34"/>
      <c r="M214" s="153" t="s">
        <v>1</v>
      </c>
      <c r="N214" s="154" t="s">
        <v>41</v>
      </c>
      <c r="O214" s="59"/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57" t="s">
        <v>90</v>
      </c>
      <c r="AT214" s="157" t="s">
        <v>156</v>
      </c>
      <c r="AU214" s="157" t="s">
        <v>84</v>
      </c>
      <c r="AY214" s="18" t="s">
        <v>154</v>
      </c>
      <c r="BE214" s="158">
        <f>IF(N214="základná",J214,0)</f>
        <v>0</v>
      </c>
      <c r="BF214" s="158">
        <f>IF(N214="znížená",J214,0)</f>
        <v>0</v>
      </c>
      <c r="BG214" s="158">
        <f>IF(N214="zákl. prenesená",J214,0)</f>
        <v>0</v>
      </c>
      <c r="BH214" s="158">
        <f>IF(N214="zníž. prenesená",J214,0)</f>
        <v>0</v>
      </c>
      <c r="BI214" s="158">
        <f>IF(N214="nulová",J214,0)</f>
        <v>0</v>
      </c>
      <c r="BJ214" s="18" t="s">
        <v>84</v>
      </c>
      <c r="BK214" s="159">
        <f>ROUND(I214*H214,3)</f>
        <v>0</v>
      </c>
      <c r="BL214" s="18" t="s">
        <v>90</v>
      </c>
      <c r="BM214" s="157" t="s">
        <v>589</v>
      </c>
    </row>
    <row r="215" spans="1:65" s="2" customFormat="1" ht="16.5" customHeight="1">
      <c r="A215" s="33"/>
      <c r="B215" s="145"/>
      <c r="C215" s="146" t="s">
        <v>346</v>
      </c>
      <c r="D215" s="146" t="s">
        <v>156</v>
      </c>
      <c r="E215" s="147" t="s">
        <v>590</v>
      </c>
      <c r="F215" s="148" t="s">
        <v>591</v>
      </c>
      <c r="G215" s="149" t="s">
        <v>330</v>
      </c>
      <c r="H215" s="150">
        <v>2</v>
      </c>
      <c r="I215" s="151"/>
      <c r="J215" s="150">
        <f>ROUND(I215*H215,3)</f>
        <v>0</v>
      </c>
      <c r="K215" s="152"/>
      <c r="L215" s="34"/>
      <c r="M215" s="153" t="s">
        <v>1</v>
      </c>
      <c r="N215" s="154" t="s">
        <v>41</v>
      </c>
      <c r="O215" s="59"/>
      <c r="P215" s="155">
        <f>O215*H215</f>
        <v>0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57" t="s">
        <v>90</v>
      </c>
      <c r="AT215" s="157" t="s">
        <v>156</v>
      </c>
      <c r="AU215" s="157" t="s">
        <v>84</v>
      </c>
      <c r="AY215" s="18" t="s">
        <v>154</v>
      </c>
      <c r="BE215" s="158">
        <f>IF(N215="základná",J215,0)</f>
        <v>0</v>
      </c>
      <c r="BF215" s="158">
        <f>IF(N215="znížená",J215,0)</f>
        <v>0</v>
      </c>
      <c r="BG215" s="158">
        <f>IF(N215="zákl. prenesená",J215,0)</f>
        <v>0</v>
      </c>
      <c r="BH215" s="158">
        <f>IF(N215="zníž. prenesená",J215,0)</f>
        <v>0</v>
      </c>
      <c r="BI215" s="158">
        <f>IF(N215="nulová",J215,0)</f>
        <v>0</v>
      </c>
      <c r="BJ215" s="18" t="s">
        <v>84</v>
      </c>
      <c r="BK215" s="159">
        <f>ROUND(I215*H215,3)</f>
        <v>0</v>
      </c>
      <c r="BL215" s="18" t="s">
        <v>90</v>
      </c>
      <c r="BM215" s="157" t="s">
        <v>592</v>
      </c>
    </row>
    <row r="216" spans="1:65" s="12" customFormat="1" ht="22.9" customHeight="1">
      <c r="B216" s="132"/>
      <c r="D216" s="133" t="s">
        <v>74</v>
      </c>
      <c r="E216" s="143" t="s">
        <v>381</v>
      </c>
      <c r="F216" s="143" t="s">
        <v>593</v>
      </c>
      <c r="I216" s="135"/>
      <c r="J216" s="144">
        <f>BK216</f>
        <v>0</v>
      </c>
      <c r="L216" s="132"/>
      <c r="M216" s="137"/>
      <c r="N216" s="138"/>
      <c r="O216" s="138"/>
      <c r="P216" s="139">
        <f>P217</f>
        <v>0</v>
      </c>
      <c r="Q216" s="138"/>
      <c r="R216" s="139">
        <f>R217</f>
        <v>0</v>
      </c>
      <c r="S216" s="138"/>
      <c r="T216" s="140">
        <f>T217</f>
        <v>0</v>
      </c>
      <c r="AR216" s="133" t="s">
        <v>80</v>
      </c>
      <c r="AT216" s="141" t="s">
        <v>74</v>
      </c>
      <c r="AU216" s="141" t="s">
        <v>80</v>
      </c>
      <c r="AY216" s="133" t="s">
        <v>154</v>
      </c>
      <c r="BK216" s="142">
        <f>BK217</f>
        <v>0</v>
      </c>
    </row>
    <row r="217" spans="1:65" s="2" customFormat="1" ht="33" customHeight="1">
      <c r="A217" s="33"/>
      <c r="B217" s="145"/>
      <c r="C217" s="146" t="s">
        <v>350</v>
      </c>
      <c r="D217" s="146" t="s">
        <v>156</v>
      </c>
      <c r="E217" s="147" t="s">
        <v>594</v>
      </c>
      <c r="F217" s="148" t="s">
        <v>595</v>
      </c>
      <c r="G217" s="149" t="s">
        <v>224</v>
      </c>
      <c r="H217" s="150">
        <v>65.953000000000003</v>
      </c>
      <c r="I217" s="151"/>
      <c r="J217" s="150">
        <f>ROUND(I217*H217,3)</f>
        <v>0</v>
      </c>
      <c r="K217" s="152"/>
      <c r="L217" s="34"/>
      <c r="M217" s="153" t="s">
        <v>1</v>
      </c>
      <c r="N217" s="154" t="s">
        <v>41</v>
      </c>
      <c r="O217" s="59"/>
      <c r="P217" s="155">
        <f>O217*H217</f>
        <v>0</v>
      </c>
      <c r="Q217" s="155">
        <v>0</v>
      </c>
      <c r="R217" s="155">
        <f>Q217*H217</f>
        <v>0</v>
      </c>
      <c r="S217" s="155">
        <v>0</v>
      </c>
      <c r="T217" s="156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57" t="s">
        <v>90</v>
      </c>
      <c r="AT217" s="157" t="s">
        <v>156</v>
      </c>
      <c r="AU217" s="157" t="s">
        <v>84</v>
      </c>
      <c r="AY217" s="18" t="s">
        <v>154</v>
      </c>
      <c r="BE217" s="158">
        <f>IF(N217="základná",J217,0)</f>
        <v>0</v>
      </c>
      <c r="BF217" s="158">
        <f>IF(N217="znížená",J217,0)</f>
        <v>0</v>
      </c>
      <c r="BG217" s="158">
        <f>IF(N217="zákl. prenesená",J217,0)</f>
        <v>0</v>
      </c>
      <c r="BH217" s="158">
        <f>IF(N217="zníž. prenesená",J217,0)</f>
        <v>0</v>
      </c>
      <c r="BI217" s="158">
        <f>IF(N217="nulová",J217,0)</f>
        <v>0</v>
      </c>
      <c r="BJ217" s="18" t="s">
        <v>84</v>
      </c>
      <c r="BK217" s="159">
        <f>ROUND(I217*H217,3)</f>
        <v>0</v>
      </c>
      <c r="BL217" s="18" t="s">
        <v>90</v>
      </c>
      <c r="BM217" s="157" t="s">
        <v>596</v>
      </c>
    </row>
    <row r="218" spans="1:65" s="12" customFormat="1" ht="25.9" customHeight="1">
      <c r="B218" s="132"/>
      <c r="D218" s="133" t="s">
        <v>74</v>
      </c>
      <c r="E218" s="134" t="s">
        <v>387</v>
      </c>
      <c r="F218" s="134" t="s">
        <v>388</v>
      </c>
      <c r="I218" s="135"/>
      <c r="J218" s="136">
        <f>BK218</f>
        <v>0</v>
      </c>
      <c r="L218" s="132"/>
      <c r="M218" s="137"/>
      <c r="N218" s="138"/>
      <c r="O218" s="138"/>
      <c r="P218" s="139">
        <f>P219</f>
        <v>0</v>
      </c>
      <c r="Q218" s="138"/>
      <c r="R218" s="139">
        <f>R219</f>
        <v>2.5104030000000002</v>
      </c>
      <c r="S218" s="138"/>
      <c r="T218" s="140">
        <f>T219</f>
        <v>0</v>
      </c>
      <c r="AR218" s="133" t="s">
        <v>84</v>
      </c>
      <c r="AT218" s="141" t="s">
        <v>74</v>
      </c>
      <c r="AU218" s="141" t="s">
        <v>75</v>
      </c>
      <c r="AY218" s="133" t="s">
        <v>154</v>
      </c>
      <c r="BK218" s="142">
        <f>BK219</f>
        <v>0</v>
      </c>
    </row>
    <row r="219" spans="1:65" s="12" customFormat="1" ht="22.9" customHeight="1">
      <c r="B219" s="132"/>
      <c r="D219" s="133" t="s">
        <v>74</v>
      </c>
      <c r="E219" s="143" t="s">
        <v>597</v>
      </c>
      <c r="F219" s="143" t="s">
        <v>598</v>
      </c>
      <c r="I219" s="135"/>
      <c r="J219" s="144">
        <f>BK219</f>
        <v>0</v>
      </c>
      <c r="L219" s="132"/>
      <c r="M219" s="137"/>
      <c r="N219" s="138"/>
      <c r="O219" s="138"/>
      <c r="P219" s="139">
        <f>SUM(P220:P226)</f>
        <v>0</v>
      </c>
      <c r="Q219" s="138"/>
      <c r="R219" s="139">
        <f>SUM(R220:R226)</f>
        <v>2.5104030000000002</v>
      </c>
      <c r="S219" s="138"/>
      <c r="T219" s="140">
        <f>SUM(T220:T226)</f>
        <v>0</v>
      </c>
      <c r="AR219" s="133" t="s">
        <v>84</v>
      </c>
      <c r="AT219" s="141" t="s">
        <v>74</v>
      </c>
      <c r="AU219" s="141" t="s">
        <v>80</v>
      </c>
      <c r="AY219" s="133" t="s">
        <v>154</v>
      </c>
      <c r="BK219" s="142">
        <f>SUM(BK220:BK226)</f>
        <v>0</v>
      </c>
    </row>
    <row r="220" spans="1:65" s="2" customFormat="1" ht="33" customHeight="1">
      <c r="A220" s="33"/>
      <c r="B220" s="145"/>
      <c r="C220" s="146" t="s">
        <v>354</v>
      </c>
      <c r="D220" s="146" t="s">
        <v>156</v>
      </c>
      <c r="E220" s="147" t="s">
        <v>599</v>
      </c>
      <c r="F220" s="148" t="s">
        <v>600</v>
      </c>
      <c r="G220" s="149" t="s">
        <v>159</v>
      </c>
      <c r="H220" s="150">
        <v>99.54</v>
      </c>
      <c r="I220" s="151"/>
      <c r="J220" s="150">
        <f>ROUND(I220*H220,3)</f>
        <v>0</v>
      </c>
      <c r="K220" s="152"/>
      <c r="L220" s="34"/>
      <c r="M220" s="153" t="s">
        <v>1</v>
      </c>
      <c r="N220" s="154" t="s">
        <v>41</v>
      </c>
      <c r="O220" s="59"/>
      <c r="P220" s="155">
        <f>O220*H220</f>
        <v>0</v>
      </c>
      <c r="Q220" s="155">
        <v>3.8E-3</v>
      </c>
      <c r="R220" s="155">
        <f>Q220*H220</f>
        <v>0.37825200000000003</v>
      </c>
      <c r="S220" s="155">
        <v>0</v>
      </c>
      <c r="T220" s="156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57" t="s">
        <v>241</v>
      </c>
      <c r="AT220" s="157" t="s">
        <v>156</v>
      </c>
      <c r="AU220" s="157" t="s">
        <v>84</v>
      </c>
      <c r="AY220" s="18" t="s">
        <v>154</v>
      </c>
      <c r="BE220" s="158">
        <f>IF(N220="základná",J220,0)</f>
        <v>0</v>
      </c>
      <c r="BF220" s="158">
        <f>IF(N220="znížená",J220,0)</f>
        <v>0</v>
      </c>
      <c r="BG220" s="158">
        <f>IF(N220="zákl. prenesená",J220,0)</f>
        <v>0</v>
      </c>
      <c r="BH220" s="158">
        <f>IF(N220="zníž. prenesená",J220,0)</f>
        <v>0</v>
      </c>
      <c r="BI220" s="158">
        <f>IF(N220="nulová",J220,0)</f>
        <v>0</v>
      </c>
      <c r="BJ220" s="18" t="s">
        <v>84</v>
      </c>
      <c r="BK220" s="159">
        <f>ROUND(I220*H220,3)</f>
        <v>0</v>
      </c>
      <c r="BL220" s="18" t="s">
        <v>241</v>
      </c>
      <c r="BM220" s="157" t="s">
        <v>601</v>
      </c>
    </row>
    <row r="221" spans="1:65" s="14" customFormat="1">
      <c r="B221" s="168"/>
      <c r="D221" s="161" t="s">
        <v>161</v>
      </c>
      <c r="E221" s="169" t="s">
        <v>1</v>
      </c>
      <c r="F221" s="170" t="s">
        <v>602</v>
      </c>
      <c r="H221" s="171">
        <v>77.876999999999995</v>
      </c>
      <c r="I221" s="172"/>
      <c r="L221" s="168"/>
      <c r="M221" s="173"/>
      <c r="N221" s="174"/>
      <c r="O221" s="174"/>
      <c r="P221" s="174"/>
      <c r="Q221" s="174"/>
      <c r="R221" s="174"/>
      <c r="S221" s="174"/>
      <c r="T221" s="175"/>
      <c r="AT221" s="169" t="s">
        <v>161</v>
      </c>
      <c r="AU221" s="169" t="s">
        <v>84</v>
      </c>
      <c r="AV221" s="14" t="s">
        <v>84</v>
      </c>
      <c r="AW221" s="14" t="s">
        <v>30</v>
      </c>
      <c r="AX221" s="14" t="s">
        <v>75</v>
      </c>
      <c r="AY221" s="169" t="s">
        <v>154</v>
      </c>
    </row>
    <row r="222" spans="1:65" s="14" customFormat="1">
      <c r="B222" s="168"/>
      <c r="D222" s="161" t="s">
        <v>161</v>
      </c>
      <c r="E222" s="169" t="s">
        <v>1</v>
      </c>
      <c r="F222" s="170" t="s">
        <v>603</v>
      </c>
      <c r="H222" s="171">
        <v>21.663</v>
      </c>
      <c r="I222" s="172"/>
      <c r="L222" s="168"/>
      <c r="M222" s="173"/>
      <c r="N222" s="174"/>
      <c r="O222" s="174"/>
      <c r="P222" s="174"/>
      <c r="Q222" s="174"/>
      <c r="R222" s="174"/>
      <c r="S222" s="174"/>
      <c r="T222" s="175"/>
      <c r="AT222" s="169" t="s">
        <v>161</v>
      </c>
      <c r="AU222" s="169" t="s">
        <v>84</v>
      </c>
      <c r="AV222" s="14" t="s">
        <v>84</v>
      </c>
      <c r="AW222" s="14" t="s">
        <v>30</v>
      </c>
      <c r="AX222" s="14" t="s">
        <v>75</v>
      </c>
      <c r="AY222" s="169" t="s">
        <v>154</v>
      </c>
    </row>
    <row r="223" spans="1:65" s="16" customFormat="1">
      <c r="B223" s="184"/>
      <c r="D223" s="161" t="s">
        <v>161</v>
      </c>
      <c r="E223" s="185" t="s">
        <v>1</v>
      </c>
      <c r="F223" s="186" t="s">
        <v>174</v>
      </c>
      <c r="H223" s="187">
        <v>99.54</v>
      </c>
      <c r="I223" s="188"/>
      <c r="L223" s="184"/>
      <c r="M223" s="189"/>
      <c r="N223" s="190"/>
      <c r="O223" s="190"/>
      <c r="P223" s="190"/>
      <c r="Q223" s="190"/>
      <c r="R223" s="190"/>
      <c r="S223" s="190"/>
      <c r="T223" s="191"/>
      <c r="AT223" s="185" t="s">
        <v>161</v>
      </c>
      <c r="AU223" s="185" t="s">
        <v>84</v>
      </c>
      <c r="AV223" s="16" t="s">
        <v>90</v>
      </c>
      <c r="AW223" s="16" t="s">
        <v>30</v>
      </c>
      <c r="AX223" s="16" t="s">
        <v>80</v>
      </c>
      <c r="AY223" s="185" t="s">
        <v>154</v>
      </c>
    </row>
    <row r="224" spans="1:65" s="2" customFormat="1" ht="21.75" customHeight="1">
      <c r="A224" s="33"/>
      <c r="B224" s="145"/>
      <c r="C224" s="192" t="s">
        <v>358</v>
      </c>
      <c r="D224" s="192" t="s">
        <v>237</v>
      </c>
      <c r="E224" s="193" t="s">
        <v>604</v>
      </c>
      <c r="F224" s="194" t="s">
        <v>605</v>
      </c>
      <c r="G224" s="195" t="s">
        <v>159</v>
      </c>
      <c r="H224" s="196">
        <v>101.53100000000001</v>
      </c>
      <c r="I224" s="197"/>
      <c r="J224" s="196">
        <f>ROUND(I224*H224,3)</f>
        <v>0</v>
      </c>
      <c r="K224" s="198"/>
      <c r="L224" s="199"/>
      <c r="M224" s="200" t="s">
        <v>1</v>
      </c>
      <c r="N224" s="201" t="s">
        <v>41</v>
      </c>
      <c r="O224" s="59"/>
      <c r="P224" s="155">
        <f>O224*H224</f>
        <v>0</v>
      </c>
      <c r="Q224" s="155">
        <v>2.1000000000000001E-2</v>
      </c>
      <c r="R224" s="155">
        <f>Q224*H224</f>
        <v>2.1321510000000004</v>
      </c>
      <c r="S224" s="155">
        <v>0</v>
      </c>
      <c r="T224" s="156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57" t="s">
        <v>318</v>
      </c>
      <c r="AT224" s="157" t="s">
        <v>237</v>
      </c>
      <c r="AU224" s="157" t="s">
        <v>84</v>
      </c>
      <c r="AY224" s="18" t="s">
        <v>154</v>
      </c>
      <c r="BE224" s="158">
        <f>IF(N224="základná",J224,0)</f>
        <v>0</v>
      </c>
      <c r="BF224" s="158">
        <f>IF(N224="znížená",J224,0)</f>
        <v>0</v>
      </c>
      <c r="BG224" s="158">
        <f>IF(N224="zákl. prenesená",J224,0)</f>
        <v>0</v>
      </c>
      <c r="BH224" s="158">
        <f>IF(N224="zníž. prenesená",J224,0)</f>
        <v>0</v>
      </c>
      <c r="BI224" s="158">
        <f>IF(N224="nulová",J224,0)</f>
        <v>0</v>
      </c>
      <c r="BJ224" s="18" t="s">
        <v>84</v>
      </c>
      <c r="BK224" s="159">
        <f>ROUND(I224*H224,3)</f>
        <v>0</v>
      </c>
      <c r="BL224" s="18" t="s">
        <v>241</v>
      </c>
      <c r="BM224" s="157" t="s">
        <v>606</v>
      </c>
    </row>
    <row r="225" spans="1:65" s="14" customFormat="1">
      <c r="B225" s="168"/>
      <c r="D225" s="161" t="s">
        <v>161</v>
      </c>
      <c r="E225" s="169" t="s">
        <v>1</v>
      </c>
      <c r="F225" s="170" t="s">
        <v>607</v>
      </c>
      <c r="H225" s="171">
        <v>101.53100000000001</v>
      </c>
      <c r="I225" s="172"/>
      <c r="L225" s="168"/>
      <c r="M225" s="173"/>
      <c r="N225" s="174"/>
      <c r="O225" s="174"/>
      <c r="P225" s="174"/>
      <c r="Q225" s="174"/>
      <c r="R225" s="174"/>
      <c r="S225" s="174"/>
      <c r="T225" s="175"/>
      <c r="AT225" s="169" t="s">
        <v>161</v>
      </c>
      <c r="AU225" s="169" t="s">
        <v>84</v>
      </c>
      <c r="AV225" s="14" t="s">
        <v>84</v>
      </c>
      <c r="AW225" s="14" t="s">
        <v>30</v>
      </c>
      <c r="AX225" s="14" t="s">
        <v>80</v>
      </c>
      <c r="AY225" s="169" t="s">
        <v>154</v>
      </c>
    </row>
    <row r="226" spans="1:65" s="2" customFormat="1" ht="21.75" customHeight="1">
      <c r="A226" s="33"/>
      <c r="B226" s="145"/>
      <c r="C226" s="146" t="s">
        <v>363</v>
      </c>
      <c r="D226" s="146" t="s">
        <v>156</v>
      </c>
      <c r="E226" s="147" t="s">
        <v>608</v>
      </c>
      <c r="F226" s="148" t="s">
        <v>609</v>
      </c>
      <c r="G226" s="149" t="s">
        <v>399</v>
      </c>
      <c r="H226" s="151"/>
      <c r="I226" s="151"/>
      <c r="J226" s="150">
        <f>ROUND(I226*H226,3)</f>
        <v>0</v>
      </c>
      <c r="K226" s="152"/>
      <c r="L226" s="34"/>
      <c r="M226" s="153" t="s">
        <v>1</v>
      </c>
      <c r="N226" s="154" t="s">
        <v>41</v>
      </c>
      <c r="O226" s="59"/>
      <c r="P226" s="155">
        <f>O226*H226</f>
        <v>0</v>
      </c>
      <c r="Q226" s="155">
        <v>0</v>
      </c>
      <c r="R226" s="155">
        <f>Q226*H226</f>
        <v>0</v>
      </c>
      <c r="S226" s="155">
        <v>0</v>
      </c>
      <c r="T226" s="156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57" t="s">
        <v>241</v>
      </c>
      <c r="AT226" s="157" t="s">
        <v>156</v>
      </c>
      <c r="AU226" s="157" t="s">
        <v>84</v>
      </c>
      <c r="AY226" s="18" t="s">
        <v>154</v>
      </c>
      <c r="BE226" s="158">
        <f>IF(N226="základná",J226,0)</f>
        <v>0</v>
      </c>
      <c r="BF226" s="158">
        <f>IF(N226="znížená",J226,0)</f>
        <v>0</v>
      </c>
      <c r="BG226" s="158">
        <f>IF(N226="zákl. prenesená",J226,0)</f>
        <v>0</v>
      </c>
      <c r="BH226" s="158">
        <f>IF(N226="zníž. prenesená",J226,0)</f>
        <v>0</v>
      </c>
      <c r="BI226" s="158">
        <f>IF(N226="nulová",J226,0)</f>
        <v>0</v>
      </c>
      <c r="BJ226" s="18" t="s">
        <v>84</v>
      </c>
      <c r="BK226" s="159">
        <f>ROUND(I226*H226,3)</f>
        <v>0</v>
      </c>
      <c r="BL226" s="18" t="s">
        <v>241</v>
      </c>
      <c r="BM226" s="157" t="s">
        <v>610</v>
      </c>
    </row>
    <row r="227" spans="1:65" s="12" customFormat="1" ht="25.9" customHeight="1">
      <c r="B227" s="132"/>
      <c r="D227" s="133" t="s">
        <v>74</v>
      </c>
      <c r="E227" s="134" t="s">
        <v>237</v>
      </c>
      <c r="F227" s="134" t="s">
        <v>611</v>
      </c>
      <c r="I227" s="135"/>
      <c r="J227" s="136">
        <f>BK227</f>
        <v>0</v>
      </c>
      <c r="L227" s="132"/>
      <c r="M227" s="137"/>
      <c r="N227" s="138"/>
      <c r="O227" s="138"/>
      <c r="P227" s="139">
        <f>P228</f>
        <v>0</v>
      </c>
      <c r="Q227" s="138"/>
      <c r="R227" s="139">
        <f>R228</f>
        <v>0</v>
      </c>
      <c r="S227" s="138"/>
      <c r="T227" s="140">
        <f>T228</f>
        <v>0</v>
      </c>
      <c r="AR227" s="133" t="s">
        <v>80</v>
      </c>
      <c r="AT227" s="141" t="s">
        <v>74</v>
      </c>
      <c r="AU227" s="141" t="s">
        <v>75</v>
      </c>
      <c r="AY227" s="133" t="s">
        <v>154</v>
      </c>
      <c r="BK227" s="142">
        <f>BK228</f>
        <v>0</v>
      </c>
    </row>
    <row r="228" spans="1:65" s="12" customFormat="1" ht="22.9" customHeight="1">
      <c r="B228" s="132"/>
      <c r="D228" s="133" t="s">
        <v>74</v>
      </c>
      <c r="E228" s="143" t="s">
        <v>612</v>
      </c>
      <c r="F228" s="143" t="s">
        <v>613</v>
      </c>
      <c r="I228" s="135"/>
      <c r="J228" s="144">
        <f>BK228</f>
        <v>0</v>
      </c>
      <c r="L228" s="132"/>
      <c r="M228" s="137"/>
      <c r="N228" s="138"/>
      <c r="O228" s="138"/>
      <c r="P228" s="139">
        <f>SUM(P229:P297)</f>
        <v>0</v>
      </c>
      <c r="Q228" s="138"/>
      <c r="R228" s="139">
        <f>SUM(R229:R297)</f>
        <v>0</v>
      </c>
      <c r="S228" s="138"/>
      <c r="T228" s="140">
        <f>SUM(T229:T297)</f>
        <v>0</v>
      </c>
      <c r="AR228" s="133" t="s">
        <v>90</v>
      </c>
      <c r="AT228" s="141" t="s">
        <v>74</v>
      </c>
      <c r="AU228" s="141" t="s">
        <v>80</v>
      </c>
      <c r="AY228" s="133" t="s">
        <v>154</v>
      </c>
      <c r="BK228" s="142">
        <f>SUM(BK229:BK297)</f>
        <v>0</v>
      </c>
    </row>
    <row r="229" spans="1:65" s="2" customFormat="1" ht="33" customHeight="1">
      <c r="A229" s="33"/>
      <c r="B229" s="145"/>
      <c r="C229" s="192" t="s">
        <v>368</v>
      </c>
      <c r="D229" s="192" t="s">
        <v>237</v>
      </c>
      <c r="E229" s="193" t="s">
        <v>614</v>
      </c>
      <c r="F229" s="194" t="s">
        <v>615</v>
      </c>
      <c r="G229" s="195" t="s">
        <v>616</v>
      </c>
      <c r="H229" s="196">
        <v>1</v>
      </c>
      <c r="I229" s="197"/>
      <c r="J229" s="196">
        <f t="shared" ref="J229:J260" si="0">ROUND(I229*H229,3)</f>
        <v>0</v>
      </c>
      <c r="K229" s="198"/>
      <c r="L229" s="199"/>
      <c r="M229" s="200" t="s">
        <v>1</v>
      </c>
      <c r="N229" s="201" t="s">
        <v>41</v>
      </c>
      <c r="O229" s="59"/>
      <c r="P229" s="155">
        <f t="shared" ref="P229:P260" si="1">O229*H229</f>
        <v>0</v>
      </c>
      <c r="Q229" s="155">
        <v>0</v>
      </c>
      <c r="R229" s="155">
        <f t="shared" ref="R229:R260" si="2">Q229*H229</f>
        <v>0</v>
      </c>
      <c r="S229" s="155">
        <v>0</v>
      </c>
      <c r="T229" s="156">
        <f t="shared" ref="T229:T260" si="3"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57" t="s">
        <v>102</v>
      </c>
      <c r="AT229" s="157" t="s">
        <v>237</v>
      </c>
      <c r="AU229" s="157" t="s">
        <v>84</v>
      </c>
      <c r="AY229" s="18" t="s">
        <v>154</v>
      </c>
      <c r="BE229" s="158">
        <f t="shared" ref="BE229:BE260" si="4">IF(N229="základná",J229,0)</f>
        <v>0</v>
      </c>
      <c r="BF229" s="158">
        <f t="shared" ref="BF229:BF260" si="5">IF(N229="znížená",J229,0)</f>
        <v>0</v>
      </c>
      <c r="BG229" s="158">
        <f t="shared" ref="BG229:BG260" si="6">IF(N229="zákl. prenesená",J229,0)</f>
        <v>0</v>
      </c>
      <c r="BH229" s="158">
        <f t="shared" ref="BH229:BH260" si="7">IF(N229="zníž. prenesená",J229,0)</f>
        <v>0</v>
      </c>
      <c r="BI229" s="158">
        <f t="shared" ref="BI229:BI260" si="8">IF(N229="nulová",J229,0)</f>
        <v>0</v>
      </c>
      <c r="BJ229" s="18" t="s">
        <v>84</v>
      </c>
      <c r="BK229" s="159">
        <f t="shared" ref="BK229:BK260" si="9">ROUND(I229*H229,3)</f>
        <v>0</v>
      </c>
      <c r="BL229" s="18" t="s">
        <v>90</v>
      </c>
      <c r="BM229" s="157" t="s">
        <v>617</v>
      </c>
    </row>
    <row r="230" spans="1:65" s="2" customFormat="1" ht="16.5" customHeight="1">
      <c r="A230" s="33"/>
      <c r="B230" s="145"/>
      <c r="C230" s="192" t="s">
        <v>372</v>
      </c>
      <c r="D230" s="192" t="s">
        <v>237</v>
      </c>
      <c r="E230" s="193" t="s">
        <v>618</v>
      </c>
      <c r="F230" s="194" t="s">
        <v>619</v>
      </c>
      <c r="G230" s="195" t="s">
        <v>620</v>
      </c>
      <c r="H230" s="196">
        <v>62</v>
      </c>
      <c r="I230" s="197"/>
      <c r="J230" s="196">
        <f t="shared" si="0"/>
        <v>0</v>
      </c>
      <c r="K230" s="198"/>
      <c r="L230" s="199"/>
      <c r="M230" s="200" t="s">
        <v>1</v>
      </c>
      <c r="N230" s="201" t="s">
        <v>41</v>
      </c>
      <c r="O230" s="59"/>
      <c r="P230" s="155">
        <f t="shared" si="1"/>
        <v>0</v>
      </c>
      <c r="Q230" s="155">
        <v>0</v>
      </c>
      <c r="R230" s="155">
        <f t="shared" si="2"/>
        <v>0</v>
      </c>
      <c r="S230" s="155">
        <v>0</v>
      </c>
      <c r="T230" s="156">
        <f t="shared" si="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57" t="s">
        <v>102</v>
      </c>
      <c r="AT230" s="157" t="s">
        <v>237</v>
      </c>
      <c r="AU230" s="157" t="s">
        <v>84</v>
      </c>
      <c r="AY230" s="18" t="s">
        <v>154</v>
      </c>
      <c r="BE230" s="158">
        <f t="shared" si="4"/>
        <v>0</v>
      </c>
      <c r="BF230" s="158">
        <f t="shared" si="5"/>
        <v>0</v>
      </c>
      <c r="BG230" s="158">
        <f t="shared" si="6"/>
        <v>0</v>
      </c>
      <c r="BH230" s="158">
        <f t="shared" si="7"/>
        <v>0</v>
      </c>
      <c r="BI230" s="158">
        <f t="shared" si="8"/>
        <v>0</v>
      </c>
      <c r="BJ230" s="18" t="s">
        <v>84</v>
      </c>
      <c r="BK230" s="159">
        <f t="shared" si="9"/>
        <v>0</v>
      </c>
      <c r="BL230" s="18" t="s">
        <v>90</v>
      </c>
      <c r="BM230" s="157" t="s">
        <v>621</v>
      </c>
    </row>
    <row r="231" spans="1:65" s="2" customFormat="1" ht="16.5" customHeight="1">
      <c r="A231" s="33"/>
      <c r="B231" s="145"/>
      <c r="C231" s="192" t="s">
        <v>377</v>
      </c>
      <c r="D231" s="192" t="s">
        <v>237</v>
      </c>
      <c r="E231" s="193" t="s">
        <v>622</v>
      </c>
      <c r="F231" s="194" t="s">
        <v>623</v>
      </c>
      <c r="G231" s="195" t="s">
        <v>620</v>
      </c>
      <c r="H231" s="196">
        <v>52</v>
      </c>
      <c r="I231" s="197"/>
      <c r="J231" s="196">
        <f t="shared" si="0"/>
        <v>0</v>
      </c>
      <c r="K231" s="198"/>
      <c r="L231" s="199"/>
      <c r="M231" s="200" t="s">
        <v>1</v>
      </c>
      <c r="N231" s="201" t="s">
        <v>41</v>
      </c>
      <c r="O231" s="59"/>
      <c r="P231" s="155">
        <f t="shared" si="1"/>
        <v>0</v>
      </c>
      <c r="Q231" s="155">
        <v>0</v>
      </c>
      <c r="R231" s="155">
        <f t="shared" si="2"/>
        <v>0</v>
      </c>
      <c r="S231" s="155">
        <v>0</v>
      </c>
      <c r="T231" s="156">
        <f t="shared" si="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57" t="s">
        <v>102</v>
      </c>
      <c r="AT231" s="157" t="s">
        <v>237</v>
      </c>
      <c r="AU231" s="157" t="s">
        <v>84</v>
      </c>
      <c r="AY231" s="18" t="s">
        <v>154</v>
      </c>
      <c r="BE231" s="158">
        <f t="shared" si="4"/>
        <v>0</v>
      </c>
      <c r="BF231" s="158">
        <f t="shared" si="5"/>
        <v>0</v>
      </c>
      <c r="BG231" s="158">
        <f t="shared" si="6"/>
        <v>0</v>
      </c>
      <c r="BH231" s="158">
        <f t="shared" si="7"/>
        <v>0</v>
      </c>
      <c r="BI231" s="158">
        <f t="shared" si="8"/>
        <v>0</v>
      </c>
      <c r="BJ231" s="18" t="s">
        <v>84</v>
      </c>
      <c r="BK231" s="159">
        <f t="shared" si="9"/>
        <v>0</v>
      </c>
      <c r="BL231" s="18" t="s">
        <v>90</v>
      </c>
      <c r="BM231" s="157" t="s">
        <v>624</v>
      </c>
    </row>
    <row r="232" spans="1:65" s="2" customFormat="1" ht="21.75" customHeight="1">
      <c r="A232" s="33"/>
      <c r="B232" s="145"/>
      <c r="C232" s="192" t="s">
        <v>383</v>
      </c>
      <c r="D232" s="192" t="s">
        <v>237</v>
      </c>
      <c r="E232" s="193" t="s">
        <v>625</v>
      </c>
      <c r="F232" s="194" t="s">
        <v>626</v>
      </c>
      <c r="G232" s="195" t="s">
        <v>616</v>
      </c>
      <c r="H232" s="196">
        <v>4</v>
      </c>
      <c r="I232" s="197"/>
      <c r="J232" s="196">
        <f t="shared" si="0"/>
        <v>0</v>
      </c>
      <c r="K232" s="198"/>
      <c r="L232" s="199"/>
      <c r="M232" s="200" t="s">
        <v>1</v>
      </c>
      <c r="N232" s="201" t="s">
        <v>41</v>
      </c>
      <c r="O232" s="59"/>
      <c r="P232" s="155">
        <f t="shared" si="1"/>
        <v>0</v>
      </c>
      <c r="Q232" s="155">
        <v>0</v>
      </c>
      <c r="R232" s="155">
        <f t="shared" si="2"/>
        <v>0</v>
      </c>
      <c r="S232" s="155">
        <v>0</v>
      </c>
      <c r="T232" s="156">
        <f t="shared" si="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57" t="s">
        <v>102</v>
      </c>
      <c r="AT232" s="157" t="s">
        <v>237</v>
      </c>
      <c r="AU232" s="157" t="s">
        <v>84</v>
      </c>
      <c r="AY232" s="18" t="s">
        <v>154</v>
      </c>
      <c r="BE232" s="158">
        <f t="shared" si="4"/>
        <v>0</v>
      </c>
      <c r="BF232" s="158">
        <f t="shared" si="5"/>
        <v>0</v>
      </c>
      <c r="BG232" s="158">
        <f t="shared" si="6"/>
        <v>0</v>
      </c>
      <c r="BH232" s="158">
        <f t="shared" si="7"/>
        <v>0</v>
      </c>
      <c r="BI232" s="158">
        <f t="shared" si="8"/>
        <v>0</v>
      </c>
      <c r="BJ232" s="18" t="s">
        <v>84</v>
      </c>
      <c r="BK232" s="159">
        <f t="shared" si="9"/>
        <v>0</v>
      </c>
      <c r="BL232" s="18" t="s">
        <v>90</v>
      </c>
      <c r="BM232" s="157" t="s">
        <v>627</v>
      </c>
    </row>
    <row r="233" spans="1:65" s="2" customFormat="1" ht="16.5" customHeight="1">
      <c r="A233" s="33"/>
      <c r="B233" s="145"/>
      <c r="C233" s="192" t="s">
        <v>391</v>
      </c>
      <c r="D233" s="192" t="s">
        <v>237</v>
      </c>
      <c r="E233" s="193" t="s">
        <v>628</v>
      </c>
      <c r="F233" s="194" t="s">
        <v>629</v>
      </c>
      <c r="G233" s="195" t="s">
        <v>616</v>
      </c>
      <c r="H233" s="196">
        <v>1</v>
      </c>
      <c r="I233" s="197"/>
      <c r="J233" s="196">
        <f t="shared" si="0"/>
        <v>0</v>
      </c>
      <c r="K233" s="198"/>
      <c r="L233" s="199"/>
      <c r="M233" s="200" t="s">
        <v>1</v>
      </c>
      <c r="N233" s="201" t="s">
        <v>41</v>
      </c>
      <c r="O233" s="59"/>
      <c r="P233" s="155">
        <f t="shared" si="1"/>
        <v>0</v>
      </c>
      <c r="Q233" s="155">
        <v>0</v>
      </c>
      <c r="R233" s="155">
        <f t="shared" si="2"/>
        <v>0</v>
      </c>
      <c r="S233" s="155">
        <v>0</v>
      </c>
      <c r="T233" s="156">
        <f t="shared" si="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57" t="s">
        <v>102</v>
      </c>
      <c r="AT233" s="157" t="s">
        <v>237</v>
      </c>
      <c r="AU233" s="157" t="s">
        <v>84</v>
      </c>
      <c r="AY233" s="18" t="s">
        <v>154</v>
      </c>
      <c r="BE233" s="158">
        <f t="shared" si="4"/>
        <v>0</v>
      </c>
      <c r="BF233" s="158">
        <f t="shared" si="5"/>
        <v>0</v>
      </c>
      <c r="BG233" s="158">
        <f t="shared" si="6"/>
        <v>0</v>
      </c>
      <c r="BH233" s="158">
        <f t="shared" si="7"/>
        <v>0</v>
      </c>
      <c r="BI233" s="158">
        <f t="shared" si="8"/>
        <v>0</v>
      </c>
      <c r="BJ233" s="18" t="s">
        <v>84</v>
      </c>
      <c r="BK233" s="159">
        <f t="shared" si="9"/>
        <v>0</v>
      </c>
      <c r="BL233" s="18" t="s">
        <v>90</v>
      </c>
      <c r="BM233" s="157" t="s">
        <v>630</v>
      </c>
    </row>
    <row r="234" spans="1:65" s="2" customFormat="1" ht="21.75" customHeight="1">
      <c r="A234" s="33"/>
      <c r="B234" s="145"/>
      <c r="C234" s="192" t="s">
        <v>396</v>
      </c>
      <c r="D234" s="192" t="s">
        <v>237</v>
      </c>
      <c r="E234" s="193" t="s">
        <v>631</v>
      </c>
      <c r="F234" s="194" t="s">
        <v>632</v>
      </c>
      <c r="G234" s="195" t="s">
        <v>616</v>
      </c>
      <c r="H234" s="196">
        <v>4</v>
      </c>
      <c r="I234" s="197"/>
      <c r="J234" s="196">
        <f t="shared" si="0"/>
        <v>0</v>
      </c>
      <c r="K234" s="198"/>
      <c r="L234" s="199"/>
      <c r="M234" s="200" t="s">
        <v>1</v>
      </c>
      <c r="N234" s="201" t="s">
        <v>41</v>
      </c>
      <c r="O234" s="59"/>
      <c r="P234" s="155">
        <f t="shared" si="1"/>
        <v>0</v>
      </c>
      <c r="Q234" s="155">
        <v>0</v>
      </c>
      <c r="R234" s="155">
        <f t="shared" si="2"/>
        <v>0</v>
      </c>
      <c r="S234" s="155">
        <v>0</v>
      </c>
      <c r="T234" s="156">
        <f t="shared" si="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57" t="s">
        <v>102</v>
      </c>
      <c r="AT234" s="157" t="s">
        <v>237</v>
      </c>
      <c r="AU234" s="157" t="s">
        <v>84</v>
      </c>
      <c r="AY234" s="18" t="s">
        <v>154</v>
      </c>
      <c r="BE234" s="158">
        <f t="shared" si="4"/>
        <v>0</v>
      </c>
      <c r="BF234" s="158">
        <f t="shared" si="5"/>
        <v>0</v>
      </c>
      <c r="BG234" s="158">
        <f t="shared" si="6"/>
        <v>0</v>
      </c>
      <c r="BH234" s="158">
        <f t="shared" si="7"/>
        <v>0</v>
      </c>
      <c r="BI234" s="158">
        <f t="shared" si="8"/>
        <v>0</v>
      </c>
      <c r="BJ234" s="18" t="s">
        <v>84</v>
      </c>
      <c r="BK234" s="159">
        <f t="shared" si="9"/>
        <v>0</v>
      </c>
      <c r="BL234" s="18" t="s">
        <v>90</v>
      </c>
      <c r="BM234" s="157" t="s">
        <v>633</v>
      </c>
    </row>
    <row r="235" spans="1:65" s="2" customFormat="1" ht="16.5" customHeight="1">
      <c r="A235" s="33"/>
      <c r="B235" s="145"/>
      <c r="C235" s="192" t="s">
        <v>403</v>
      </c>
      <c r="D235" s="192" t="s">
        <v>237</v>
      </c>
      <c r="E235" s="193" t="s">
        <v>634</v>
      </c>
      <c r="F235" s="194" t="s">
        <v>635</v>
      </c>
      <c r="G235" s="195" t="s">
        <v>636</v>
      </c>
      <c r="H235" s="196">
        <v>1</v>
      </c>
      <c r="I235" s="197"/>
      <c r="J235" s="196">
        <f t="shared" si="0"/>
        <v>0</v>
      </c>
      <c r="K235" s="198"/>
      <c r="L235" s="199"/>
      <c r="M235" s="200" t="s">
        <v>1</v>
      </c>
      <c r="N235" s="201" t="s">
        <v>41</v>
      </c>
      <c r="O235" s="59"/>
      <c r="P235" s="155">
        <f t="shared" si="1"/>
        <v>0</v>
      </c>
      <c r="Q235" s="155">
        <v>0</v>
      </c>
      <c r="R235" s="155">
        <f t="shared" si="2"/>
        <v>0</v>
      </c>
      <c r="S235" s="155">
        <v>0</v>
      </c>
      <c r="T235" s="156">
        <f t="shared" si="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57" t="s">
        <v>102</v>
      </c>
      <c r="AT235" s="157" t="s">
        <v>237</v>
      </c>
      <c r="AU235" s="157" t="s">
        <v>84</v>
      </c>
      <c r="AY235" s="18" t="s">
        <v>154</v>
      </c>
      <c r="BE235" s="158">
        <f t="shared" si="4"/>
        <v>0</v>
      </c>
      <c r="BF235" s="158">
        <f t="shared" si="5"/>
        <v>0</v>
      </c>
      <c r="BG235" s="158">
        <f t="shared" si="6"/>
        <v>0</v>
      </c>
      <c r="BH235" s="158">
        <f t="shared" si="7"/>
        <v>0</v>
      </c>
      <c r="BI235" s="158">
        <f t="shared" si="8"/>
        <v>0</v>
      </c>
      <c r="BJ235" s="18" t="s">
        <v>84</v>
      </c>
      <c r="BK235" s="159">
        <f t="shared" si="9"/>
        <v>0</v>
      </c>
      <c r="BL235" s="18" t="s">
        <v>90</v>
      </c>
      <c r="BM235" s="157" t="s">
        <v>637</v>
      </c>
    </row>
    <row r="236" spans="1:65" s="2" customFormat="1" ht="16.5" customHeight="1">
      <c r="A236" s="33"/>
      <c r="B236" s="145"/>
      <c r="C236" s="146" t="s">
        <v>409</v>
      </c>
      <c r="D236" s="146" t="s">
        <v>156</v>
      </c>
      <c r="E236" s="147" t="s">
        <v>638</v>
      </c>
      <c r="F236" s="148" t="s">
        <v>639</v>
      </c>
      <c r="G236" s="149" t="s">
        <v>636</v>
      </c>
      <c r="H236" s="150">
        <v>1</v>
      </c>
      <c r="I236" s="151"/>
      <c r="J236" s="150">
        <f t="shared" si="0"/>
        <v>0</v>
      </c>
      <c r="K236" s="152"/>
      <c r="L236" s="34"/>
      <c r="M236" s="153" t="s">
        <v>1</v>
      </c>
      <c r="N236" s="154" t="s">
        <v>41</v>
      </c>
      <c r="O236" s="59"/>
      <c r="P236" s="155">
        <f t="shared" si="1"/>
        <v>0</v>
      </c>
      <c r="Q236" s="155">
        <v>0</v>
      </c>
      <c r="R236" s="155">
        <f t="shared" si="2"/>
        <v>0</v>
      </c>
      <c r="S236" s="155">
        <v>0</v>
      </c>
      <c r="T236" s="156">
        <f t="shared" si="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57" t="s">
        <v>90</v>
      </c>
      <c r="AT236" s="157" t="s">
        <v>156</v>
      </c>
      <c r="AU236" s="157" t="s">
        <v>84</v>
      </c>
      <c r="AY236" s="18" t="s">
        <v>154</v>
      </c>
      <c r="BE236" s="158">
        <f t="shared" si="4"/>
        <v>0</v>
      </c>
      <c r="BF236" s="158">
        <f t="shared" si="5"/>
        <v>0</v>
      </c>
      <c r="BG236" s="158">
        <f t="shared" si="6"/>
        <v>0</v>
      </c>
      <c r="BH236" s="158">
        <f t="shared" si="7"/>
        <v>0</v>
      </c>
      <c r="BI236" s="158">
        <f t="shared" si="8"/>
        <v>0</v>
      </c>
      <c r="BJ236" s="18" t="s">
        <v>84</v>
      </c>
      <c r="BK236" s="159">
        <f t="shared" si="9"/>
        <v>0</v>
      </c>
      <c r="BL236" s="18" t="s">
        <v>90</v>
      </c>
      <c r="BM236" s="157" t="s">
        <v>640</v>
      </c>
    </row>
    <row r="237" spans="1:65" s="2" customFormat="1" ht="16.5" customHeight="1">
      <c r="A237" s="33"/>
      <c r="B237" s="145"/>
      <c r="C237" s="146" t="s">
        <v>416</v>
      </c>
      <c r="D237" s="146" t="s">
        <v>156</v>
      </c>
      <c r="E237" s="147" t="s">
        <v>641</v>
      </c>
      <c r="F237" s="148" t="s">
        <v>642</v>
      </c>
      <c r="G237" s="149" t="s">
        <v>616</v>
      </c>
      <c r="H237" s="150">
        <v>1</v>
      </c>
      <c r="I237" s="151"/>
      <c r="J237" s="150">
        <f t="shared" si="0"/>
        <v>0</v>
      </c>
      <c r="K237" s="152"/>
      <c r="L237" s="34"/>
      <c r="M237" s="153" t="s">
        <v>1</v>
      </c>
      <c r="N237" s="154" t="s">
        <v>41</v>
      </c>
      <c r="O237" s="59"/>
      <c r="P237" s="155">
        <f t="shared" si="1"/>
        <v>0</v>
      </c>
      <c r="Q237" s="155">
        <v>0</v>
      </c>
      <c r="R237" s="155">
        <f t="shared" si="2"/>
        <v>0</v>
      </c>
      <c r="S237" s="155">
        <v>0</v>
      </c>
      <c r="T237" s="156">
        <f t="shared" si="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57" t="s">
        <v>90</v>
      </c>
      <c r="AT237" s="157" t="s">
        <v>156</v>
      </c>
      <c r="AU237" s="157" t="s">
        <v>84</v>
      </c>
      <c r="AY237" s="18" t="s">
        <v>154</v>
      </c>
      <c r="BE237" s="158">
        <f t="shared" si="4"/>
        <v>0</v>
      </c>
      <c r="BF237" s="158">
        <f t="shared" si="5"/>
        <v>0</v>
      </c>
      <c r="BG237" s="158">
        <f t="shared" si="6"/>
        <v>0</v>
      </c>
      <c r="BH237" s="158">
        <f t="shared" si="7"/>
        <v>0</v>
      </c>
      <c r="BI237" s="158">
        <f t="shared" si="8"/>
        <v>0</v>
      </c>
      <c r="BJ237" s="18" t="s">
        <v>84</v>
      </c>
      <c r="BK237" s="159">
        <f t="shared" si="9"/>
        <v>0</v>
      </c>
      <c r="BL237" s="18" t="s">
        <v>90</v>
      </c>
      <c r="BM237" s="157" t="s">
        <v>643</v>
      </c>
    </row>
    <row r="238" spans="1:65" s="2" customFormat="1" ht="16.5" customHeight="1">
      <c r="A238" s="33"/>
      <c r="B238" s="145"/>
      <c r="C238" s="146" t="s">
        <v>420</v>
      </c>
      <c r="D238" s="146" t="s">
        <v>156</v>
      </c>
      <c r="E238" s="147" t="s">
        <v>644</v>
      </c>
      <c r="F238" s="148" t="s">
        <v>645</v>
      </c>
      <c r="G238" s="149" t="s">
        <v>636</v>
      </c>
      <c r="H238" s="150">
        <v>1</v>
      </c>
      <c r="I238" s="151"/>
      <c r="J238" s="150">
        <f t="shared" si="0"/>
        <v>0</v>
      </c>
      <c r="K238" s="152"/>
      <c r="L238" s="34"/>
      <c r="M238" s="153" t="s">
        <v>1</v>
      </c>
      <c r="N238" s="154" t="s">
        <v>41</v>
      </c>
      <c r="O238" s="59"/>
      <c r="P238" s="155">
        <f t="shared" si="1"/>
        <v>0</v>
      </c>
      <c r="Q238" s="155">
        <v>0</v>
      </c>
      <c r="R238" s="155">
        <f t="shared" si="2"/>
        <v>0</v>
      </c>
      <c r="S238" s="155">
        <v>0</v>
      </c>
      <c r="T238" s="156">
        <f t="shared" si="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57" t="s">
        <v>90</v>
      </c>
      <c r="AT238" s="157" t="s">
        <v>156</v>
      </c>
      <c r="AU238" s="157" t="s">
        <v>84</v>
      </c>
      <c r="AY238" s="18" t="s">
        <v>154</v>
      </c>
      <c r="BE238" s="158">
        <f t="shared" si="4"/>
        <v>0</v>
      </c>
      <c r="BF238" s="158">
        <f t="shared" si="5"/>
        <v>0</v>
      </c>
      <c r="BG238" s="158">
        <f t="shared" si="6"/>
        <v>0</v>
      </c>
      <c r="BH238" s="158">
        <f t="shared" si="7"/>
        <v>0</v>
      </c>
      <c r="BI238" s="158">
        <f t="shared" si="8"/>
        <v>0</v>
      </c>
      <c r="BJ238" s="18" t="s">
        <v>84</v>
      </c>
      <c r="BK238" s="159">
        <f t="shared" si="9"/>
        <v>0</v>
      </c>
      <c r="BL238" s="18" t="s">
        <v>90</v>
      </c>
      <c r="BM238" s="157" t="s">
        <v>646</v>
      </c>
    </row>
    <row r="239" spans="1:65" s="2" customFormat="1" ht="16.5" customHeight="1">
      <c r="A239" s="33"/>
      <c r="B239" s="145"/>
      <c r="C239" s="146" t="s">
        <v>424</v>
      </c>
      <c r="D239" s="146" t="s">
        <v>156</v>
      </c>
      <c r="E239" s="147" t="s">
        <v>647</v>
      </c>
      <c r="F239" s="148" t="s">
        <v>648</v>
      </c>
      <c r="G239" s="149" t="s">
        <v>649</v>
      </c>
      <c r="H239" s="150">
        <v>6</v>
      </c>
      <c r="I239" s="151"/>
      <c r="J239" s="150">
        <f t="shared" si="0"/>
        <v>0</v>
      </c>
      <c r="K239" s="152"/>
      <c r="L239" s="34"/>
      <c r="M239" s="153" t="s">
        <v>1</v>
      </c>
      <c r="N239" s="154" t="s">
        <v>41</v>
      </c>
      <c r="O239" s="59"/>
      <c r="P239" s="155">
        <f t="shared" si="1"/>
        <v>0</v>
      </c>
      <c r="Q239" s="155">
        <v>0</v>
      </c>
      <c r="R239" s="155">
        <f t="shared" si="2"/>
        <v>0</v>
      </c>
      <c r="S239" s="155">
        <v>0</v>
      </c>
      <c r="T239" s="156">
        <f t="shared" si="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57" t="s">
        <v>90</v>
      </c>
      <c r="AT239" s="157" t="s">
        <v>156</v>
      </c>
      <c r="AU239" s="157" t="s">
        <v>84</v>
      </c>
      <c r="AY239" s="18" t="s">
        <v>154</v>
      </c>
      <c r="BE239" s="158">
        <f t="shared" si="4"/>
        <v>0</v>
      </c>
      <c r="BF239" s="158">
        <f t="shared" si="5"/>
        <v>0</v>
      </c>
      <c r="BG239" s="158">
        <f t="shared" si="6"/>
        <v>0</v>
      </c>
      <c r="BH239" s="158">
        <f t="shared" si="7"/>
        <v>0</v>
      </c>
      <c r="BI239" s="158">
        <f t="shared" si="8"/>
        <v>0</v>
      </c>
      <c r="BJ239" s="18" t="s">
        <v>84</v>
      </c>
      <c r="BK239" s="159">
        <f t="shared" si="9"/>
        <v>0</v>
      </c>
      <c r="BL239" s="18" t="s">
        <v>90</v>
      </c>
      <c r="BM239" s="157" t="s">
        <v>650</v>
      </c>
    </row>
    <row r="240" spans="1:65" s="2" customFormat="1" ht="16.5" customHeight="1">
      <c r="A240" s="33"/>
      <c r="B240" s="145"/>
      <c r="C240" s="146" t="s">
        <v>429</v>
      </c>
      <c r="D240" s="146" t="s">
        <v>156</v>
      </c>
      <c r="E240" s="147" t="s">
        <v>651</v>
      </c>
      <c r="F240" s="148" t="s">
        <v>652</v>
      </c>
      <c r="G240" s="149" t="s">
        <v>649</v>
      </c>
      <c r="H240" s="150">
        <v>4</v>
      </c>
      <c r="I240" s="151"/>
      <c r="J240" s="150">
        <f t="shared" si="0"/>
        <v>0</v>
      </c>
      <c r="K240" s="152"/>
      <c r="L240" s="34"/>
      <c r="M240" s="153" t="s">
        <v>1</v>
      </c>
      <c r="N240" s="154" t="s">
        <v>41</v>
      </c>
      <c r="O240" s="59"/>
      <c r="P240" s="155">
        <f t="shared" si="1"/>
        <v>0</v>
      </c>
      <c r="Q240" s="155">
        <v>0</v>
      </c>
      <c r="R240" s="155">
        <f t="shared" si="2"/>
        <v>0</v>
      </c>
      <c r="S240" s="155">
        <v>0</v>
      </c>
      <c r="T240" s="156">
        <f t="shared" si="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57" t="s">
        <v>90</v>
      </c>
      <c r="AT240" s="157" t="s">
        <v>156</v>
      </c>
      <c r="AU240" s="157" t="s">
        <v>84</v>
      </c>
      <c r="AY240" s="18" t="s">
        <v>154</v>
      </c>
      <c r="BE240" s="158">
        <f t="shared" si="4"/>
        <v>0</v>
      </c>
      <c r="BF240" s="158">
        <f t="shared" si="5"/>
        <v>0</v>
      </c>
      <c r="BG240" s="158">
        <f t="shared" si="6"/>
        <v>0</v>
      </c>
      <c r="BH240" s="158">
        <f t="shared" si="7"/>
        <v>0</v>
      </c>
      <c r="BI240" s="158">
        <f t="shared" si="8"/>
        <v>0</v>
      </c>
      <c r="BJ240" s="18" t="s">
        <v>84</v>
      </c>
      <c r="BK240" s="159">
        <f t="shared" si="9"/>
        <v>0</v>
      </c>
      <c r="BL240" s="18" t="s">
        <v>90</v>
      </c>
      <c r="BM240" s="157" t="s">
        <v>653</v>
      </c>
    </row>
    <row r="241" spans="1:65" s="2" customFormat="1" ht="16.5" customHeight="1">
      <c r="A241" s="33"/>
      <c r="B241" s="145"/>
      <c r="C241" s="146" t="s">
        <v>437</v>
      </c>
      <c r="D241" s="146" t="s">
        <v>156</v>
      </c>
      <c r="E241" s="147" t="s">
        <v>654</v>
      </c>
      <c r="F241" s="148" t="s">
        <v>655</v>
      </c>
      <c r="G241" s="149" t="s">
        <v>649</v>
      </c>
      <c r="H241" s="150">
        <v>2</v>
      </c>
      <c r="I241" s="151"/>
      <c r="J241" s="150">
        <f t="shared" si="0"/>
        <v>0</v>
      </c>
      <c r="K241" s="152"/>
      <c r="L241" s="34"/>
      <c r="M241" s="153" t="s">
        <v>1</v>
      </c>
      <c r="N241" s="154" t="s">
        <v>41</v>
      </c>
      <c r="O241" s="59"/>
      <c r="P241" s="155">
        <f t="shared" si="1"/>
        <v>0</v>
      </c>
      <c r="Q241" s="155">
        <v>0</v>
      </c>
      <c r="R241" s="155">
        <f t="shared" si="2"/>
        <v>0</v>
      </c>
      <c r="S241" s="155">
        <v>0</v>
      </c>
      <c r="T241" s="156">
        <f t="shared" si="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57" t="s">
        <v>90</v>
      </c>
      <c r="AT241" s="157" t="s">
        <v>156</v>
      </c>
      <c r="AU241" s="157" t="s">
        <v>84</v>
      </c>
      <c r="AY241" s="18" t="s">
        <v>154</v>
      </c>
      <c r="BE241" s="158">
        <f t="shared" si="4"/>
        <v>0</v>
      </c>
      <c r="BF241" s="158">
        <f t="shared" si="5"/>
        <v>0</v>
      </c>
      <c r="BG241" s="158">
        <f t="shared" si="6"/>
        <v>0</v>
      </c>
      <c r="BH241" s="158">
        <f t="shared" si="7"/>
        <v>0</v>
      </c>
      <c r="BI241" s="158">
        <f t="shared" si="8"/>
        <v>0</v>
      </c>
      <c r="BJ241" s="18" t="s">
        <v>84</v>
      </c>
      <c r="BK241" s="159">
        <f t="shared" si="9"/>
        <v>0</v>
      </c>
      <c r="BL241" s="18" t="s">
        <v>90</v>
      </c>
      <c r="BM241" s="157" t="s">
        <v>656</v>
      </c>
    </row>
    <row r="242" spans="1:65" s="2" customFormat="1" ht="16.5" customHeight="1">
      <c r="A242" s="33"/>
      <c r="B242" s="145"/>
      <c r="C242" s="146" t="s">
        <v>445</v>
      </c>
      <c r="D242" s="146" t="s">
        <v>156</v>
      </c>
      <c r="E242" s="147" t="s">
        <v>657</v>
      </c>
      <c r="F242" s="148" t="s">
        <v>658</v>
      </c>
      <c r="G242" s="149" t="s">
        <v>616</v>
      </c>
      <c r="H242" s="150">
        <v>1</v>
      </c>
      <c r="I242" s="151"/>
      <c r="J242" s="150">
        <f t="shared" si="0"/>
        <v>0</v>
      </c>
      <c r="K242" s="152"/>
      <c r="L242" s="34"/>
      <c r="M242" s="153" t="s">
        <v>1</v>
      </c>
      <c r="N242" s="154" t="s">
        <v>41</v>
      </c>
      <c r="O242" s="59"/>
      <c r="P242" s="155">
        <f t="shared" si="1"/>
        <v>0</v>
      </c>
      <c r="Q242" s="155">
        <v>0</v>
      </c>
      <c r="R242" s="155">
        <f t="shared" si="2"/>
        <v>0</v>
      </c>
      <c r="S242" s="155">
        <v>0</v>
      </c>
      <c r="T242" s="156">
        <f t="shared" si="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57" t="s">
        <v>90</v>
      </c>
      <c r="AT242" s="157" t="s">
        <v>156</v>
      </c>
      <c r="AU242" s="157" t="s">
        <v>84</v>
      </c>
      <c r="AY242" s="18" t="s">
        <v>154</v>
      </c>
      <c r="BE242" s="158">
        <f t="shared" si="4"/>
        <v>0</v>
      </c>
      <c r="BF242" s="158">
        <f t="shared" si="5"/>
        <v>0</v>
      </c>
      <c r="BG242" s="158">
        <f t="shared" si="6"/>
        <v>0</v>
      </c>
      <c r="BH242" s="158">
        <f t="shared" si="7"/>
        <v>0</v>
      </c>
      <c r="BI242" s="158">
        <f t="shared" si="8"/>
        <v>0</v>
      </c>
      <c r="BJ242" s="18" t="s">
        <v>84</v>
      </c>
      <c r="BK242" s="159">
        <f t="shared" si="9"/>
        <v>0</v>
      </c>
      <c r="BL242" s="18" t="s">
        <v>90</v>
      </c>
      <c r="BM242" s="157" t="s">
        <v>659</v>
      </c>
    </row>
    <row r="243" spans="1:65" s="2" customFormat="1" ht="16.5" customHeight="1">
      <c r="A243" s="33"/>
      <c r="B243" s="145"/>
      <c r="C243" s="146" t="s">
        <v>660</v>
      </c>
      <c r="D243" s="146" t="s">
        <v>156</v>
      </c>
      <c r="E243" s="147" t="s">
        <v>661</v>
      </c>
      <c r="F243" s="148" t="s">
        <v>662</v>
      </c>
      <c r="G243" s="149" t="s">
        <v>636</v>
      </c>
      <c r="H243" s="150">
        <v>1</v>
      </c>
      <c r="I243" s="151"/>
      <c r="J243" s="150">
        <f t="shared" si="0"/>
        <v>0</v>
      </c>
      <c r="K243" s="152"/>
      <c r="L243" s="34"/>
      <c r="M243" s="153" t="s">
        <v>1</v>
      </c>
      <c r="N243" s="154" t="s">
        <v>41</v>
      </c>
      <c r="O243" s="59"/>
      <c r="P243" s="155">
        <f t="shared" si="1"/>
        <v>0</v>
      </c>
      <c r="Q243" s="155">
        <v>0</v>
      </c>
      <c r="R243" s="155">
        <f t="shared" si="2"/>
        <v>0</v>
      </c>
      <c r="S243" s="155">
        <v>0</v>
      </c>
      <c r="T243" s="156">
        <f t="shared" si="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57" t="s">
        <v>90</v>
      </c>
      <c r="AT243" s="157" t="s">
        <v>156</v>
      </c>
      <c r="AU243" s="157" t="s">
        <v>84</v>
      </c>
      <c r="AY243" s="18" t="s">
        <v>154</v>
      </c>
      <c r="BE243" s="158">
        <f t="shared" si="4"/>
        <v>0</v>
      </c>
      <c r="BF243" s="158">
        <f t="shared" si="5"/>
        <v>0</v>
      </c>
      <c r="BG243" s="158">
        <f t="shared" si="6"/>
        <v>0</v>
      </c>
      <c r="BH243" s="158">
        <f t="shared" si="7"/>
        <v>0</v>
      </c>
      <c r="BI243" s="158">
        <f t="shared" si="8"/>
        <v>0</v>
      </c>
      <c r="BJ243" s="18" t="s">
        <v>84</v>
      </c>
      <c r="BK243" s="159">
        <f t="shared" si="9"/>
        <v>0</v>
      </c>
      <c r="BL243" s="18" t="s">
        <v>90</v>
      </c>
      <c r="BM243" s="157" t="s">
        <v>663</v>
      </c>
    </row>
    <row r="244" spans="1:65" s="2" customFormat="1" ht="16.5" customHeight="1">
      <c r="A244" s="33"/>
      <c r="B244" s="145"/>
      <c r="C244" s="146" t="s">
        <v>664</v>
      </c>
      <c r="D244" s="146" t="s">
        <v>156</v>
      </c>
      <c r="E244" s="147" t="s">
        <v>665</v>
      </c>
      <c r="F244" s="148" t="s">
        <v>666</v>
      </c>
      <c r="G244" s="149" t="s">
        <v>636</v>
      </c>
      <c r="H244" s="150">
        <v>1</v>
      </c>
      <c r="I244" s="151"/>
      <c r="J244" s="150">
        <f t="shared" si="0"/>
        <v>0</v>
      </c>
      <c r="K244" s="152"/>
      <c r="L244" s="34"/>
      <c r="M244" s="153" t="s">
        <v>1</v>
      </c>
      <c r="N244" s="154" t="s">
        <v>41</v>
      </c>
      <c r="O244" s="59"/>
      <c r="P244" s="155">
        <f t="shared" si="1"/>
        <v>0</v>
      </c>
      <c r="Q244" s="155">
        <v>0</v>
      </c>
      <c r="R244" s="155">
        <f t="shared" si="2"/>
        <v>0</v>
      </c>
      <c r="S244" s="155">
        <v>0</v>
      </c>
      <c r="T244" s="156">
        <f t="shared" si="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57" t="s">
        <v>90</v>
      </c>
      <c r="AT244" s="157" t="s">
        <v>156</v>
      </c>
      <c r="AU244" s="157" t="s">
        <v>84</v>
      </c>
      <c r="AY244" s="18" t="s">
        <v>154</v>
      </c>
      <c r="BE244" s="158">
        <f t="shared" si="4"/>
        <v>0</v>
      </c>
      <c r="BF244" s="158">
        <f t="shared" si="5"/>
        <v>0</v>
      </c>
      <c r="BG244" s="158">
        <f t="shared" si="6"/>
        <v>0</v>
      </c>
      <c r="BH244" s="158">
        <f t="shared" si="7"/>
        <v>0</v>
      </c>
      <c r="BI244" s="158">
        <f t="shared" si="8"/>
        <v>0</v>
      </c>
      <c r="BJ244" s="18" t="s">
        <v>84</v>
      </c>
      <c r="BK244" s="159">
        <f t="shared" si="9"/>
        <v>0</v>
      </c>
      <c r="BL244" s="18" t="s">
        <v>90</v>
      </c>
      <c r="BM244" s="157" t="s">
        <v>667</v>
      </c>
    </row>
    <row r="245" spans="1:65" s="2" customFormat="1" ht="16.5" customHeight="1">
      <c r="A245" s="33"/>
      <c r="B245" s="145"/>
      <c r="C245" s="146" t="s">
        <v>668</v>
      </c>
      <c r="D245" s="146" t="s">
        <v>156</v>
      </c>
      <c r="E245" s="147" t="s">
        <v>669</v>
      </c>
      <c r="F245" s="148" t="s">
        <v>670</v>
      </c>
      <c r="G245" s="149" t="s">
        <v>636</v>
      </c>
      <c r="H245" s="150">
        <v>1</v>
      </c>
      <c r="I245" s="151"/>
      <c r="J245" s="150">
        <f t="shared" si="0"/>
        <v>0</v>
      </c>
      <c r="K245" s="152"/>
      <c r="L245" s="34"/>
      <c r="M245" s="153" t="s">
        <v>1</v>
      </c>
      <c r="N245" s="154" t="s">
        <v>41</v>
      </c>
      <c r="O245" s="59"/>
      <c r="P245" s="155">
        <f t="shared" si="1"/>
        <v>0</v>
      </c>
      <c r="Q245" s="155">
        <v>0</v>
      </c>
      <c r="R245" s="155">
        <f t="shared" si="2"/>
        <v>0</v>
      </c>
      <c r="S245" s="155">
        <v>0</v>
      </c>
      <c r="T245" s="156">
        <f t="shared" si="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57" t="s">
        <v>90</v>
      </c>
      <c r="AT245" s="157" t="s">
        <v>156</v>
      </c>
      <c r="AU245" s="157" t="s">
        <v>84</v>
      </c>
      <c r="AY245" s="18" t="s">
        <v>154</v>
      </c>
      <c r="BE245" s="158">
        <f t="shared" si="4"/>
        <v>0</v>
      </c>
      <c r="BF245" s="158">
        <f t="shared" si="5"/>
        <v>0</v>
      </c>
      <c r="BG245" s="158">
        <f t="shared" si="6"/>
        <v>0</v>
      </c>
      <c r="BH245" s="158">
        <f t="shared" si="7"/>
        <v>0</v>
      </c>
      <c r="BI245" s="158">
        <f t="shared" si="8"/>
        <v>0</v>
      </c>
      <c r="BJ245" s="18" t="s">
        <v>84</v>
      </c>
      <c r="BK245" s="159">
        <f t="shared" si="9"/>
        <v>0</v>
      </c>
      <c r="BL245" s="18" t="s">
        <v>90</v>
      </c>
      <c r="BM245" s="157" t="s">
        <v>671</v>
      </c>
    </row>
    <row r="246" spans="1:65" s="2" customFormat="1" ht="16.5" customHeight="1">
      <c r="A246" s="33"/>
      <c r="B246" s="145"/>
      <c r="C246" s="146" t="s">
        <v>672</v>
      </c>
      <c r="D246" s="146" t="s">
        <v>156</v>
      </c>
      <c r="E246" s="147" t="s">
        <v>673</v>
      </c>
      <c r="F246" s="148" t="s">
        <v>674</v>
      </c>
      <c r="G246" s="149" t="s">
        <v>636</v>
      </c>
      <c r="H246" s="150">
        <v>1</v>
      </c>
      <c r="I246" s="151"/>
      <c r="J246" s="150">
        <f t="shared" si="0"/>
        <v>0</v>
      </c>
      <c r="K246" s="152"/>
      <c r="L246" s="34"/>
      <c r="M246" s="153" t="s">
        <v>1</v>
      </c>
      <c r="N246" s="154" t="s">
        <v>41</v>
      </c>
      <c r="O246" s="59"/>
      <c r="P246" s="155">
        <f t="shared" si="1"/>
        <v>0</v>
      </c>
      <c r="Q246" s="155">
        <v>0</v>
      </c>
      <c r="R246" s="155">
        <f t="shared" si="2"/>
        <v>0</v>
      </c>
      <c r="S246" s="155">
        <v>0</v>
      </c>
      <c r="T246" s="156">
        <f t="shared" si="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57" t="s">
        <v>90</v>
      </c>
      <c r="AT246" s="157" t="s">
        <v>156</v>
      </c>
      <c r="AU246" s="157" t="s">
        <v>84</v>
      </c>
      <c r="AY246" s="18" t="s">
        <v>154</v>
      </c>
      <c r="BE246" s="158">
        <f t="shared" si="4"/>
        <v>0</v>
      </c>
      <c r="BF246" s="158">
        <f t="shared" si="5"/>
        <v>0</v>
      </c>
      <c r="BG246" s="158">
        <f t="shared" si="6"/>
        <v>0</v>
      </c>
      <c r="BH246" s="158">
        <f t="shared" si="7"/>
        <v>0</v>
      </c>
      <c r="BI246" s="158">
        <f t="shared" si="8"/>
        <v>0</v>
      </c>
      <c r="BJ246" s="18" t="s">
        <v>84</v>
      </c>
      <c r="BK246" s="159">
        <f t="shared" si="9"/>
        <v>0</v>
      </c>
      <c r="BL246" s="18" t="s">
        <v>90</v>
      </c>
      <c r="BM246" s="157" t="s">
        <v>675</v>
      </c>
    </row>
    <row r="247" spans="1:65" s="2" customFormat="1" ht="16.5" customHeight="1">
      <c r="A247" s="33"/>
      <c r="B247" s="145"/>
      <c r="C247" s="192" t="s">
        <v>676</v>
      </c>
      <c r="D247" s="192" t="s">
        <v>237</v>
      </c>
      <c r="E247" s="193" t="s">
        <v>677</v>
      </c>
      <c r="F247" s="194" t="s">
        <v>678</v>
      </c>
      <c r="G247" s="195" t="s">
        <v>616</v>
      </c>
      <c r="H247" s="196">
        <v>2</v>
      </c>
      <c r="I247" s="197"/>
      <c r="J247" s="196">
        <f t="shared" si="0"/>
        <v>0</v>
      </c>
      <c r="K247" s="198"/>
      <c r="L247" s="199"/>
      <c r="M247" s="200" t="s">
        <v>1</v>
      </c>
      <c r="N247" s="201" t="s">
        <v>41</v>
      </c>
      <c r="O247" s="59"/>
      <c r="P247" s="155">
        <f t="shared" si="1"/>
        <v>0</v>
      </c>
      <c r="Q247" s="155">
        <v>0</v>
      </c>
      <c r="R247" s="155">
        <f t="shared" si="2"/>
        <v>0</v>
      </c>
      <c r="S247" s="155">
        <v>0</v>
      </c>
      <c r="T247" s="156">
        <f t="shared" si="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57" t="s">
        <v>102</v>
      </c>
      <c r="AT247" s="157" t="s">
        <v>237</v>
      </c>
      <c r="AU247" s="157" t="s">
        <v>84</v>
      </c>
      <c r="AY247" s="18" t="s">
        <v>154</v>
      </c>
      <c r="BE247" s="158">
        <f t="shared" si="4"/>
        <v>0</v>
      </c>
      <c r="BF247" s="158">
        <f t="shared" si="5"/>
        <v>0</v>
      </c>
      <c r="BG247" s="158">
        <f t="shared" si="6"/>
        <v>0</v>
      </c>
      <c r="BH247" s="158">
        <f t="shared" si="7"/>
        <v>0</v>
      </c>
      <c r="BI247" s="158">
        <f t="shared" si="8"/>
        <v>0</v>
      </c>
      <c r="BJ247" s="18" t="s">
        <v>84</v>
      </c>
      <c r="BK247" s="159">
        <f t="shared" si="9"/>
        <v>0</v>
      </c>
      <c r="BL247" s="18" t="s">
        <v>90</v>
      </c>
      <c r="BM247" s="157" t="s">
        <v>679</v>
      </c>
    </row>
    <row r="248" spans="1:65" s="2" customFormat="1" ht="44.25" customHeight="1">
      <c r="A248" s="33"/>
      <c r="B248" s="145"/>
      <c r="C248" s="192" t="s">
        <v>680</v>
      </c>
      <c r="D248" s="192" t="s">
        <v>237</v>
      </c>
      <c r="E248" s="193" t="s">
        <v>681</v>
      </c>
      <c r="F248" s="194" t="s">
        <v>682</v>
      </c>
      <c r="G248" s="195" t="s">
        <v>616</v>
      </c>
      <c r="H248" s="196">
        <v>1</v>
      </c>
      <c r="I248" s="197"/>
      <c r="J248" s="196">
        <f t="shared" si="0"/>
        <v>0</v>
      </c>
      <c r="K248" s="198"/>
      <c r="L248" s="199"/>
      <c r="M248" s="200" t="s">
        <v>1</v>
      </c>
      <c r="N248" s="201" t="s">
        <v>41</v>
      </c>
      <c r="O248" s="59"/>
      <c r="P248" s="155">
        <f t="shared" si="1"/>
        <v>0</v>
      </c>
      <c r="Q248" s="155">
        <v>0</v>
      </c>
      <c r="R248" s="155">
        <f t="shared" si="2"/>
        <v>0</v>
      </c>
      <c r="S248" s="155">
        <v>0</v>
      </c>
      <c r="T248" s="156">
        <f t="shared" si="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57" t="s">
        <v>102</v>
      </c>
      <c r="AT248" s="157" t="s">
        <v>237</v>
      </c>
      <c r="AU248" s="157" t="s">
        <v>84</v>
      </c>
      <c r="AY248" s="18" t="s">
        <v>154</v>
      </c>
      <c r="BE248" s="158">
        <f t="shared" si="4"/>
        <v>0</v>
      </c>
      <c r="BF248" s="158">
        <f t="shared" si="5"/>
        <v>0</v>
      </c>
      <c r="BG248" s="158">
        <f t="shared" si="6"/>
        <v>0</v>
      </c>
      <c r="BH248" s="158">
        <f t="shared" si="7"/>
        <v>0</v>
      </c>
      <c r="BI248" s="158">
        <f t="shared" si="8"/>
        <v>0</v>
      </c>
      <c r="BJ248" s="18" t="s">
        <v>84</v>
      </c>
      <c r="BK248" s="159">
        <f t="shared" si="9"/>
        <v>0</v>
      </c>
      <c r="BL248" s="18" t="s">
        <v>90</v>
      </c>
      <c r="BM248" s="157" t="s">
        <v>683</v>
      </c>
    </row>
    <row r="249" spans="1:65" s="2" customFormat="1" ht="21.75" customHeight="1">
      <c r="A249" s="33"/>
      <c r="B249" s="145"/>
      <c r="C249" s="192" t="s">
        <v>684</v>
      </c>
      <c r="D249" s="192" t="s">
        <v>237</v>
      </c>
      <c r="E249" s="193" t="s">
        <v>685</v>
      </c>
      <c r="F249" s="194" t="s">
        <v>686</v>
      </c>
      <c r="G249" s="195" t="s">
        <v>616</v>
      </c>
      <c r="H249" s="196">
        <v>3</v>
      </c>
      <c r="I249" s="197"/>
      <c r="J249" s="196">
        <f t="shared" si="0"/>
        <v>0</v>
      </c>
      <c r="K249" s="198"/>
      <c r="L249" s="199"/>
      <c r="M249" s="200" t="s">
        <v>1</v>
      </c>
      <c r="N249" s="201" t="s">
        <v>41</v>
      </c>
      <c r="O249" s="59"/>
      <c r="P249" s="155">
        <f t="shared" si="1"/>
        <v>0</v>
      </c>
      <c r="Q249" s="155">
        <v>0</v>
      </c>
      <c r="R249" s="155">
        <f t="shared" si="2"/>
        <v>0</v>
      </c>
      <c r="S249" s="155">
        <v>0</v>
      </c>
      <c r="T249" s="156">
        <f t="shared" si="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57" t="s">
        <v>102</v>
      </c>
      <c r="AT249" s="157" t="s">
        <v>237</v>
      </c>
      <c r="AU249" s="157" t="s">
        <v>84</v>
      </c>
      <c r="AY249" s="18" t="s">
        <v>154</v>
      </c>
      <c r="BE249" s="158">
        <f t="shared" si="4"/>
        <v>0</v>
      </c>
      <c r="BF249" s="158">
        <f t="shared" si="5"/>
        <v>0</v>
      </c>
      <c r="BG249" s="158">
        <f t="shared" si="6"/>
        <v>0</v>
      </c>
      <c r="BH249" s="158">
        <f t="shared" si="7"/>
        <v>0</v>
      </c>
      <c r="BI249" s="158">
        <f t="shared" si="8"/>
        <v>0</v>
      </c>
      <c r="BJ249" s="18" t="s">
        <v>84</v>
      </c>
      <c r="BK249" s="159">
        <f t="shared" si="9"/>
        <v>0</v>
      </c>
      <c r="BL249" s="18" t="s">
        <v>90</v>
      </c>
      <c r="BM249" s="157" t="s">
        <v>687</v>
      </c>
    </row>
    <row r="250" spans="1:65" s="2" customFormat="1" ht="33" customHeight="1">
      <c r="A250" s="33"/>
      <c r="B250" s="145"/>
      <c r="C250" s="192" t="s">
        <v>688</v>
      </c>
      <c r="D250" s="192" t="s">
        <v>237</v>
      </c>
      <c r="E250" s="193" t="s">
        <v>689</v>
      </c>
      <c r="F250" s="194" t="s">
        <v>690</v>
      </c>
      <c r="G250" s="195" t="s">
        <v>616</v>
      </c>
      <c r="H250" s="196">
        <v>2</v>
      </c>
      <c r="I250" s="197"/>
      <c r="J250" s="196">
        <f t="shared" si="0"/>
        <v>0</v>
      </c>
      <c r="K250" s="198"/>
      <c r="L250" s="199"/>
      <c r="M250" s="200" t="s">
        <v>1</v>
      </c>
      <c r="N250" s="201" t="s">
        <v>41</v>
      </c>
      <c r="O250" s="59"/>
      <c r="P250" s="155">
        <f t="shared" si="1"/>
        <v>0</v>
      </c>
      <c r="Q250" s="155">
        <v>0</v>
      </c>
      <c r="R250" s="155">
        <f t="shared" si="2"/>
        <v>0</v>
      </c>
      <c r="S250" s="155">
        <v>0</v>
      </c>
      <c r="T250" s="156">
        <f t="shared" si="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57" t="s">
        <v>102</v>
      </c>
      <c r="AT250" s="157" t="s">
        <v>237</v>
      </c>
      <c r="AU250" s="157" t="s">
        <v>84</v>
      </c>
      <c r="AY250" s="18" t="s">
        <v>154</v>
      </c>
      <c r="BE250" s="158">
        <f t="shared" si="4"/>
        <v>0</v>
      </c>
      <c r="BF250" s="158">
        <f t="shared" si="5"/>
        <v>0</v>
      </c>
      <c r="BG250" s="158">
        <f t="shared" si="6"/>
        <v>0</v>
      </c>
      <c r="BH250" s="158">
        <f t="shared" si="7"/>
        <v>0</v>
      </c>
      <c r="BI250" s="158">
        <f t="shared" si="8"/>
        <v>0</v>
      </c>
      <c r="BJ250" s="18" t="s">
        <v>84</v>
      </c>
      <c r="BK250" s="159">
        <f t="shared" si="9"/>
        <v>0</v>
      </c>
      <c r="BL250" s="18" t="s">
        <v>90</v>
      </c>
      <c r="BM250" s="157" t="s">
        <v>691</v>
      </c>
    </row>
    <row r="251" spans="1:65" s="2" customFormat="1" ht="21.75" customHeight="1">
      <c r="A251" s="33"/>
      <c r="B251" s="145"/>
      <c r="C251" s="192" t="s">
        <v>692</v>
      </c>
      <c r="D251" s="192" t="s">
        <v>237</v>
      </c>
      <c r="E251" s="193" t="s">
        <v>693</v>
      </c>
      <c r="F251" s="194" t="s">
        <v>694</v>
      </c>
      <c r="G251" s="195" t="s">
        <v>616</v>
      </c>
      <c r="H251" s="196">
        <v>1</v>
      </c>
      <c r="I251" s="197"/>
      <c r="J251" s="196">
        <f t="shared" si="0"/>
        <v>0</v>
      </c>
      <c r="K251" s="198"/>
      <c r="L251" s="199"/>
      <c r="M251" s="200" t="s">
        <v>1</v>
      </c>
      <c r="N251" s="201" t="s">
        <v>41</v>
      </c>
      <c r="O251" s="59"/>
      <c r="P251" s="155">
        <f t="shared" si="1"/>
        <v>0</v>
      </c>
      <c r="Q251" s="155">
        <v>0</v>
      </c>
      <c r="R251" s="155">
        <f t="shared" si="2"/>
        <v>0</v>
      </c>
      <c r="S251" s="155">
        <v>0</v>
      </c>
      <c r="T251" s="156">
        <f t="shared" si="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7" t="s">
        <v>102</v>
      </c>
      <c r="AT251" s="157" t="s">
        <v>237</v>
      </c>
      <c r="AU251" s="157" t="s">
        <v>84</v>
      </c>
      <c r="AY251" s="18" t="s">
        <v>154</v>
      </c>
      <c r="BE251" s="158">
        <f t="shared" si="4"/>
        <v>0</v>
      </c>
      <c r="BF251" s="158">
        <f t="shared" si="5"/>
        <v>0</v>
      </c>
      <c r="BG251" s="158">
        <f t="shared" si="6"/>
        <v>0</v>
      </c>
      <c r="BH251" s="158">
        <f t="shared" si="7"/>
        <v>0</v>
      </c>
      <c r="BI251" s="158">
        <f t="shared" si="8"/>
        <v>0</v>
      </c>
      <c r="BJ251" s="18" t="s">
        <v>84</v>
      </c>
      <c r="BK251" s="159">
        <f t="shared" si="9"/>
        <v>0</v>
      </c>
      <c r="BL251" s="18" t="s">
        <v>90</v>
      </c>
      <c r="BM251" s="157" t="s">
        <v>695</v>
      </c>
    </row>
    <row r="252" spans="1:65" s="2" customFormat="1" ht="21.75" customHeight="1">
      <c r="A252" s="33"/>
      <c r="B252" s="145"/>
      <c r="C252" s="192" t="s">
        <v>696</v>
      </c>
      <c r="D252" s="192" t="s">
        <v>237</v>
      </c>
      <c r="E252" s="193" t="s">
        <v>697</v>
      </c>
      <c r="F252" s="194" t="s">
        <v>698</v>
      </c>
      <c r="G252" s="195" t="s">
        <v>616</v>
      </c>
      <c r="H252" s="196">
        <v>1</v>
      </c>
      <c r="I252" s="197"/>
      <c r="J252" s="196">
        <f t="shared" si="0"/>
        <v>0</v>
      </c>
      <c r="K252" s="198"/>
      <c r="L252" s="199"/>
      <c r="M252" s="200" t="s">
        <v>1</v>
      </c>
      <c r="N252" s="201" t="s">
        <v>41</v>
      </c>
      <c r="O252" s="59"/>
      <c r="P252" s="155">
        <f t="shared" si="1"/>
        <v>0</v>
      </c>
      <c r="Q252" s="155">
        <v>0</v>
      </c>
      <c r="R252" s="155">
        <f t="shared" si="2"/>
        <v>0</v>
      </c>
      <c r="S252" s="155">
        <v>0</v>
      </c>
      <c r="T252" s="156">
        <f t="shared" si="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57" t="s">
        <v>102</v>
      </c>
      <c r="AT252" s="157" t="s">
        <v>237</v>
      </c>
      <c r="AU252" s="157" t="s">
        <v>84</v>
      </c>
      <c r="AY252" s="18" t="s">
        <v>154</v>
      </c>
      <c r="BE252" s="158">
        <f t="shared" si="4"/>
        <v>0</v>
      </c>
      <c r="BF252" s="158">
        <f t="shared" si="5"/>
        <v>0</v>
      </c>
      <c r="BG252" s="158">
        <f t="shared" si="6"/>
        <v>0</v>
      </c>
      <c r="BH252" s="158">
        <f t="shared" si="7"/>
        <v>0</v>
      </c>
      <c r="BI252" s="158">
        <f t="shared" si="8"/>
        <v>0</v>
      </c>
      <c r="BJ252" s="18" t="s">
        <v>84</v>
      </c>
      <c r="BK252" s="159">
        <f t="shared" si="9"/>
        <v>0</v>
      </c>
      <c r="BL252" s="18" t="s">
        <v>90</v>
      </c>
      <c r="BM252" s="157" t="s">
        <v>699</v>
      </c>
    </row>
    <row r="253" spans="1:65" s="2" customFormat="1" ht="16.5" customHeight="1">
      <c r="A253" s="33"/>
      <c r="B253" s="145"/>
      <c r="C253" s="192" t="s">
        <v>700</v>
      </c>
      <c r="D253" s="192" t="s">
        <v>237</v>
      </c>
      <c r="E253" s="193" t="s">
        <v>701</v>
      </c>
      <c r="F253" s="194" t="s">
        <v>702</v>
      </c>
      <c r="G253" s="195" t="s">
        <v>616</v>
      </c>
      <c r="H253" s="196">
        <v>3</v>
      </c>
      <c r="I253" s="197"/>
      <c r="J253" s="196">
        <f t="shared" si="0"/>
        <v>0</v>
      </c>
      <c r="K253" s="198"/>
      <c r="L253" s="199"/>
      <c r="M253" s="200" t="s">
        <v>1</v>
      </c>
      <c r="N253" s="201" t="s">
        <v>41</v>
      </c>
      <c r="O253" s="59"/>
      <c r="P253" s="155">
        <f t="shared" si="1"/>
        <v>0</v>
      </c>
      <c r="Q253" s="155">
        <v>0</v>
      </c>
      <c r="R253" s="155">
        <f t="shared" si="2"/>
        <v>0</v>
      </c>
      <c r="S253" s="155">
        <v>0</v>
      </c>
      <c r="T253" s="156">
        <f t="shared" si="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57" t="s">
        <v>102</v>
      </c>
      <c r="AT253" s="157" t="s">
        <v>237</v>
      </c>
      <c r="AU253" s="157" t="s">
        <v>84</v>
      </c>
      <c r="AY253" s="18" t="s">
        <v>154</v>
      </c>
      <c r="BE253" s="158">
        <f t="shared" si="4"/>
        <v>0</v>
      </c>
      <c r="BF253" s="158">
        <f t="shared" si="5"/>
        <v>0</v>
      </c>
      <c r="BG253" s="158">
        <f t="shared" si="6"/>
        <v>0</v>
      </c>
      <c r="BH253" s="158">
        <f t="shared" si="7"/>
        <v>0</v>
      </c>
      <c r="BI253" s="158">
        <f t="shared" si="8"/>
        <v>0</v>
      </c>
      <c r="BJ253" s="18" t="s">
        <v>84</v>
      </c>
      <c r="BK253" s="159">
        <f t="shared" si="9"/>
        <v>0</v>
      </c>
      <c r="BL253" s="18" t="s">
        <v>90</v>
      </c>
      <c r="BM253" s="157" t="s">
        <v>703</v>
      </c>
    </row>
    <row r="254" spans="1:65" s="2" customFormat="1" ht="21.75" customHeight="1">
      <c r="A254" s="33"/>
      <c r="B254" s="145"/>
      <c r="C254" s="192" t="s">
        <v>704</v>
      </c>
      <c r="D254" s="192" t="s">
        <v>237</v>
      </c>
      <c r="E254" s="193" t="s">
        <v>705</v>
      </c>
      <c r="F254" s="194" t="s">
        <v>706</v>
      </c>
      <c r="G254" s="195" t="s">
        <v>616</v>
      </c>
      <c r="H254" s="196">
        <v>1</v>
      </c>
      <c r="I254" s="197"/>
      <c r="J254" s="196">
        <f t="shared" si="0"/>
        <v>0</v>
      </c>
      <c r="K254" s="198"/>
      <c r="L254" s="199"/>
      <c r="M254" s="200" t="s">
        <v>1</v>
      </c>
      <c r="N254" s="201" t="s">
        <v>41</v>
      </c>
      <c r="O254" s="59"/>
      <c r="P254" s="155">
        <f t="shared" si="1"/>
        <v>0</v>
      </c>
      <c r="Q254" s="155">
        <v>0</v>
      </c>
      <c r="R254" s="155">
        <f t="shared" si="2"/>
        <v>0</v>
      </c>
      <c r="S254" s="155">
        <v>0</v>
      </c>
      <c r="T254" s="156">
        <f t="shared" si="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7" t="s">
        <v>102</v>
      </c>
      <c r="AT254" s="157" t="s">
        <v>237</v>
      </c>
      <c r="AU254" s="157" t="s">
        <v>84</v>
      </c>
      <c r="AY254" s="18" t="s">
        <v>154</v>
      </c>
      <c r="BE254" s="158">
        <f t="shared" si="4"/>
        <v>0</v>
      </c>
      <c r="BF254" s="158">
        <f t="shared" si="5"/>
        <v>0</v>
      </c>
      <c r="BG254" s="158">
        <f t="shared" si="6"/>
        <v>0</v>
      </c>
      <c r="BH254" s="158">
        <f t="shared" si="7"/>
        <v>0</v>
      </c>
      <c r="BI254" s="158">
        <f t="shared" si="8"/>
        <v>0</v>
      </c>
      <c r="BJ254" s="18" t="s">
        <v>84</v>
      </c>
      <c r="BK254" s="159">
        <f t="shared" si="9"/>
        <v>0</v>
      </c>
      <c r="BL254" s="18" t="s">
        <v>90</v>
      </c>
      <c r="BM254" s="157" t="s">
        <v>707</v>
      </c>
    </row>
    <row r="255" spans="1:65" s="2" customFormat="1" ht="33" customHeight="1">
      <c r="A255" s="33"/>
      <c r="B255" s="145"/>
      <c r="C255" s="192" t="s">
        <v>708</v>
      </c>
      <c r="D255" s="192" t="s">
        <v>237</v>
      </c>
      <c r="E255" s="193" t="s">
        <v>709</v>
      </c>
      <c r="F255" s="194" t="s">
        <v>710</v>
      </c>
      <c r="G255" s="195" t="s">
        <v>616</v>
      </c>
      <c r="H255" s="196">
        <v>1</v>
      </c>
      <c r="I255" s="197"/>
      <c r="J255" s="196">
        <f t="shared" si="0"/>
        <v>0</v>
      </c>
      <c r="K255" s="198"/>
      <c r="L255" s="199"/>
      <c r="M255" s="200" t="s">
        <v>1</v>
      </c>
      <c r="N255" s="201" t="s">
        <v>41</v>
      </c>
      <c r="O255" s="59"/>
      <c r="P255" s="155">
        <f t="shared" si="1"/>
        <v>0</v>
      </c>
      <c r="Q255" s="155">
        <v>0</v>
      </c>
      <c r="R255" s="155">
        <f t="shared" si="2"/>
        <v>0</v>
      </c>
      <c r="S255" s="155">
        <v>0</v>
      </c>
      <c r="T255" s="156">
        <f t="shared" si="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57" t="s">
        <v>102</v>
      </c>
      <c r="AT255" s="157" t="s">
        <v>237</v>
      </c>
      <c r="AU255" s="157" t="s">
        <v>84</v>
      </c>
      <c r="AY255" s="18" t="s">
        <v>154</v>
      </c>
      <c r="BE255" s="158">
        <f t="shared" si="4"/>
        <v>0</v>
      </c>
      <c r="BF255" s="158">
        <f t="shared" si="5"/>
        <v>0</v>
      </c>
      <c r="BG255" s="158">
        <f t="shared" si="6"/>
        <v>0</v>
      </c>
      <c r="BH255" s="158">
        <f t="shared" si="7"/>
        <v>0</v>
      </c>
      <c r="BI255" s="158">
        <f t="shared" si="8"/>
        <v>0</v>
      </c>
      <c r="BJ255" s="18" t="s">
        <v>84</v>
      </c>
      <c r="BK255" s="159">
        <f t="shared" si="9"/>
        <v>0</v>
      </c>
      <c r="BL255" s="18" t="s">
        <v>90</v>
      </c>
      <c r="BM255" s="157" t="s">
        <v>711</v>
      </c>
    </row>
    <row r="256" spans="1:65" s="2" customFormat="1" ht="44.25" customHeight="1">
      <c r="A256" s="33"/>
      <c r="B256" s="145"/>
      <c r="C256" s="192" t="s">
        <v>712</v>
      </c>
      <c r="D256" s="192" t="s">
        <v>237</v>
      </c>
      <c r="E256" s="193" t="s">
        <v>713</v>
      </c>
      <c r="F256" s="194" t="s">
        <v>714</v>
      </c>
      <c r="G256" s="195" t="s">
        <v>616</v>
      </c>
      <c r="H256" s="196">
        <v>1</v>
      </c>
      <c r="I256" s="197"/>
      <c r="J256" s="196">
        <f t="shared" si="0"/>
        <v>0</v>
      </c>
      <c r="K256" s="198"/>
      <c r="L256" s="199"/>
      <c r="M256" s="200" t="s">
        <v>1</v>
      </c>
      <c r="N256" s="201" t="s">
        <v>41</v>
      </c>
      <c r="O256" s="59"/>
      <c r="P256" s="155">
        <f t="shared" si="1"/>
        <v>0</v>
      </c>
      <c r="Q256" s="155">
        <v>0</v>
      </c>
      <c r="R256" s="155">
        <f t="shared" si="2"/>
        <v>0</v>
      </c>
      <c r="S256" s="155">
        <v>0</v>
      </c>
      <c r="T256" s="156">
        <f t="shared" si="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57" t="s">
        <v>102</v>
      </c>
      <c r="AT256" s="157" t="s">
        <v>237</v>
      </c>
      <c r="AU256" s="157" t="s">
        <v>84</v>
      </c>
      <c r="AY256" s="18" t="s">
        <v>154</v>
      </c>
      <c r="BE256" s="158">
        <f t="shared" si="4"/>
        <v>0</v>
      </c>
      <c r="BF256" s="158">
        <f t="shared" si="5"/>
        <v>0</v>
      </c>
      <c r="BG256" s="158">
        <f t="shared" si="6"/>
        <v>0</v>
      </c>
      <c r="BH256" s="158">
        <f t="shared" si="7"/>
        <v>0</v>
      </c>
      <c r="BI256" s="158">
        <f t="shared" si="8"/>
        <v>0</v>
      </c>
      <c r="BJ256" s="18" t="s">
        <v>84</v>
      </c>
      <c r="BK256" s="159">
        <f t="shared" si="9"/>
        <v>0</v>
      </c>
      <c r="BL256" s="18" t="s">
        <v>90</v>
      </c>
      <c r="BM256" s="157" t="s">
        <v>715</v>
      </c>
    </row>
    <row r="257" spans="1:65" s="2" customFormat="1" ht="16.5" customHeight="1">
      <c r="A257" s="33"/>
      <c r="B257" s="145"/>
      <c r="C257" s="192" t="s">
        <v>716</v>
      </c>
      <c r="D257" s="192" t="s">
        <v>237</v>
      </c>
      <c r="E257" s="193" t="s">
        <v>717</v>
      </c>
      <c r="F257" s="194" t="s">
        <v>718</v>
      </c>
      <c r="G257" s="195" t="s">
        <v>616</v>
      </c>
      <c r="H257" s="196">
        <v>4</v>
      </c>
      <c r="I257" s="197"/>
      <c r="J257" s="196">
        <f t="shared" si="0"/>
        <v>0</v>
      </c>
      <c r="K257" s="198"/>
      <c r="L257" s="199"/>
      <c r="M257" s="200" t="s">
        <v>1</v>
      </c>
      <c r="N257" s="201" t="s">
        <v>41</v>
      </c>
      <c r="O257" s="59"/>
      <c r="P257" s="155">
        <f t="shared" si="1"/>
        <v>0</v>
      </c>
      <c r="Q257" s="155">
        <v>0</v>
      </c>
      <c r="R257" s="155">
        <f t="shared" si="2"/>
        <v>0</v>
      </c>
      <c r="S257" s="155">
        <v>0</v>
      </c>
      <c r="T257" s="156">
        <f t="shared" si="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57" t="s">
        <v>102</v>
      </c>
      <c r="AT257" s="157" t="s">
        <v>237</v>
      </c>
      <c r="AU257" s="157" t="s">
        <v>84</v>
      </c>
      <c r="AY257" s="18" t="s">
        <v>154</v>
      </c>
      <c r="BE257" s="158">
        <f t="shared" si="4"/>
        <v>0</v>
      </c>
      <c r="BF257" s="158">
        <f t="shared" si="5"/>
        <v>0</v>
      </c>
      <c r="BG257" s="158">
        <f t="shared" si="6"/>
        <v>0</v>
      </c>
      <c r="BH257" s="158">
        <f t="shared" si="7"/>
        <v>0</v>
      </c>
      <c r="BI257" s="158">
        <f t="shared" si="8"/>
        <v>0</v>
      </c>
      <c r="BJ257" s="18" t="s">
        <v>84</v>
      </c>
      <c r="BK257" s="159">
        <f t="shared" si="9"/>
        <v>0</v>
      </c>
      <c r="BL257" s="18" t="s">
        <v>90</v>
      </c>
      <c r="BM257" s="157" t="s">
        <v>719</v>
      </c>
    </row>
    <row r="258" spans="1:65" s="2" customFormat="1" ht="21.75" customHeight="1">
      <c r="A258" s="33"/>
      <c r="B258" s="145"/>
      <c r="C258" s="192" t="s">
        <v>720</v>
      </c>
      <c r="D258" s="192" t="s">
        <v>237</v>
      </c>
      <c r="E258" s="193" t="s">
        <v>721</v>
      </c>
      <c r="F258" s="194" t="s">
        <v>722</v>
      </c>
      <c r="G258" s="195" t="s">
        <v>616</v>
      </c>
      <c r="H258" s="196">
        <v>4</v>
      </c>
      <c r="I258" s="197"/>
      <c r="J258" s="196">
        <f t="shared" si="0"/>
        <v>0</v>
      </c>
      <c r="K258" s="198"/>
      <c r="L258" s="199"/>
      <c r="M258" s="200" t="s">
        <v>1</v>
      </c>
      <c r="N258" s="201" t="s">
        <v>41</v>
      </c>
      <c r="O258" s="59"/>
      <c r="P258" s="155">
        <f t="shared" si="1"/>
        <v>0</v>
      </c>
      <c r="Q258" s="155">
        <v>0</v>
      </c>
      <c r="R258" s="155">
        <f t="shared" si="2"/>
        <v>0</v>
      </c>
      <c r="S258" s="155">
        <v>0</v>
      </c>
      <c r="T258" s="156">
        <f t="shared" si="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7" t="s">
        <v>102</v>
      </c>
      <c r="AT258" s="157" t="s">
        <v>237</v>
      </c>
      <c r="AU258" s="157" t="s">
        <v>84</v>
      </c>
      <c r="AY258" s="18" t="s">
        <v>154</v>
      </c>
      <c r="BE258" s="158">
        <f t="shared" si="4"/>
        <v>0</v>
      </c>
      <c r="BF258" s="158">
        <f t="shared" si="5"/>
        <v>0</v>
      </c>
      <c r="BG258" s="158">
        <f t="shared" si="6"/>
        <v>0</v>
      </c>
      <c r="BH258" s="158">
        <f t="shared" si="7"/>
        <v>0</v>
      </c>
      <c r="BI258" s="158">
        <f t="shared" si="8"/>
        <v>0</v>
      </c>
      <c r="BJ258" s="18" t="s">
        <v>84</v>
      </c>
      <c r="BK258" s="159">
        <f t="shared" si="9"/>
        <v>0</v>
      </c>
      <c r="BL258" s="18" t="s">
        <v>90</v>
      </c>
      <c r="BM258" s="157" t="s">
        <v>723</v>
      </c>
    </row>
    <row r="259" spans="1:65" s="2" customFormat="1" ht="16.5" customHeight="1">
      <c r="A259" s="33"/>
      <c r="B259" s="145"/>
      <c r="C259" s="192" t="s">
        <v>724</v>
      </c>
      <c r="D259" s="192" t="s">
        <v>237</v>
      </c>
      <c r="E259" s="193" t="s">
        <v>725</v>
      </c>
      <c r="F259" s="194" t="s">
        <v>726</v>
      </c>
      <c r="G259" s="195" t="s">
        <v>616</v>
      </c>
      <c r="H259" s="196">
        <v>4</v>
      </c>
      <c r="I259" s="197"/>
      <c r="J259" s="196">
        <f t="shared" si="0"/>
        <v>0</v>
      </c>
      <c r="K259" s="198"/>
      <c r="L259" s="199"/>
      <c r="M259" s="200" t="s">
        <v>1</v>
      </c>
      <c r="N259" s="201" t="s">
        <v>41</v>
      </c>
      <c r="O259" s="59"/>
      <c r="P259" s="155">
        <f t="shared" si="1"/>
        <v>0</v>
      </c>
      <c r="Q259" s="155">
        <v>0</v>
      </c>
      <c r="R259" s="155">
        <f t="shared" si="2"/>
        <v>0</v>
      </c>
      <c r="S259" s="155">
        <v>0</v>
      </c>
      <c r="T259" s="156">
        <f t="shared" si="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57" t="s">
        <v>102</v>
      </c>
      <c r="AT259" s="157" t="s">
        <v>237</v>
      </c>
      <c r="AU259" s="157" t="s">
        <v>84</v>
      </c>
      <c r="AY259" s="18" t="s">
        <v>154</v>
      </c>
      <c r="BE259" s="158">
        <f t="shared" si="4"/>
        <v>0</v>
      </c>
      <c r="BF259" s="158">
        <f t="shared" si="5"/>
        <v>0</v>
      </c>
      <c r="BG259" s="158">
        <f t="shared" si="6"/>
        <v>0</v>
      </c>
      <c r="BH259" s="158">
        <f t="shared" si="7"/>
        <v>0</v>
      </c>
      <c r="BI259" s="158">
        <f t="shared" si="8"/>
        <v>0</v>
      </c>
      <c r="BJ259" s="18" t="s">
        <v>84</v>
      </c>
      <c r="BK259" s="159">
        <f t="shared" si="9"/>
        <v>0</v>
      </c>
      <c r="BL259" s="18" t="s">
        <v>90</v>
      </c>
      <c r="BM259" s="157" t="s">
        <v>727</v>
      </c>
    </row>
    <row r="260" spans="1:65" s="2" customFormat="1" ht="21.75" customHeight="1">
      <c r="A260" s="33"/>
      <c r="B260" s="145"/>
      <c r="C260" s="192" t="s">
        <v>728</v>
      </c>
      <c r="D260" s="192" t="s">
        <v>237</v>
      </c>
      <c r="E260" s="193" t="s">
        <v>729</v>
      </c>
      <c r="F260" s="194" t="s">
        <v>730</v>
      </c>
      <c r="G260" s="195" t="s">
        <v>616</v>
      </c>
      <c r="H260" s="196">
        <v>1</v>
      </c>
      <c r="I260" s="197"/>
      <c r="J260" s="196">
        <f t="shared" si="0"/>
        <v>0</v>
      </c>
      <c r="K260" s="198"/>
      <c r="L260" s="199"/>
      <c r="M260" s="200" t="s">
        <v>1</v>
      </c>
      <c r="N260" s="201" t="s">
        <v>41</v>
      </c>
      <c r="O260" s="59"/>
      <c r="P260" s="155">
        <f t="shared" si="1"/>
        <v>0</v>
      </c>
      <c r="Q260" s="155">
        <v>0</v>
      </c>
      <c r="R260" s="155">
        <f t="shared" si="2"/>
        <v>0</v>
      </c>
      <c r="S260" s="155">
        <v>0</v>
      </c>
      <c r="T260" s="156">
        <f t="shared" si="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57" t="s">
        <v>102</v>
      </c>
      <c r="AT260" s="157" t="s">
        <v>237</v>
      </c>
      <c r="AU260" s="157" t="s">
        <v>84</v>
      </c>
      <c r="AY260" s="18" t="s">
        <v>154</v>
      </c>
      <c r="BE260" s="158">
        <f t="shared" si="4"/>
        <v>0</v>
      </c>
      <c r="BF260" s="158">
        <f t="shared" si="5"/>
        <v>0</v>
      </c>
      <c r="BG260" s="158">
        <f t="shared" si="6"/>
        <v>0</v>
      </c>
      <c r="BH260" s="158">
        <f t="shared" si="7"/>
        <v>0</v>
      </c>
      <c r="BI260" s="158">
        <f t="shared" si="8"/>
        <v>0</v>
      </c>
      <c r="BJ260" s="18" t="s">
        <v>84</v>
      </c>
      <c r="BK260" s="159">
        <f t="shared" si="9"/>
        <v>0</v>
      </c>
      <c r="BL260" s="18" t="s">
        <v>90</v>
      </c>
      <c r="BM260" s="157" t="s">
        <v>731</v>
      </c>
    </row>
    <row r="261" spans="1:65" s="2" customFormat="1" ht="16.5" customHeight="1">
      <c r="A261" s="33"/>
      <c r="B261" s="145"/>
      <c r="C261" s="192" t="s">
        <v>732</v>
      </c>
      <c r="D261" s="192" t="s">
        <v>237</v>
      </c>
      <c r="E261" s="193" t="s">
        <v>733</v>
      </c>
      <c r="F261" s="194" t="s">
        <v>734</v>
      </c>
      <c r="G261" s="195" t="s">
        <v>735</v>
      </c>
      <c r="H261" s="196">
        <v>150</v>
      </c>
      <c r="I261" s="197"/>
      <c r="J261" s="196">
        <f t="shared" ref="J261:J292" si="10">ROUND(I261*H261,3)</f>
        <v>0</v>
      </c>
      <c r="K261" s="198"/>
      <c r="L261" s="199"/>
      <c r="M261" s="200" t="s">
        <v>1</v>
      </c>
      <c r="N261" s="201" t="s">
        <v>41</v>
      </c>
      <c r="O261" s="59"/>
      <c r="P261" s="155">
        <f t="shared" ref="P261:P292" si="11">O261*H261</f>
        <v>0</v>
      </c>
      <c r="Q261" s="155">
        <v>0</v>
      </c>
      <c r="R261" s="155">
        <f t="shared" ref="R261:R292" si="12">Q261*H261</f>
        <v>0</v>
      </c>
      <c r="S261" s="155">
        <v>0</v>
      </c>
      <c r="T261" s="156">
        <f t="shared" ref="T261:T292" si="13"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57" t="s">
        <v>102</v>
      </c>
      <c r="AT261" s="157" t="s">
        <v>237</v>
      </c>
      <c r="AU261" s="157" t="s">
        <v>84</v>
      </c>
      <c r="AY261" s="18" t="s">
        <v>154</v>
      </c>
      <c r="BE261" s="158">
        <f t="shared" ref="BE261:BE297" si="14">IF(N261="základná",J261,0)</f>
        <v>0</v>
      </c>
      <c r="BF261" s="158">
        <f t="shared" ref="BF261:BF297" si="15">IF(N261="znížená",J261,0)</f>
        <v>0</v>
      </c>
      <c r="BG261" s="158">
        <f t="shared" ref="BG261:BG297" si="16">IF(N261="zákl. prenesená",J261,0)</f>
        <v>0</v>
      </c>
      <c r="BH261" s="158">
        <f t="shared" ref="BH261:BH297" si="17">IF(N261="zníž. prenesená",J261,0)</f>
        <v>0</v>
      </c>
      <c r="BI261" s="158">
        <f t="shared" ref="BI261:BI297" si="18">IF(N261="nulová",J261,0)</f>
        <v>0</v>
      </c>
      <c r="BJ261" s="18" t="s">
        <v>84</v>
      </c>
      <c r="BK261" s="159">
        <f t="shared" ref="BK261:BK297" si="19">ROUND(I261*H261,3)</f>
        <v>0</v>
      </c>
      <c r="BL261" s="18" t="s">
        <v>90</v>
      </c>
      <c r="BM261" s="157" t="s">
        <v>736</v>
      </c>
    </row>
    <row r="262" spans="1:65" s="2" customFormat="1" ht="21.75" customHeight="1">
      <c r="A262" s="33"/>
      <c r="B262" s="145"/>
      <c r="C262" s="192" t="s">
        <v>737</v>
      </c>
      <c r="D262" s="192" t="s">
        <v>237</v>
      </c>
      <c r="E262" s="193" t="s">
        <v>738</v>
      </c>
      <c r="F262" s="194" t="s">
        <v>739</v>
      </c>
      <c r="G262" s="195" t="s">
        <v>616</v>
      </c>
      <c r="H262" s="196">
        <v>1</v>
      </c>
      <c r="I262" s="197"/>
      <c r="J262" s="196">
        <f t="shared" si="10"/>
        <v>0</v>
      </c>
      <c r="K262" s="198"/>
      <c r="L262" s="199"/>
      <c r="M262" s="200" t="s">
        <v>1</v>
      </c>
      <c r="N262" s="201" t="s">
        <v>41</v>
      </c>
      <c r="O262" s="59"/>
      <c r="P262" s="155">
        <f t="shared" si="11"/>
        <v>0</v>
      </c>
      <c r="Q262" s="155">
        <v>0</v>
      </c>
      <c r="R262" s="155">
        <f t="shared" si="12"/>
        <v>0</v>
      </c>
      <c r="S262" s="155">
        <v>0</v>
      </c>
      <c r="T262" s="156">
        <f t="shared" si="1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57" t="s">
        <v>102</v>
      </c>
      <c r="AT262" s="157" t="s">
        <v>237</v>
      </c>
      <c r="AU262" s="157" t="s">
        <v>84</v>
      </c>
      <c r="AY262" s="18" t="s">
        <v>154</v>
      </c>
      <c r="BE262" s="158">
        <f t="shared" si="14"/>
        <v>0</v>
      </c>
      <c r="BF262" s="158">
        <f t="shared" si="15"/>
        <v>0</v>
      </c>
      <c r="BG262" s="158">
        <f t="shared" si="16"/>
        <v>0</v>
      </c>
      <c r="BH262" s="158">
        <f t="shared" si="17"/>
        <v>0</v>
      </c>
      <c r="BI262" s="158">
        <f t="shared" si="18"/>
        <v>0</v>
      </c>
      <c r="BJ262" s="18" t="s">
        <v>84</v>
      </c>
      <c r="BK262" s="159">
        <f t="shared" si="19"/>
        <v>0</v>
      </c>
      <c r="BL262" s="18" t="s">
        <v>90</v>
      </c>
      <c r="BM262" s="157" t="s">
        <v>740</v>
      </c>
    </row>
    <row r="263" spans="1:65" s="2" customFormat="1" ht="21.75" customHeight="1">
      <c r="A263" s="33"/>
      <c r="B263" s="145"/>
      <c r="C263" s="192" t="s">
        <v>741</v>
      </c>
      <c r="D263" s="192" t="s">
        <v>237</v>
      </c>
      <c r="E263" s="193" t="s">
        <v>742</v>
      </c>
      <c r="F263" s="194" t="s">
        <v>743</v>
      </c>
      <c r="G263" s="195" t="s">
        <v>616</v>
      </c>
      <c r="H263" s="196">
        <v>1</v>
      </c>
      <c r="I263" s="197"/>
      <c r="J263" s="196">
        <f t="shared" si="10"/>
        <v>0</v>
      </c>
      <c r="K263" s="198"/>
      <c r="L263" s="199"/>
      <c r="M263" s="200" t="s">
        <v>1</v>
      </c>
      <c r="N263" s="201" t="s">
        <v>41</v>
      </c>
      <c r="O263" s="59"/>
      <c r="P263" s="155">
        <f t="shared" si="11"/>
        <v>0</v>
      </c>
      <c r="Q263" s="155">
        <v>0</v>
      </c>
      <c r="R263" s="155">
        <f t="shared" si="12"/>
        <v>0</v>
      </c>
      <c r="S263" s="155">
        <v>0</v>
      </c>
      <c r="T263" s="156">
        <f t="shared" si="1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57" t="s">
        <v>102</v>
      </c>
      <c r="AT263" s="157" t="s">
        <v>237</v>
      </c>
      <c r="AU263" s="157" t="s">
        <v>84</v>
      </c>
      <c r="AY263" s="18" t="s">
        <v>154</v>
      </c>
      <c r="BE263" s="158">
        <f t="shared" si="14"/>
        <v>0</v>
      </c>
      <c r="BF263" s="158">
        <f t="shared" si="15"/>
        <v>0</v>
      </c>
      <c r="BG263" s="158">
        <f t="shared" si="16"/>
        <v>0</v>
      </c>
      <c r="BH263" s="158">
        <f t="shared" si="17"/>
        <v>0</v>
      </c>
      <c r="BI263" s="158">
        <f t="shared" si="18"/>
        <v>0</v>
      </c>
      <c r="BJ263" s="18" t="s">
        <v>84</v>
      </c>
      <c r="BK263" s="159">
        <f t="shared" si="19"/>
        <v>0</v>
      </c>
      <c r="BL263" s="18" t="s">
        <v>90</v>
      </c>
      <c r="BM263" s="157" t="s">
        <v>744</v>
      </c>
    </row>
    <row r="264" spans="1:65" s="2" customFormat="1" ht="21.75" customHeight="1">
      <c r="A264" s="33"/>
      <c r="B264" s="145"/>
      <c r="C264" s="192" t="s">
        <v>745</v>
      </c>
      <c r="D264" s="192" t="s">
        <v>237</v>
      </c>
      <c r="E264" s="193" t="s">
        <v>746</v>
      </c>
      <c r="F264" s="194" t="s">
        <v>747</v>
      </c>
      <c r="G264" s="195" t="s">
        <v>616</v>
      </c>
      <c r="H264" s="196">
        <v>1</v>
      </c>
      <c r="I264" s="197"/>
      <c r="J264" s="196">
        <f t="shared" si="10"/>
        <v>0</v>
      </c>
      <c r="K264" s="198"/>
      <c r="L264" s="199"/>
      <c r="M264" s="200" t="s">
        <v>1</v>
      </c>
      <c r="N264" s="201" t="s">
        <v>41</v>
      </c>
      <c r="O264" s="59"/>
      <c r="P264" s="155">
        <f t="shared" si="11"/>
        <v>0</v>
      </c>
      <c r="Q264" s="155">
        <v>0</v>
      </c>
      <c r="R264" s="155">
        <f t="shared" si="12"/>
        <v>0</v>
      </c>
      <c r="S264" s="155">
        <v>0</v>
      </c>
      <c r="T264" s="156">
        <f t="shared" si="1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7" t="s">
        <v>102</v>
      </c>
      <c r="AT264" s="157" t="s">
        <v>237</v>
      </c>
      <c r="AU264" s="157" t="s">
        <v>84</v>
      </c>
      <c r="AY264" s="18" t="s">
        <v>154</v>
      </c>
      <c r="BE264" s="158">
        <f t="shared" si="14"/>
        <v>0</v>
      </c>
      <c r="BF264" s="158">
        <f t="shared" si="15"/>
        <v>0</v>
      </c>
      <c r="BG264" s="158">
        <f t="shared" si="16"/>
        <v>0</v>
      </c>
      <c r="BH264" s="158">
        <f t="shared" si="17"/>
        <v>0</v>
      </c>
      <c r="BI264" s="158">
        <f t="shared" si="18"/>
        <v>0</v>
      </c>
      <c r="BJ264" s="18" t="s">
        <v>84</v>
      </c>
      <c r="BK264" s="159">
        <f t="shared" si="19"/>
        <v>0</v>
      </c>
      <c r="BL264" s="18" t="s">
        <v>90</v>
      </c>
      <c r="BM264" s="157" t="s">
        <v>748</v>
      </c>
    </row>
    <row r="265" spans="1:65" s="2" customFormat="1" ht="16.5" customHeight="1">
      <c r="A265" s="33"/>
      <c r="B265" s="145"/>
      <c r="C265" s="192" t="s">
        <v>749</v>
      </c>
      <c r="D265" s="192" t="s">
        <v>237</v>
      </c>
      <c r="E265" s="193" t="s">
        <v>750</v>
      </c>
      <c r="F265" s="194" t="s">
        <v>751</v>
      </c>
      <c r="G265" s="195" t="s">
        <v>636</v>
      </c>
      <c r="H265" s="196">
        <v>1</v>
      </c>
      <c r="I265" s="197"/>
      <c r="J265" s="196">
        <f t="shared" si="10"/>
        <v>0</v>
      </c>
      <c r="K265" s="198"/>
      <c r="L265" s="199"/>
      <c r="M265" s="200" t="s">
        <v>1</v>
      </c>
      <c r="N265" s="201" t="s">
        <v>41</v>
      </c>
      <c r="O265" s="59"/>
      <c r="P265" s="155">
        <f t="shared" si="11"/>
        <v>0</v>
      </c>
      <c r="Q265" s="155">
        <v>0</v>
      </c>
      <c r="R265" s="155">
        <f t="shared" si="12"/>
        <v>0</v>
      </c>
      <c r="S265" s="155">
        <v>0</v>
      </c>
      <c r="T265" s="156">
        <f t="shared" si="1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57" t="s">
        <v>102</v>
      </c>
      <c r="AT265" s="157" t="s">
        <v>237</v>
      </c>
      <c r="AU265" s="157" t="s">
        <v>84</v>
      </c>
      <c r="AY265" s="18" t="s">
        <v>154</v>
      </c>
      <c r="BE265" s="158">
        <f t="shared" si="14"/>
        <v>0</v>
      </c>
      <c r="BF265" s="158">
        <f t="shared" si="15"/>
        <v>0</v>
      </c>
      <c r="BG265" s="158">
        <f t="shared" si="16"/>
        <v>0</v>
      </c>
      <c r="BH265" s="158">
        <f t="shared" si="17"/>
        <v>0</v>
      </c>
      <c r="BI265" s="158">
        <f t="shared" si="18"/>
        <v>0</v>
      </c>
      <c r="BJ265" s="18" t="s">
        <v>84</v>
      </c>
      <c r="BK265" s="159">
        <f t="shared" si="19"/>
        <v>0</v>
      </c>
      <c r="BL265" s="18" t="s">
        <v>90</v>
      </c>
      <c r="BM265" s="157" t="s">
        <v>752</v>
      </c>
    </row>
    <row r="266" spans="1:65" s="2" customFormat="1" ht="16.5" customHeight="1">
      <c r="A266" s="33"/>
      <c r="B266" s="145"/>
      <c r="C266" s="192" t="s">
        <v>753</v>
      </c>
      <c r="D266" s="192" t="s">
        <v>237</v>
      </c>
      <c r="E266" s="193" t="s">
        <v>754</v>
      </c>
      <c r="F266" s="194" t="s">
        <v>755</v>
      </c>
      <c r="G266" s="195" t="s">
        <v>616</v>
      </c>
      <c r="H266" s="196">
        <v>1</v>
      </c>
      <c r="I266" s="197"/>
      <c r="J266" s="196">
        <f t="shared" si="10"/>
        <v>0</v>
      </c>
      <c r="K266" s="198"/>
      <c r="L266" s="199"/>
      <c r="M266" s="200" t="s">
        <v>1</v>
      </c>
      <c r="N266" s="201" t="s">
        <v>41</v>
      </c>
      <c r="O266" s="59"/>
      <c r="P266" s="155">
        <f t="shared" si="11"/>
        <v>0</v>
      </c>
      <c r="Q266" s="155">
        <v>0</v>
      </c>
      <c r="R266" s="155">
        <f t="shared" si="12"/>
        <v>0</v>
      </c>
      <c r="S266" s="155">
        <v>0</v>
      </c>
      <c r="T266" s="156">
        <f t="shared" si="1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57" t="s">
        <v>102</v>
      </c>
      <c r="AT266" s="157" t="s">
        <v>237</v>
      </c>
      <c r="AU266" s="157" t="s">
        <v>84</v>
      </c>
      <c r="AY266" s="18" t="s">
        <v>154</v>
      </c>
      <c r="BE266" s="158">
        <f t="shared" si="14"/>
        <v>0</v>
      </c>
      <c r="BF266" s="158">
        <f t="shared" si="15"/>
        <v>0</v>
      </c>
      <c r="BG266" s="158">
        <f t="shared" si="16"/>
        <v>0</v>
      </c>
      <c r="BH266" s="158">
        <f t="shared" si="17"/>
        <v>0</v>
      </c>
      <c r="BI266" s="158">
        <f t="shared" si="18"/>
        <v>0</v>
      </c>
      <c r="BJ266" s="18" t="s">
        <v>84</v>
      </c>
      <c r="BK266" s="159">
        <f t="shared" si="19"/>
        <v>0</v>
      </c>
      <c r="BL266" s="18" t="s">
        <v>90</v>
      </c>
      <c r="BM266" s="157" t="s">
        <v>756</v>
      </c>
    </row>
    <row r="267" spans="1:65" s="2" customFormat="1" ht="16.5" customHeight="1">
      <c r="A267" s="33"/>
      <c r="B267" s="145"/>
      <c r="C267" s="192" t="s">
        <v>757</v>
      </c>
      <c r="D267" s="192" t="s">
        <v>237</v>
      </c>
      <c r="E267" s="193" t="s">
        <v>758</v>
      </c>
      <c r="F267" s="194" t="s">
        <v>759</v>
      </c>
      <c r="G267" s="195" t="s">
        <v>616</v>
      </c>
      <c r="H267" s="196">
        <v>1</v>
      </c>
      <c r="I267" s="197"/>
      <c r="J267" s="196">
        <f t="shared" si="10"/>
        <v>0</v>
      </c>
      <c r="K267" s="198"/>
      <c r="L267" s="199"/>
      <c r="M267" s="200" t="s">
        <v>1</v>
      </c>
      <c r="N267" s="201" t="s">
        <v>41</v>
      </c>
      <c r="O267" s="59"/>
      <c r="P267" s="155">
        <f t="shared" si="11"/>
        <v>0</v>
      </c>
      <c r="Q267" s="155">
        <v>0</v>
      </c>
      <c r="R267" s="155">
        <f t="shared" si="12"/>
        <v>0</v>
      </c>
      <c r="S267" s="155">
        <v>0</v>
      </c>
      <c r="T267" s="156">
        <f t="shared" si="1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57" t="s">
        <v>102</v>
      </c>
      <c r="AT267" s="157" t="s">
        <v>237</v>
      </c>
      <c r="AU267" s="157" t="s">
        <v>84</v>
      </c>
      <c r="AY267" s="18" t="s">
        <v>154</v>
      </c>
      <c r="BE267" s="158">
        <f t="shared" si="14"/>
        <v>0</v>
      </c>
      <c r="BF267" s="158">
        <f t="shared" si="15"/>
        <v>0</v>
      </c>
      <c r="BG267" s="158">
        <f t="shared" si="16"/>
        <v>0</v>
      </c>
      <c r="BH267" s="158">
        <f t="shared" si="17"/>
        <v>0</v>
      </c>
      <c r="BI267" s="158">
        <f t="shared" si="18"/>
        <v>0</v>
      </c>
      <c r="BJ267" s="18" t="s">
        <v>84</v>
      </c>
      <c r="BK267" s="159">
        <f t="shared" si="19"/>
        <v>0</v>
      </c>
      <c r="BL267" s="18" t="s">
        <v>90</v>
      </c>
      <c r="BM267" s="157" t="s">
        <v>760</v>
      </c>
    </row>
    <row r="268" spans="1:65" s="2" customFormat="1" ht="16.5" customHeight="1">
      <c r="A268" s="33"/>
      <c r="B268" s="145"/>
      <c r="C268" s="192" t="s">
        <v>761</v>
      </c>
      <c r="D268" s="192" t="s">
        <v>237</v>
      </c>
      <c r="E268" s="193" t="s">
        <v>762</v>
      </c>
      <c r="F268" s="194" t="s">
        <v>763</v>
      </c>
      <c r="G268" s="195" t="s">
        <v>616</v>
      </c>
      <c r="H268" s="196">
        <v>6</v>
      </c>
      <c r="I268" s="197"/>
      <c r="J268" s="196">
        <f t="shared" si="10"/>
        <v>0</v>
      </c>
      <c r="K268" s="198"/>
      <c r="L268" s="199"/>
      <c r="M268" s="200" t="s">
        <v>1</v>
      </c>
      <c r="N268" s="201" t="s">
        <v>41</v>
      </c>
      <c r="O268" s="59"/>
      <c r="P268" s="155">
        <f t="shared" si="11"/>
        <v>0</v>
      </c>
      <c r="Q268" s="155">
        <v>0</v>
      </c>
      <c r="R268" s="155">
        <f t="shared" si="12"/>
        <v>0</v>
      </c>
      <c r="S268" s="155">
        <v>0</v>
      </c>
      <c r="T268" s="156">
        <f t="shared" si="1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57" t="s">
        <v>102</v>
      </c>
      <c r="AT268" s="157" t="s">
        <v>237</v>
      </c>
      <c r="AU268" s="157" t="s">
        <v>84</v>
      </c>
      <c r="AY268" s="18" t="s">
        <v>154</v>
      </c>
      <c r="BE268" s="158">
        <f t="shared" si="14"/>
        <v>0</v>
      </c>
      <c r="BF268" s="158">
        <f t="shared" si="15"/>
        <v>0</v>
      </c>
      <c r="BG268" s="158">
        <f t="shared" si="16"/>
        <v>0</v>
      </c>
      <c r="BH268" s="158">
        <f t="shared" si="17"/>
        <v>0</v>
      </c>
      <c r="BI268" s="158">
        <f t="shared" si="18"/>
        <v>0</v>
      </c>
      <c r="BJ268" s="18" t="s">
        <v>84</v>
      </c>
      <c r="BK268" s="159">
        <f t="shared" si="19"/>
        <v>0</v>
      </c>
      <c r="BL268" s="18" t="s">
        <v>90</v>
      </c>
      <c r="BM268" s="157" t="s">
        <v>764</v>
      </c>
    </row>
    <row r="269" spans="1:65" s="2" customFormat="1" ht="16.5" customHeight="1">
      <c r="A269" s="33"/>
      <c r="B269" s="145"/>
      <c r="C269" s="192" t="s">
        <v>765</v>
      </c>
      <c r="D269" s="192" t="s">
        <v>237</v>
      </c>
      <c r="E269" s="193" t="s">
        <v>766</v>
      </c>
      <c r="F269" s="194" t="s">
        <v>767</v>
      </c>
      <c r="G269" s="195" t="s">
        <v>616</v>
      </c>
      <c r="H269" s="196">
        <v>6</v>
      </c>
      <c r="I269" s="197"/>
      <c r="J269" s="196">
        <f t="shared" si="10"/>
        <v>0</v>
      </c>
      <c r="K269" s="198"/>
      <c r="L269" s="199"/>
      <c r="M269" s="200" t="s">
        <v>1</v>
      </c>
      <c r="N269" s="201" t="s">
        <v>41</v>
      </c>
      <c r="O269" s="59"/>
      <c r="P269" s="155">
        <f t="shared" si="11"/>
        <v>0</v>
      </c>
      <c r="Q269" s="155">
        <v>0</v>
      </c>
      <c r="R269" s="155">
        <f t="shared" si="12"/>
        <v>0</v>
      </c>
      <c r="S269" s="155">
        <v>0</v>
      </c>
      <c r="T269" s="156">
        <f t="shared" si="1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7" t="s">
        <v>102</v>
      </c>
      <c r="AT269" s="157" t="s">
        <v>237</v>
      </c>
      <c r="AU269" s="157" t="s">
        <v>84</v>
      </c>
      <c r="AY269" s="18" t="s">
        <v>154</v>
      </c>
      <c r="BE269" s="158">
        <f t="shared" si="14"/>
        <v>0</v>
      </c>
      <c r="BF269" s="158">
        <f t="shared" si="15"/>
        <v>0</v>
      </c>
      <c r="BG269" s="158">
        <f t="shared" si="16"/>
        <v>0</v>
      </c>
      <c r="BH269" s="158">
        <f t="shared" si="17"/>
        <v>0</v>
      </c>
      <c r="BI269" s="158">
        <f t="shared" si="18"/>
        <v>0</v>
      </c>
      <c r="BJ269" s="18" t="s">
        <v>84</v>
      </c>
      <c r="BK269" s="159">
        <f t="shared" si="19"/>
        <v>0</v>
      </c>
      <c r="BL269" s="18" t="s">
        <v>90</v>
      </c>
      <c r="BM269" s="157" t="s">
        <v>768</v>
      </c>
    </row>
    <row r="270" spans="1:65" s="2" customFormat="1" ht="16.5" customHeight="1">
      <c r="A270" s="33"/>
      <c r="B270" s="145"/>
      <c r="C270" s="192" t="s">
        <v>769</v>
      </c>
      <c r="D270" s="192" t="s">
        <v>237</v>
      </c>
      <c r="E270" s="193" t="s">
        <v>770</v>
      </c>
      <c r="F270" s="194" t="s">
        <v>771</v>
      </c>
      <c r="G270" s="195" t="s">
        <v>616</v>
      </c>
      <c r="H270" s="196">
        <v>32</v>
      </c>
      <c r="I270" s="197"/>
      <c r="J270" s="196">
        <f t="shared" si="10"/>
        <v>0</v>
      </c>
      <c r="K270" s="198"/>
      <c r="L270" s="199"/>
      <c r="M270" s="200" t="s">
        <v>1</v>
      </c>
      <c r="N270" s="201" t="s">
        <v>41</v>
      </c>
      <c r="O270" s="59"/>
      <c r="P270" s="155">
        <f t="shared" si="11"/>
        <v>0</v>
      </c>
      <c r="Q270" s="155">
        <v>0</v>
      </c>
      <c r="R270" s="155">
        <f t="shared" si="12"/>
        <v>0</v>
      </c>
      <c r="S270" s="155">
        <v>0</v>
      </c>
      <c r="T270" s="156">
        <f t="shared" si="1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57" t="s">
        <v>102</v>
      </c>
      <c r="AT270" s="157" t="s">
        <v>237</v>
      </c>
      <c r="AU270" s="157" t="s">
        <v>84</v>
      </c>
      <c r="AY270" s="18" t="s">
        <v>154</v>
      </c>
      <c r="BE270" s="158">
        <f t="shared" si="14"/>
        <v>0</v>
      </c>
      <c r="BF270" s="158">
        <f t="shared" si="15"/>
        <v>0</v>
      </c>
      <c r="BG270" s="158">
        <f t="shared" si="16"/>
        <v>0</v>
      </c>
      <c r="BH270" s="158">
        <f t="shared" si="17"/>
        <v>0</v>
      </c>
      <c r="BI270" s="158">
        <f t="shared" si="18"/>
        <v>0</v>
      </c>
      <c r="BJ270" s="18" t="s">
        <v>84</v>
      </c>
      <c r="BK270" s="159">
        <f t="shared" si="19"/>
        <v>0</v>
      </c>
      <c r="BL270" s="18" t="s">
        <v>90</v>
      </c>
      <c r="BM270" s="157" t="s">
        <v>772</v>
      </c>
    </row>
    <row r="271" spans="1:65" s="2" customFormat="1" ht="16.5" customHeight="1">
      <c r="A271" s="33"/>
      <c r="B271" s="145"/>
      <c r="C271" s="192" t="s">
        <v>773</v>
      </c>
      <c r="D271" s="192" t="s">
        <v>237</v>
      </c>
      <c r="E271" s="193" t="s">
        <v>774</v>
      </c>
      <c r="F271" s="194" t="s">
        <v>775</v>
      </c>
      <c r="G271" s="195" t="s">
        <v>616</v>
      </c>
      <c r="H271" s="196">
        <v>14</v>
      </c>
      <c r="I271" s="197"/>
      <c r="J271" s="196">
        <f t="shared" si="10"/>
        <v>0</v>
      </c>
      <c r="K271" s="198"/>
      <c r="L271" s="199"/>
      <c r="M271" s="200" t="s">
        <v>1</v>
      </c>
      <c r="N271" s="201" t="s">
        <v>41</v>
      </c>
      <c r="O271" s="59"/>
      <c r="P271" s="155">
        <f t="shared" si="11"/>
        <v>0</v>
      </c>
      <c r="Q271" s="155">
        <v>0</v>
      </c>
      <c r="R271" s="155">
        <f t="shared" si="12"/>
        <v>0</v>
      </c>
      <c r="S271" s="155">
        <v>0</v>
      </c>
      <c r="T271" s="156">
        <f t="shared" si="1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57" t="s">
        <v>102</v>
      </c>
      <c r="AT271" s="157" t="s">
        <v>237</v>
      </c>
      <c r="AU271" s="157" t="s">
        <v>84</v>
      </c>
      <c r="AY271" s="18" t="s">
        <v>154</v>
      </c>
      <c r="BE271" s="158">
        <f t="shared" si="14"/>
        <v>0</v>
      </c>
      <c r="BF271" s="158">
        <f t="shared" si="15"/>
        <v>0</v>
      </c>
      <c r="BG271" s="158">
        <f t="shared" si="16"/>
        <v>0</v>
      </c>
      <c r="BH271" s="158">
        <f t="shared" si="17"/>
        <v>0</v>
      </c>
      <c r="BI271" s="158">
        <f t="shared" si="18"/>
        <v>0</v>
      </c>
      <c r="BJ271" s="18" t="s">
        <v>84</v>
      </c>
      <c r="BK271" s="159">
        <f t="shared" si="19"/>
        <v>0</v>
      </c>
      <c r="BL271" s="18" t="s">
        <v>90</v>
      </c>
      <c r="BM271" s="157" t="s">
        <v>776</v>
      </c>
    </row>
    <row r="272" spans="1:65" s="2" customFormat="1" ht="16.5" customHeight="1">
      <c r="A272" s="33"/>
      <c r="B272" s="145"/>
      <c r="C272" s="192" t="s">
        <v>777</v>
      </c>
      <c r="D272" s="192" t="s">
        <v>237</v>
      </c>
      <c r="E272" s="193" t="s">
        <v>778</v>
      </c>
      <c r="F272" s="194" t="s">
        <v>779</v>
      </c>
      <c r="G272" s="195" t="s">
        <v>616</v>
      </c>
      <c r="H272" s="196">
        <v>26</v>
      </c>
      <c r="I272" s="197"/>
      <c r="J272" s="196">
        <f t="shared" si="10"/>
        <v>0</v>
      </c>
      <c r="K272" s="198"/>
      <c r="L272" s="199"/>
      <c r="M272" s="200" t="s">
        <v>1</v>
      </c>
      <c r="N272" s="201" t="s">
        <v>41</v>
      </c>
      <c r="O272" s="59"/>
      <c r="P272" s="155">
        <f t="shared" si="11"/>
        <v>0</v>
      </c>
      <c r="Q272" s="155">
        <v>0</v>
      </c>
      <c r="R272" s="155">
        <f t="shared" si="12"/>
        <v>0</v>
      </c>
      <c r="S272" s="155">
        <v>0</v>
      </c>
      <c r="T272" s="156">
        <f t="shared" si="1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7" t="s">
        <v>102</v>
      </c>
      <c r="AT272" s="157" t="s">
        <v>237</v>
      </c>
      <c r="AU272" s="157" t="s">
        <v>84</v>
      </c>
      <c r="AY272" s="18" t="s">
        <v>154</v>
      </c>
      <c r="BE272" s="158">
        <f t="shared" si="14"/>
        <v>0</v>
      </c>
      <c r="BF272" s="158">
        <f t="shared" si="15"/>
        <v>0</v>
      </c>
      <c r="BG272" s="158">
        <f t="shared" si="16"/>
        <v>0</v>
      </c>
      <c r="BH272" s="158">
        <f t="shared" si="17"/>
        <v>0</v>
      </c>
      <c r="BI272" s="158">
        <f t="shared" si="18"/>
        <v>0</v>
      </c>
      <c r="BJ272" s="18" t="s">
        <v>84</v>
      </c>
      <c r="BK272" s="159">
        <f t="shared" si="19"/>
        <v>0</v>
      </c>
      <c r="BL272" s="18" t="s">
        <v>90</v>
      </c>
      <c r="BM272" s="157" t="s">
        <v>780</v>
      </c>
    </row>
    <row r="273" spans="1:65" s="2" customFormat="1" ht="16.5" customHeight="1">
      <c r="A273" s="33"/>
      <c r="B273" s="145"/>
      <c r="C273" s="192" t="s">
        <v>781</v>
      </c>
      <c r="D273" s="192" t="s">
        <v>237</v>
      </c>
      <c r="E273" s="193" t="s">
        <v>782</v>
      </c>
      <c r="F273" s="194" t="s">
        <v>783</v>
      </c>
      <c r="G273" s="195" t="s">
        <v>616</v>
      </c>
      <c r="H273" s="196">
        <v>12</v>
      </c>
      <c r="I273" s="197"/>
      <c r="J273" s="196">
        <f t="shared" si="10"/>
        <v>0</v>
      </c>
      <c r="K273" s="198"/>
      <c r="L273" s="199"/>
      <c r="M273" s="200" t="s">
        <v>1</v>
      </c>
      <c r="N273" s="201" t="s">
        <v>41</v>
      </c>
      <c r="O273" s="59"/>
      <c r="P273" s="155">
        <f t="shared" si="11"/>
        <v>0</v>
      </c>
      <c r="Q273" s="155">
        <v>0</v>
      </c>
      <c r="R273" s="155">
        <f t="shared" si="12"/>
        <v>0</v>
      </c>
      <c r="S273" s="155">
        <v>0</v>
      </c>
      <c r="T273" s="156">
        <f t="shared" si="1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57" t="s">
        <v>102</v>
      </c>
      <c r="AT273" s="157" t="s">
        <v>237</v>
      </c>
      <c r="AU273" s="157" t="s">
        <v>84</v>
      </c>
      <c r="AY273" s="18" t="s">
        <v>154</v>
      </c>
      <c r="BE273" s="158">
        <f t="shared" si="14"/>
        <v>0</v>
      </c>
      <c r="BF273" s="158">
        <f t="shared" si="15"/>
        <v>0</v>
      </c>
      <c r="BG273" s="158">
        <f t="shared" si="16"/>
        <v>0</v>
      </c>
      <c r="BH273" s="158">
        <f t="shared" si="17"/>
        <v>0</v>
      </c>
      <c r="BI273" s="158">
        <f t="shared" si="18"/>
        <v>0</v>
      </c>
      <c r="BJ273" s="18" t="s">
        <v>84</v>
      </c>
      <c r="BK273" s="159">
        <f t="shared" si="19"/>
        <v>0</v>
      </c>
      <c r="BL273" s="18" t="s">
        <v>90</v>
      </c>
      <c r="BM273" s="157" t="s">
        <v>784</v>
      </c>
    </row>
    <row r="274" spans="1:65" s="2" customFormat="1" ht="16.5" customHeight="1">
      <c r="A274" s="33"/>
      <c r="B274" s="145"/>
      <c r="C274" s="192" t="s">
        <v>785</v>
      </c>
      <c r="D274" s="192" t="s">
        <v>237</v>
      </c>
      <c r="E274" s="193" t="s">
        <v>786</v>
      </c>
      <c r="F274" s="194" t="s">
        <v>787</v>
      </c>
      <c r="G274" s="195" t="s">
        <v>616</v>
      </c>
      <c r="H274" s="196">
        <v>3</v>
      </c>
      <c r="I274" s="197"/>
      <c r="J274" s="196">
        <f t="shared" si="10"/>
        <v>0</v>
      </c>
      <c r="K274" s="198"/>
      <c r="L274" s="199"/>
      <c r="M274" s="200" t="s">
        <v>1</v>
      </c>
      <c r="N274" s="201" t="s">
        <v>41</v>
      </c>
      <c r="O274" s="59"/>
      <c r="P274" s="155">
        <f t="shared" si="11"/>
        <v>0</v>
      </c>
      <c r="Q274" s="155">
        <v>0</v>
      </c>
      <c r="R274" s="155">
        <f t="shared" si="12"/>
        <v>0</v>
      </c>
      <c r="S274" s="155">
        <v>0</v>
      </c>
      <c r="T274" s="156">
        <f t="shared" si="1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57" t="s">
        <v>102</v>
      </c>
      <c r="AT274" s="157" t="s">
        <v>237</v>
      </c>
      <c r="AU274" s="157" t="s">
        <v>84</v>
      </c>
      <c r="AY274" s="18" t="s">
        <v>154</v>
      </c>
      <c r="BE274" s="158">
        <f t="shared" si="14"/>
        <v>0</v>
      </c>
      <c r="BF274" s="158">
        <f t="shared" si="15"/>
        <v>0</v>
      </c>
      <c r="BG274" s="158">
        <f t="shared" si="16"/>
        <v>0</v>
      </c>
      <c r="BH274" s="158">
        <f t="shared" si="17"/>
        <v>0</v>
      </c>
      <c r="BI274" s="158">
        <f t="shared" si="18"/>
        <v>0</v>
      </c>
      <c r="BJ274" s="18" t="s">
        <v>84</v>
      </c>
      <c r="BK274" s="159">
        <f t="shared" si="19"/>
        <v>0</v>
      </c>
      <c r="BL274" s="18" t="s">
        <v>90</v>
      </c>
      <c r="BM274" s="157" t="s">
        <v>788</v>
      </c>
    </row>
    <row r="275" spans="1:65" s="2" customFormat="1" ht="16.5" customHeight="1">
      <c r="A275" s="33"/>
      <c r="B275" s="145"/>
      <c r="C275" s="192" t="s">
        <v>789</v>
      </c>
      <c r="D275" s="192" t="s">
        <v>237</v>
      </c>
      <c r="E275" s="193" t="s">
        <v>790</v>
      </c>
      <c r="F275" s="194" t="s">
        <v>791</v>
      </c>
      <c r="G275" s="195" t="s">
        <v>616</v>
      </c>
      <c r="H275" s="196">
        <v>10</v>
      </c>
      <c r="I275" s="197"/>
      <c r="J275" s="196">
        <f t="shared" si="10"/>
        <v>0</v>
      </c>
      <c r="K275" s="198"/>
      <c r="L275" s="199"/>
      <c r="M275" s="200" t="s">
        <v>1</v>
      </c>
      <c r="N275" s="201" t="s">
        <v>41</v>
      </c>
      <c r="O275" s="59"/>
      <c r="P275" s="155">
        <f t="shared" si="11"/>
        <v>0</v>
      </c>
      <c r="Q275" s="155">
        <v>0</v>
      </c>
      <c r="R275" s="155">
        <f t="shared" si="12"/>
        <v>0</v>
      </c>
      <c r="S275" s="155">
        <v>0</v>
      </c>
      <c r="T275" s="156">
        <f t="shared" si="1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57" t="s">
        <v>102</v>
      </c>
      <c r="AT275" s="157" t="s">
        <v>237</v>
      </c>
      <c r="AU275" s="157" t="s">
        <v>84</v>
      </c>
      <c r="AY275" s="18" t="s">
        <v>154</v>
      </c>
      <c r="BE275" s="158">
        <f t="shared" si="14"/>
        <v>0</v>
      </c>
      <c r="BF275" s="158">
        <f t="shared" si="15"/>
        <v>0</v>
      </c>
      <c r="BG275" s="158">
        <f t="shared" si="16"/>
        <v>0</v>
      </c>
      <c r="BH275" s="158">
        <f t="shared" si="17"/>
        <v>0</v>
      </c>
      <c r="BI275" s="158">
        <f t="shared" si="18"/>
        <v>0</v>
      </c>
      <c r="BJ275" s="18" t="s">
        <v>84</v>
      </c>
      <c r="BK275" s="159">
        <f t="shared" si="19"/>
        <v>0</v>
      </c>
      <c r="BL275" s="18" t="s">
        <v>90</v>
      </c>
      <c r="BM275" s="157" t="s">
        <v>792</v>
      </c>
    </row>
    <row r="276" spans="1:65" s="2" customFormat="1" ht="16.5" customHeight="1">
      <c r="A276" s="33"/>
      <c r="B276" s="145"/>
      <c r="C276" s="192" t="s">
        <v>793</v>
      </c>
      <c r="D276" s="192" t="s">
        <v>237</v>
      </c>
      <c r="E276" s="193" t="s">
        <v>794</v>
      </c>
      <c r="F276" s="194" t="s">
        <v>795</v>
      </c>
      <c r="G276" s="195" t="s">
        <v>616</v>
      </c>
      <c r="H276" s="196">
        <v>3</v>
      </c>
      <c r="I276" s="197"/>
      <c r="J276" s="196">
        <f t="shared" si="10"/>
        <v>0</v>
      </c>
      <c r="K276" s="198"/>
      <c r="L276" s="199"/>
      <c r="M276" s="200" t="s">
        <v>1</v>
      </c>
      <c r="N276" s="201" t="s">
        <v>41</v>
      </c>
      <c r="O276" s="59"/>
      <c r="P276" s="155">
        <f t="shared" si="11"/>
        <v>0</v>
      </c>
      <c r="Q276" s="155">
        <v>0</v>
      </c>
      <c r="R276" s="155">
        <f t="shared" si="12"/>
        <v>0</v>
      </c>
      <c r="S276" s="155">
        <v>0</v>
      </c>
      <c r="T276" s="156">
        <f t="shared" si="1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57" t="s">
        <v>102</v>
      </c>
      <c r="AT276" s="157" t="s">
        <v>237</v>
      </c>
      <c r="AU276" s="157" t="s">
        <v>84</v>
      </c>
      <c r="AY276" s="18" t="s">
        <v>154</v>
      </c>
      <c r="BE276" s="158">
        <f t="shared" si="14"/>
        <v>0</v>
      </c>
      <c r="BF276" s="158">
        <f t="shared" si="15"/>
        <v>0</v>
      </c>
      <c r="BG276" s="158">
        <f t="shared" si="16"/>
        <v>0</v>
      </c>
      <c r="BH276" s="158">
        <f t="shared" si="17"/>
        <v>0</v>
      </c>
      <c r="BI276" s="158">
        <f t="shared" si="18"/>
        <v>0</v>
      </c>
      <c r="BJ276" s="18" t="s">
        <v>84</v>
      </c>
      <c r="BK276" s="159">
        <f t="shared" si="19"/>
        <v>0</v>
      </c>
      <c r="BL276" s="18" t="s">
        <v>90</v>
      </c>
      <c r="BM276" s="157" t="s">
        <v>796</v>
      </c>
    </row>
    <row r="277" spans="1:65" s="2" customFormat="1" ht="16.5" customHeight="1">
      <c r="A277" s="33"/>
      <c r="B277" s="145"/>
      <c r="C277" s="192" t="s">
        <v>797</v>
      </c>
      <c r="D277" s="192" t="s">
        <v>237</v>
      </c>
      <c r="E277" s="193" t="s">
        <v>798</v>
      </c>
      <c r="F277" s="194" t="s">
        <v>799</v>
      </c>
      <c r="G277" s="195" t="s">
        <v>616</v>
      </c>
      <c r="H277" s="196">
        <v>4</v>
      </c>
      <c r="I277" s="197"/>
      <c r="J277" s="196">
        <f t="shared" si="10"/>
        <v>0</v>
      </c>
      <c r="K277" s="198"/>
      <c r="L277" s="199"/>
      <c r="M277" s="200" t="s">
        <v>1</v>
      </c>
      <c r="N277" s="201" t="s">
        <v>41</v>
      </c>
      <c r="O277" s="59"/>
      <c r="P277" s="155">
        <f t="shared" si="11"/>
        <v>0</v>
      </c>
      <c r="Q277" s="155">
        <v>0</v>
      </c>
      <c r="R277" s="155">
        <f t="shared" si="12"/>
        <v>0</v>
      </c>
      <c r="S277" s="155">
        <v>0</v>
      </c>
      <c r="T277" s="156">
        <f t="shared" si="1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57" t="s">
        <v>102</v>
      </c>
      <c r="AT277" s="157" t="s">
        <v>237</v>
      </c>
      <c r="AU277" s="157" t="s">
        <v>84</v>
      </c>
      <c r="AY277" s="18" t="s">
        <v>154</v>
      </c>
      <c r="BE277" s="158">
        <f t="shared" si="14"/>
        <v>0</v>
      </c>
      <c r="BF277" s="158">
        <f t="shared" si="15"/>
        <v>0</v>
      </c>
      <c r="BG277" s="158">
        <f t="shared" si="16"/>
        <v>0</v>
      </c>
      <c r="BH277" s="158">
        <f t="shared" si="17"/>
        <v>0</v>
      </c>
      <c r="BI277" s="158">
        <f t="shared" si="18"/>
        <v>0</v>
      </c>
      <c r="BJ277" s="18" t="s">
        <v>84</v>
      </c>
      <c r="BK277" s="159">
        <f t="shared" si="19"/>
        <v>0</v>
      </c>
      <c r="BL277" s="18" t="s">
        <v>90</v>
      </c>
      <c r="BM277" s="157" t="s">
        <v>800</v>
      </c>
    </row>
    <row r="278" spans="1:65" s="2" customFormat="1" ht="16.5" customHeight="1">
      <c r="A278" s="33"/>
      <c r="B278" s="145"/>
      <c r="C278" s="192" t="s">
        <v>801</v>
      </c>
      <c r="D278" s="192" t="s">
        <v>237</v>
      </c>
      <c r="E278" s="193" t="s">
        <v>802</v>
      </c>
      <c r="F278" s="194" t="s">
        <v>803</v>
      </c>
      <c r="G278" s="195" t="s">
        <v>620</v>
      </c>
      <c r="H278" s="196">
        <v>20</v>
      </c>
      <c r="I278" s="197"/>
      <c r="J278" s="196">
        <f t="shared" si="10"/>
        <v>0</v>
      </c>
      <c r="K278" s="198"/>
      <c r="L278" s="199"/>
      <c r="M278" s="200" t="s">
        <v>1</v>
      </c>
      <c r="N278" s="201" t="s">
        <v>41</v>
      </c>
      <c r="O278" s="59"/>
      <c r="P278" s="155">
        <f t="shared" si="11"/>
        <v>0</v>
      </c>
      <c r="Q278" s="155">
        <v>0</v>
      </c>
      <c r="R278" s="155">
        <f t="shared" si="12"/>
        <v>0</v>
      </c>
      <c r="S278" s="155">
        <v>0</v>
      </c>
      <c r="T278" s="156">
        <f t="shared" si="1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57" t="s">
        <v>102</v>
      </c>
      <c r="AT278" s="157" t="s">
        <v>237</v>
      </c>
      <c r="AU278" s="157" t="s">
        <v>84</v>
      </c>
      <c r="AY278" s="18" t="s">
        <v>154</v>
      </c>
      <c r="BE278" s="158">
        <f t="shared" si="14"/>
        <v>0</v>
      </c>
      <c r="BF278" s="158">
        <f t="shared" si="15"/>
        <v>0</v>
      </c>
      <c r="BG278" s="158">
        <f t="shared" si="16"/>
        <v>0</v>
      </c>
      <c r="BH278" s="158">
        <f t="shared" si="17"/>
        <v>0</v>
      </c>
      <c r="BI278" s="158">
        <f t="shared" si="18"/>
        <v>0</v>
      </c>
      <c r="BJ278" s="18" t="s">
        <v>84</v>
      </c>
      <c r="BK278" s="159">
        <f t="shared" si="19"/>
        <v>0</v>
      </c>
      <c r="BL278" s="18" t="s">
        <v>90</v>
      </c>
      <c r="BM278" s="157" t="s">
        <v>804</v>
      </c>
    </row>
    <row r="279" spans="1:65" s="2" customFormat="1" ht="16.5" customHeight="1">
      <c r="A279" s="33"/>
      <c r="B279" s="145"/>
      <c r="C279" s="192" t="s">
        <v>805</v>
      </c>
      <c r="D279" s="192" t="s">
        <v>237</v>
      </c>
      <c r="E279" s="193" t="s">
        <v>806</v>
      </c>
      <c r="F279" s="194" t="s">
        <v>807</v>
      </c>
      <c r="G279" s="195" t="s">
        <v>620</v>
      </c>
      <c r="H279" s="196">
        <v>25</v>
      </c>
      <c r="I279" s="197"/>
      <c r="J279" s="196">
        <f t="shared" si="10"/>
        <v>0</v>
      </c>
      <c r="K279" s="198"/>
      <c r="L279" s="199"/>
      <c r="M279" s="200" t="s">
        <v>1</v>
      </c>
      <c r="N279" s="201" t="s">
        <v>41</v>
      </c>
      <c r="O279" s="59"/>
      <c r="P279" s="155">
        <f t="shared" si="11"/>
        <v>0</v>
      </c>
      <c r="Q279" s="155">
        <v>0</v>
      </c>
      <c r="R279" s="155">
        <f t="shared" si="12"/>
        <v>0</v>
      </c>
      <c r="S279" s="155">
        <v>0</v>
      </c>
      <c r="T279" s="156">
        <f t="shared" si="1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57" t="s">
        <v>102</v>
      </c>
      <c r="AT279" s="157" t="s">
        <v>237</v>
      </c>
      <c r="AU279" s="157" t="s">
        <v>84</v>
      </c>
      <c r="AY279" s="18" t="s">
        <v>154</v>
      </c>
      <c r="BE279" s="158">
        <f t="shared" si="14"/>
        <v>0</v>
      </c>
      <c r="BF279" s="158">
        <f t="shared" si="15"/>
        <v>0</v>
      </c>
      <c r="BG279" s="158">
        <f t="shared" si="16"/>
        <v>0</v>
      </c>
      <c r="BH279" s="158">
        <f t="shared" si="17"/>
        <v>0</v>
      </c>
      <c r="BI279" s="158">
        <f t="shared" si="18"/>
        <v>0</v>
      </c>
      <c r="BJ279" s="18" t="s">
        <v>84</v>
      </c>
      <c r="BK279" s="159">
        <f t="shared" si="19"/>
        <v>0</v>
      </c>
      <c r="BL279" s="18" t="s">
        <v>90</v>
      </c>
      <c r="BM279" s="157" t="s">
        <v>808</v>
      </c>
    </row>
    <row r="280" spans="1:65" s="2" customFormat="1" ht="16.5" customHeight="1">
      <c r="A280" s="33"/>
      <c r="B280" s="145"/>
      <c r="C280" s="192" t="s">
        <v>809</v>
      </c>
      <c r="D280" s="192" t="s">
        <v>237</v>
      </c>
      <c r="E280" s="193" t="s">
        <v>810</v>
      </c>
      <c r="F280" s="194" t="s">
        <v>811</v>
      </c>
      <c r="G280" s="195" t="s">
        <v>620</v>
      </c>
      <c r="H280" s="196">
        <v>35</v>
      </c>
      <c r="I280" s="197"/>
      <c r="J280" s="196">
        <f t="shared" si="10"/>
        <v>0</v>
      </c>
      <c r="K280" s="198"/>
      <c r="L280" s="199"/>
      <c r="M280" s="200" t="s">
        <v>1</v>
      </c>
      <c r="N280" s="201" t="s">
        <v>41</v>
      </c>
      <c r="O280" s="59"/>
      <c r="P280" s="155">
        <f t="shared" si="11"/>
        <v>0</v>
      </c>
      <c r="Q280" s="155">
        <v>0</v>
      </c>
      <c r="R280" s="155">
        <f t="shared" si="12"/>
        <v>0</v>
      </c>
      <c r="S280" s="155">
        <v>0</v>
      </c>
      <c r="T280" s="156">
        <f t="shared" si="1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57" t="s">
        <v>102</v>
      </c>
      <c r="AT280" s="157" t="s">
        <v>237</v>
      </c>
      <c r="AU280" s="157" t="s">
        <v>84</v>
      </c>
      <c r="AY280" s="18" t="s">
        <v>154</v>
      </c>
      <c r="BE280" s="158">
        <f t="shared" si="14"/>
        <v>0</v>
      </c>
      <c r="BF280" s="158">
        <f t="shared" si="15"/>
        <v>0</v>
      </c>
      <c r="BG280" s="158">
        <f t="shared" si="16"/>
        <v>0</v>
      </c>
      <c r="BH280" s="158">
        <f t="shared" si="17"/>
        <v>0</v>
      </c>
      <c r="BI280" s="158">
        <f t="shared" si="18"/>
        <v>0</v>
      </c>
      <c r="BJ280" s="18" t="s">
        <v>84</v>
      </c>
      <c r="BK280" s="159">
        <f t="shared" si="19"/>
        <v>0</v>
      </c>
      <c r="BL280" s="18" t="s">
        <v>90</v>
      </c>
      <c r="BM280" s="157" t="s">
        <v>812</v>
      </c>
    </row>
    <row r="281" spans="1:65" s="2" customFormat="1" ht="16.5" customHeight="1">
      <c r="A281" s="33"/>
      <c r="B281" s="145"/>
      <c r="C281" s="192" t="s">
        <v>813</v>
      </c>
      <c r="D281" s="192" t="s">
        <v>237</v>
      </c>
      <c r="E281" s="193" t="s">
        <v>814</v>
      </c>
      <c r="F281" s="194" t="s">
        <v>815</v>
      </c>
      <c r="G281" s="195" t="s">
        <v>620</v>
      </c>
      <c r="H281" s="196">
        <v>25</v>
      </c>
      <c r="I281" s="197"/>
      <c r="J281" s="196">
        <f t="shared" si="10"/>
        <v>0</v>
      </c>
      <c r="K281" s="198"/>
      <c r="L281" s="199"/>
      <c r="M281" s="200" t="s">
        <v>1</v>
      </c>
      <c r="N281" s="201" t="s">
        <v>41</v>
      </c>
      <c r="O281" s="59"/>
      <c r="P281" s="155">
        <f t="shared" si="11"/>
        <v>0</v>
      </c>
      <c r="Q281" s="155">
        <v>0</v>
      </c>
      <c r="R281" s="155">
        <f t="shared" si="12"/>
        <v>0</v>
      </c>
      <c r="S281" s="155">
        <v>0</v>
      </c>
      <c r="T281" s="156">
        <f t="shared" si="1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57" t="s">
        <v>102</v>
      </c>
      <c r="AT281" s="157" t="s">
        <v>237</v>
      </c>
      <c r="AU281" s="157" t="s">
        <v>84</v>
      </c>
      <c r="AY281" s="18" t="s">
        <v>154</v>
      </c>
      <c r="BE281" s="158">
        <f t="shared" si="14"/>
        <v>0</v>
      </c>
      <c r="BF281" s="158">
        <f t="shared" si="15"/>
        <v>0</v>
      </c>
      <c r="BG281" s="158">
        <f t="shared" si="16"/>
        <v>0</v>
      </c>
      <c r="BH281" s="158">
        <f t="shared" si="17"/>
        <v>0</v>
      </c>
      <c r="BI281" s="158">
        <f t="shared" si="18"/>
        <v>0</v>
      </c>
      <c r="BJ281" s="18" t="s">
        <v>84</v>
      </c>
      <c r="BK281" s="159">
        <f t="shared" si="19"/>
        <v>0</v>
      </c>
      <c r="BL281" s="18" t="s">
        <v>90</v>
      </c>
      <c r="BM281" s="157" t="s">
        <v>816</v>
      </c>
    </row>
    <row r="282" spans="1:65" s="2" customFormat="1" ht="16.5" customHeight="1">
      <c r="A282" s="33"/>
      <c r="B282" s="145"/>
      <c r="C282" s="192" t="s">
        <v>817</v>
      </c>
      <c r="D282" s="192" t="s">
        <v>237</v>
      </c>
      <c r="E282" s="193" t="s">
        <v>818</v>
      </c>
      <c r="F282" s="194" t="s">
        <v>819</v>
      </c>
      <c r="G282" s="195" t="s">
        <v>616</v>
      </c>
      <c r="H282" s="196">
        <v>1</v>
      </c>
      <c r="I282" s="197"/>
      <c r="J282" s="196">
        <f t="shared" si="10"/>
        <v>0</v>
      </c>
      <c r="K282" s="198"/>
      <c r="L282" s="199"/>
      <c r="M282" s="200" t="s">
        <v>1</v>
      </c>
      <c r="N282" s="201" t="s">
        <v>41</v>
      </c>
      <c r="O282" s="59"/>
      <c r="P282" s="155">
        <f t="shared" si="11"/>
        <v>0</v>
      </c>
      <c r="Q282" s="155">
        <v>0</v>
      </c>
      <c r="R282" s="155">
        <f t="shared" si="12"/>
        <v>0</v>
      </c>
      <c r="S282" s="155">
        <v>0</v>
      </c>
      <c r="T282" s="156">
        <f t="shared" si="1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7" t="s">
        <v>102</v>
      </c>
      <c r="AT282" s="157" t="s">
        <v>237</v>
      </c>
      <c r="AU282" s="157" t="s">
        <v>84</v>
      </c>
      <c r="AY282" s="18" t="s">
        <v>154</v>
      </c>
      <c r="BE282" s="158">
        <f t="shared" si="14"/>
        <v>0</v>
      </c>
      <c r="BF282" s="158">
        <f t="shared" si="15"/>
        <v>0</v>
      </c>
      <c r="BG282" s="158">
        <f t="shared" si="16"/>
        <v>0</v>
      </c>
      <c r="BH282" s="158">
        <f t="shared" si="17"/>
        <v>0</v>
      </c>
      <c r="BI282" s="158">
        <f t="shared" si="18"/>
        <v>0</v>
      </c>
      <c r="BJ282" s="18" t="s">
        <v>84</v>
      </c>
      <c r="BK282" s="159">
        <f t="shared" si="19"/>
        <v>0</v>
      </c>
      <c r="BL282" s="18" t="s">
        <v>90</v>
      </c>
      <c r="BM282" s="157" t="s">
        <v>820</v>
      </c>
    </row>
    <row r="283" spans="1:65" s="2" customFormat="1" ht="16.5" customHeight="1">
      <c r="A283" s="33"/>
      <c r="B283" s="145"/>
      <c r="C283" s="192" t="s">
        <v>381</v>
      </c>
      <c r="D283" s="192" t="s">
        <v>237</v>
      </c>
      <c r="E283" s="193" t="s">
        <v>821</v>
      </c>
      <c r="F283" s="194" t="s">
        <v>822</v>
      </c>
      <c r="G283" s="195" t="s">
        <v>616</v>
      </c>
      <c r="H283" s="196">
        <v>1</v>
      </c>
      <c r="I283" s="197"/>
      <c r="J283" s="196">
        <f t="shared" si="10"/>
        <v>0</v>
      </c>
      <c r="K283" s="198"/>
      <c r="L283" s="199"/>
      <c r="M283" s="200" t="s">
        <v>1</v>
      </c>
      <c r="N283" s="201" t="s">
        <v>41</v>
      </c>
      <c r="O283" s="59"/>
      <c r="P283" s="155">
        <f t="shared" si="11"/>
        <v>0</v>
      </c>
      <c r="Q283" s="155">
        <v>0</v>
      </c>
      <c r="R283" s="155">
        <f t="shared" si="12"/>
        <v>0</v>
      </c>
      <c r="S283" s="155">
        <v>0</v>
      </c>
      <c r="T283" s="156">
        <f t="shared" si="1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57" t="s">
        <v>102</v>
      </c>
      <c r="AT283" s="157" t="s">
        <v>237</v>
      </c>
      <c r="AU283" s="157" t="s">
        <v>84</v>
      </c>
      <c r="AY283" s="18" t="s">
        <v>154</v>
      </c>
      <c r="BE283" s="158">
        <f t="shared" si="14"/>
        <v>0</v>
      </c>
      <c r="BF283" s="158">
        <f t="shared" si="15"/>
        <v>0</v>
      </c>
      <c r="BG283" s="158">
        <f t="shared" si="16"/>
        <v>0</v>
      </c>
      <c r="BH283" s="158">
        <f t="shared" si="17"/>
        <v>0</v>
      </c>
      <c r="BI283" s="158">
        <f t="shared" si="18"/>
        <v>0</v>
      </c>
      <c r="BJ283" s="18" t="s">
        <v>84</v>
      </c>
      <c r="BK283" s="159">
        <f t="shared" si="19"/>
        <v>0</v>
      </c>
      <c r="BL283" s="18" t="s">
        <v>90</v>
      </c>
      <c r="BM283" s="157" t="s">
        <v>823</v>
      </c>
    </row>
    <row r="284" spans="1:65" s="2" customFormat="1" ht="16.5" customHeight="1">
      <c r="A284" s="33"/>
      <c r="B284" s="145"/>
      <c r="C284" s="192" t="s">
        <v>824</v>
      </c>
      <c r="D284" s="192" t="s">
        <v>237</v>
      </c>
      <c r="E284" s="193" t="s">
        <v>825</v>
      </c>
      <c r="F284" s="194" t="s">
        <v>826</v>
      </c>
      <c r="G284" s="195" t="s">
        <v>616</v>
      </c>
      <c r="H284" s="196">
        <v>1</v>
      </c>
      <c r="I284" s="197"/>
      <c r="J284" s="196">
        <f t="shared" si="10"/>
        <v>0</v>
      </c>
      <c r="K284" s="198"/>
      <c r="L284" s="199"/>
      <c r="M284" s="200" t="s">
        <v>1</v>
      </c>
      <c r="N284" s="201" t="s">
        <v>41</v>
      </c>
      <c r="O284" s="59"/>
      <c r="P284" s="155">
        <f t="shared" si="11"/>
        <v>0</v>
      </c>
      <c r="Q284" s="155">
        <v>0</v>
      </c>
      <c r="R284" s="155">
        <f t="shared" si="12"/>
        <v>0</v>
      </c>
      <c r="S284" s="155">
        <v>0</v>
      </c>
      <c r="T284" s="156">
        <f t="shared" si="1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57" t="s">
        <v>102</v>
      </c>
      <c r="AT284" s="157" t="s">
        <v>237</v>
      </c>
      <c r="AU284" s="157" t="s">
        <v>84</v>
      </c>
      <c r="AY284" s="18" t="s">
        <v>154</v>
      </c>
      <c r="BE284" s="158">
        <f t="shared" si="14"/>
        <v>0</v>
      </c>
      <c r="BF284" s="158">
        <f t="shared" si="15"/>
        <v>0</v>
      </c>
      <c r="BG284" s="158">
        <f t="shared" si="16"/>
        <v>0</v>
      </c>
      <c r="BH284" s="158">
        <f t="shared" si="17"/>
        <v>0</v>
      </c>
      <c r="BI284" s="158">
        <f t="shared" si="18"/>
        <v>0</v>
      </c>
      <c r="BJ284" s="18" t="s">
        <v>84</v>
      </c>
      <c r="BK284" s="159">
        <f t="shared" si="19"/>
        <v>0</v>
      </c>
      <c r="BL284" s="18" t="s">
        <v>90</v>
      </c>
      <c r="BM284" s="157" t="s">
        <v>827</v>
      </c>
    </row>
    <row r="285" spans="1:65" s="2" customFormat="1" ht="16.5" customHeight="1">
      <c r="A285" s="33"/>
      <c r="B285" s="145"/>
      <c r="C285" s="192" t="s">
        <v>828</v>
      </c>
      <c r="D285" s="192" t="s">
        <v>237</v>
      </c>
      <c r="E285" s="193" t="s">
        <v>829</v>
      </c>
      <c r="F285" s="194" t="s">
        <v>830</v>
      </c>
      <c r="G285" s="195" t="s">
        <v>616</v>
      </c>
      <c r="H285" s="196">
        <v>1</v>
      </c>
      <c r="I285" s="197"/>
      <c r="J285" s="196">
        <f t="shared" si="10"/>
        <v>0</v>
      </c>
      <c r="K285" s="198"/>
      <c r="L285" s="199"/>
      <c r="M285" s="200" t="s">
        <v>1</v>
      </c>
      <c r="N285" s="201" t="s">
        <v>41</v>
      </c>
      <c r="O285" s="59"/>
      <c r="P285" s="155">
        <f t="shared" si="11"/>
        <v>0</v>
      </c>
      <c r="Q285" s="155">
        <v>0</v>
      </c>
      <c r="R285" s="155">
        <f t="shared" si="12"/>
        <v>0</v>
      </c>
      <c r="S285" s="155">
        <v>0</v>
      </c>
      <c r="T285" s="156">
        <f t="shared" si="1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57" t="s">
        <v>102</v>
      </c>
      <c r="AT285" s="157" t="s">
        <v>237</v>
      </c>
      <c r="AU285" s="157" t="s">
        <v>84</v>
      </c>
      <c r="AY285" s="18" t="s">
        <v>154</v>
      </c>
      <c r="BE285" s="158">
        <f t="shared" si="14"/>
        <v>0</v>
      </c>
      <c r="BF285" s="158">
        <f t="shared" si="15"/>
        <v>0</v>
      </c>
      <c r="BG285" s="158">
        <f t="shared" si="16"/>
        <v>0</v>
      </c>
      <c r="BH285" s="158">
        <f t="shared" si="17"/>
        <v>0</v>
      </c>
      <c r="BI285" s="158">
        <f t="shared" si="18"/>
        <v>0</v>
      </c>
      <c r="BJ285" s="18" t="s">
        <v>84</v>
      </c>
      <c r="BK285" s="159">
        <f t="shared" si="19"/>
        <v>0</v>
      </c>
      <c r="BL285" s="18" t="s">
        <v>90</v>
      </c>
      <c r="BM285" s="157" t="s">
        <v>831</v>
      </c>
    </row>
    <row r="286" spans="1:65" s="2" customFormat="1" ht="16.5" customHeight="1">
      <c r="A286" s="33"/>
      <c r="B286" s="145"/>
      <c r="C286" s="192" t="s">
        <v>832</v>
      </c>
      <c r="D286" s="192" t="s">
        <v>237</v>
      </c>
      <c r="E286" s="193" t="s">
        <v>833</v>
      </c>
      <c r="F286" s="194" t="s">
        <v>834</v>
      </c>
      <c r="G286" s="195" t="s">
        <v>616</v>
      </c>
      <c r="H286" s="196">
        <v>2</v>
      </c>
      <c r="I286" s="197"/>
      <c r="J286" s="196">
        <f t="shared" si="10"/>
        <v>0</v>
      </c>
      <c r="K286" s="198"/>
      <c r="L286" s="199"/>
      <c r="M286" s="200" t="s">
        <v>1</v>
      </c>
      <c r="N286" s="201" t="s">
        <v>41</v>
      </c>
      <c r="O286" s="59"/>
      <c r="P286" s="155">
        <f t="shared" si="11"/>
        <v>0</v>
      </c>
      <c r="Q286" s="155">
        <v>0</v>
      </c>
      <c r="R286" s="155">
        <f t="shared" si="12"/>
        <v>0</v>
      </c>
      <c r="S286" s="155">
        <v>0</v>
      </c>
      <c r="T286" s="156">
        <f t="shared" si="1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7" t="s">
        <v>102</v>
      </c>
      <c r="AT286" s="157" t="s">
        <v>237</v>
      </c>
      <c r="AU286" s="157" t="s">
        <v>84</v>
      </c>
      <c r="AY286" s="18" t="s">
        <v>154</v>
      </c>
      <c r="BE286" s="158">
        <f t="shared" si="14"/>
        <v>0</v>
      </c>
      <c r="BF286" s="158">
        <f t="shared" si="15"/>
        <v>0</v>
      </c>
      <c r="BG286" s="158">
        <f t="shared" si="16"/>
        <v>0</v>
      </c>
      <c r="BH286" s="158">
        <f t="shared" si="17"/>
        <v>0</v>
      </c>
      <c r="BI286" s="158">
        <f t="shared" si="18"/>
        <v>0</v>
      </c>
      <c r="BJ286" s="18" t="s">
        <v>84</v>
      </c>
      <c r="BK286" s="159">
        <f t="shared" si="19"/>
        <v>0</v>
      </c>
      <c r="BL286" s="18" t="s">
        <v>90</v>
      </c>
      <c r="BM286" s="157" t="s">
        <v>835</v>
      </c>
    </row>
    <row r="287" spans="1:65" s="2" customFormat="1" ht="16.5" customHeight="1">
      <c r="A287" s="33"/>
      <c r="B287" s="145"/>
      <c r="C287" s="192" t="s">
        <v>836</v>
      </c>
      <c r="D287" s="192" t="s">
        <v>237</v>
      </c>
      <c r="E287" s="193" t="s">
        <v>837</v>
      </c>
      <c r="F287" s="194" t="s">
        <v>838</v>
      </c>
      <c r="G287" s="195" t="s">
        <v>616</v>
      </c>
      <c r="H287" s="196">
        <v>4</v>
      </c>
      <c r="I287" s="197"/>
      <c r="J287" s="196">
        <f t="shared" si="10"/>
        <v>0</v>
      </c>
      <c r="K287" s="198"/>
      <c r="L287" s="199"/>
      <c r="M287" s="200" t="s">
        <v>1</v>
      </c>
      <c r="N287" s="201" t="s">
        <v>41</v>
      </c>
      <c r="O287" s="59"/>
      <c r="P287" s="155">
        <f t="shared" si="11"/>
        <v>0</v>
      </c>
      <c r="Q287" s="155">
        <v>0</v>
      </c>
      <c r="R287" s="155">
        <f t="shared" si="12"/>
        <v>0</v>
      </c>
      <c r="S287" s="155">
        <v>0</v>
      </c>
      <c r="T287" s="156">
        <f t="shared" si="13"/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57" t="s">
        <v>102</v>
      </c>
      <c r="AT287" s="157" t="s">
        <v>237</v>
      </c>
      <c r="AU287" s="157" t="s">
        <v>84</v>
      </c>
      <c r="AY287" s="18" t="s">
        <v>154</v>
      </c>
      <c r="BE287" s="158">
        <f t="shared" si="14"/>
        <v>0</v>
      </c>
      <c r="BF287" s="158">
        <f t="shared" si="15"/>
        <v>0</v>
      </c>
      <c r="BG287" s="158">
        <f t="shared" si="16"/>
        <v>0</v>
      </c>
      <c r="BH287" s="158">
        <f t="shared" si="17"/>
        <v>0</v>
      </c>
      <c r="BI287" s="158">
        <f t="shared" si="18"/>
        <v>0</v>
      </c>
      <c r="BJ287" s="18" t="s">
        <v>84</v>
      </c>
      <c r="BK287" s="159">
        <f t="shared" si="19"/>
        <v>0</v>
      </c>
      <c r="BL287" s="18" t="s">
        <v>90</v>
      </c>
      <c r="BM287" s="157" t="s">
        <v>839</v>
      </c>
    </row>
    <row r="288" spans="1:65" s="2" customFormat="1" ht="16.5" customHeight="1">
      <c r="A288" s="33"/>
      <c r="B288" s="145"/>
      <c r="C288" s="192" t="s">
        <v>840</v>
      </c>
      <c r="D288" s="192" t="s">
        <v>237</v>
      </c>
      <c r="E288" s="193" t="s">
        <v>841</v>
      </c>
      <c r="F288" s="194" t="s">
        <v>842</v>
      </c>
      <c r="G288" s="195" t="s">
        <v>616</v>
      </c>
      <c r="H288" s="196">
        <v>1</v>
      </c>
      <c r="I288" s="197"/>
      <c r="J288" s="196">
        <f t="shared" si="10"/>
        <v>0</v>
      </c>
      <c r="K288" s="198"/>
      <c r="L288" s="199"/>
      <c r="M288" s="200" t="s">
        <v>1</v>
      </c>
      <c r="N288" s="201" t="s">
        <v>41</v>
      </c>
      <c r="O288" s="59"/>
      <c r="P288" s="155">
        <f t="shared" si="11"/>
        <v>0</v>
      </c>
      <c r="Q288" s="155">
        <v>0</v>
      </c>
      <c r="R288" s="155">
        <f t="shared" si="12"/>
        <v>0</v>
      </c>
      <c r="S288" s="155">
        <v>0</v>
      </c>
      <c r="T288" s="156">
        <f t="shared" si="13"/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7" t="s">
        <v>102</v>
      </c>
      <c r="AT288" s="157" t="s">
        <v>237</v>
      </c>
      <c r="AU288" s="157" t="s">
        <v>84</v>
      </c>
      <c r="AY288" s="18" t="s">
        <v>154</v>
      </c>
      <c r="BE288" s="158">
        <f t="shared" si="14"/>
        <v>0</v>
      </c>
      <c r="BF288" s="158">
        <f t="shared" si="15"/>
        <v>0</v>
      </c>
      <c r="BG288" s="158">
        <f t="shared" si="16"/>
        <v>0</v>
      </c>
      <c r="BH288" s="158">
        <f t="shared" si="17"/>
        <v>0</v>
      </c>
      <c r="BI288" s="158">
        <f t="shared" si="18"/>
        <v>0</v>
      </c>
      <c r="BJ288" s="18" t="s">
        <v>84</v>
      </c>
      <c r="BK288" s="159">
        <f t="shared" si="19"/>
        <v>0</v>
      </c>
      <c r="BL288" s="18" t="s">
        <v>90</v>
      </c>
      <c r="BM288" s="157" t="s">
        <v>843</v>
      </c>
    </row>
    <row r="289" spans="1:65" s="2" customFormat="1" ht="16.5" customHeight="1">
      <c r="A289" s="33"/>
      <c r="B289" s="145"/>
      <c r="C289" s="192" t="s">
        <v>844</v>
      </c>
      <c r="D289" s="192" t="s">
        <v>237</v>
      </c>
      <c r="E289" s="193" t="s">
        <v>845</v>
      </c>
      <c r="F289" s="194" t="s">
        <v>846</v>
      </c>
      <c r="G289" s="195" t="s">
        <v>616</v>
      </c>
      <c r="H289" s="196">
        <v>2</v>
      </c>
      <c r="I289" s="197"/>
      <c r="J289" s="196">
        <f t="shared" si="10"/>
        <v>0</v>
      </c>
      <c r="K289" s="198"/>
      <c r="L289" s="199"/>
      <c r="M289" s="200" t="s">
        <v>1</v>
      </c>
      <c r="N289" s="201" t="s">
        <v>41</v>
      </c>
      <c r="O289" s="59"/>
      <c r="P289" s="155">
        <f t="shared" si="11"/>
        <v>0</v>
      </c>
      <c r="Q289" s="155">
        <v>0</v>
      </c>
      <c r="R289" s="155">
        <f t="shared" si="12"/>
        <v>0</v>
      </c>
      <c r="S289" s="155">
        <v>0</v>
      </c>
      <c r="T289" s="156">
        <f t="shared" si="13"/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57" t="s">
        <v>102</v>
      </c>
      <c r="AT289" s="157" t="s">
        <v>237</v>
      </c>
      <c r="AU289" s="157" t="s">
        <v>84</v>
      </c>
      <c r="AY289" s="18" t="s">
        <v>154</v>
      </c>
      <c r="BE289" s="158">
        <f t="shared" si="14"/>
        <v>0</v>
      </c>
      <c r="BF289" s="158">
        <f t="shared" si="15"/>
        <v>0</v>
      </c>
      <c r="BG289" s="158">
        <f t="shared" si="16"/>
        <v>0</v>
      </c>
      <c r="BH289" s="158">
        <f t="shared" si="17"/>
        <v>0</v>
      </c>
      <c r="BI289" s="158">
        <f t="shared" si="18"/>
        <v>0</v>
      </c>
      <c r="BJ289" s="18" t="s">
        <v>84</v>
      </c>
      <c r="BK289" s="159">
        <f t="shared" si="19"/>
        <v>0</v>
      </c>
      <c r="BL289" s="18" t="s">
        <v>90</v>
      </c>
      <c r="BM289" s="157" t="s">
        <v>847</v>
      </c>
    </row>
    <row r="290" spans="1:65" s="2" customFormat="1" ht="16.5" customHeight="1">
      <c r="A290" s="33"/>
      <c r="B290" s="145"/>
      <c r="C290" s="192" t="s">
        <v>848</v>
      </c>
      <c r="D290" s="192" t="s">
        <v>237</v>
      </c>
      <c r="E290" s="193" t="s">
        <v>849</v>
      </c>
      <c r="F290" s="194" t="s">
        <v>850</v>
      </c>
      <c r="G290" s="195" t="s">
        <v>616</v>
      </c>
      <c r="H290" s="196">
        <v>2</v>
      </c>
      <c r="I290" s="197"/>
      <c r="J290" s="196">
        <f t="shared" si="10"/>
        <v>0</v>
      </c>
      <c r="K290" s="198"/>
      <c r="L290" s="199"/>
      <c r="M290" s="200" t="s">
        <v>1</v>
      </c>
      <c r="N290" s="201" t="s">
        <v>41</v>
      </c>
      <c r="O290" s="59"/>
      <c r="P290" s="155">
        <f t="shared" si="11"/>
        <v>0</v>
      </c>
      <c r="Q290" s="155">
        <v>0</v>
      </c>
      <c r="R290" s="155">
        <f t="shared" si="12"/>
        <v>0</v>
      </c>
      <c r="S290" s="155">
        <v>0</v>
      </c>
      <c r="T290" s="156">
        <f t="shared" si="13"/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57" t="s">
        <v>102</v>
      </c>
      <c r="AT290" s="157" t="s">
        <v>237</v>
      </c>
      <c r="AU290" s="157" t="s">
        <v>84</v>
      </c>
      <c r="AY290" s="18" t="s">
        <v>154</v>
      </c>
      <c r="BE290" s="158">
        <f t="shared" si="14"/>
        <v>0</v>
      </c>
      <c r="BF290" s="158">
        <f t="shared" si="15"/>
        <v>0</v>
      </c>
      <c r="BG290" s="158">
        <f t="shared" si="16"/>
        <v>0</v>
      </c>
      <c r="BH290" s="158">
        <f t="shared" si="17"/>
        <v>0</v>
      </c>
      <c r="BI290" s="158">
        <f t="shared" si="18"/>
        <v>0</v>
      </c>
      <c r="BJ290" s="18" t="s">
        <v>84</v>
      </c>
      <c r="BK290" s="159">
        <f t="shared" si="19"/>
        <v>0</v>
      </c>
      <c r="BL290" s="18" t="s">
        <v>90</v>
      </c>
      <c r="BM290" s="157" t="s">
        <v>851</v>
      </c>
    </row>
    <row r="291" spans="1:65" s="2" customFormat="1" ht="16.5" customHeight="1">
      <c r="A291" s="33"/>
      <c r="B291" s="145"/>
      <c r="C291" s="192" t="s">
        <v>852</v>
      </c>
      <c r="D291" s="192" t="s">
        <v>237</v>
      </c>
      <c r="E291" s="193" t="s">
        <v>853</v>
      </c>
      <c r="F291" s="194" t="s">
        <v>854</v>
      </c>
      <c r="G291" s="195" t="s">
        <v>855</v>
      </c>
      <c r="H291" s="196">
        <v>2</v>
      </c>
      <c r="I291" s="197"/>
      <c r="J291" s="196">
        <f t="shared" si="10"/>
        <v>0</v>
      </c>
      <c r="K291" s="198"/>
      <c r="L291" s="199"/>
      <c r="M291" s="200" t="s">
        <v>1</v>
      </c>
      <c r="N291" s="201" t="s">
        <v>41</v>
      </c>
      <c r="O291" s="59"/>
      <c r="P291" s="155">
        <f t="shared" si="11"/>
        <v>0</v>
      </c>
      <c r="Q291" s="155">
        <v>0</v>
      </c>
      <c r="R291" s="155">
        <f t="shared" si="12"/>
        <v>0</v>
      </c>
      <c r="S291" s="155">
        <v>0</v>
      </c>
      <c r="T291" s="156">
        <f t="shared" si="13"/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57" t="s">
        <v>102</v>
      </c>
      <c r="AT291" s="157" t="s">
        <v>237</v>
      </c>
      <c r="AU291" s="157" t="s">
        <v>84</v>
      </c>
      <c r="AY291" s="18" t="s">
        <v>154</v>
      </c>
      <c r="BE291" s="158">
        <f t="shared" si="14"/>
        <v>0</v>
      </c>
      <c r="BF291" s="158">
        <f t="shared" si="15"/>
        <v>0</v>
      </c>
      <c r="BG291" s="158">
        <f t="shared" si="16"/>
        <v>0</v>
      </c>
      <c r="BH291" s="158">
        <f t="shared" si="17"/>
        <v>0</v>
      </c>
      <c r="BI291" s="158">
        <f t="shared" si="18"/>
        <v>0</v>
      </c>
      <c r="BJ291" s="18" t="s">
        <v>84</v>
      </c>
      <c r="BK291" s="159">
        <f t="shared" si="19"/>
        <v>0</v>
      </c>
      <c r="BL291" s="18" t="s">
        <v>90</v>
      </c>
      <c r="BM291" s="157" t="s">
        <v>856</v>
      </c>
    </row>
    <row r="292" spans="1:65" s="2" customFormat="1" ht="16.5" customHeight="1">
      <c r="A292" s="33"/>
      <c r="B292" s="145"/>
      <c r="C292" s="192" t="s">
        <v>857</v>
      </c>
      <c r="D292" s="192" t="s">
        <v>237</v>
      </c>
      <c r="E292" s="193" t="s">
        <v>858</v>
      </c>
      <c r="F292" s="194" t="s">
        <v>859</v>
      </c>
      <c r="G292" s="195" t="s">
        <v>616</v>
      </c>
      <c r="H292" s="196">
        <v>25</v>
      </c>
      <c r="I292" s="197"/>
      <c r="J292" s="196">
        <f t="shared" si="10"/>
        <v>0</v>
      </c>
      <c r="K292" s="198"/>
      <c r="L292" s="199"/>
      <c r="M292" s="200" t="s">
        <v>1</v>
      </c>
      <c r="N292" s="201" t="s">
        <v>41</v>
      </c>
      <c r="O292" s="59"/>
      <c r="P292" s="155">
        <f t="shared" si="11"/>
        <v>0</v>
      </c>
      <c r="Q292" s="155">
        <v>0</v>
      </c>
      <c r="R292" s="155">
        <f t="shared" si="12"/>
        <v>0</v>
      </c>
      <c r="S292" s="155">
        <v>0</v>
      </c>
      <c r="T292" s="156">
        <f t="shared" si="13"/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57" t="s">
        <v>102</v>
      </c>
      <c r="AT292" s="157" t="s">
        <v>237</v>
      </c>
      <c r="AU292" s="157" t="s">
        <v>84</v>
      </c>
      <c r="AY292" s="18" t="s">
        <v>154</v>
      </c>
      <c r="BE292" s="158">
        <f t="shared" si="14"/>
        <v>0</v>
      </c>
      <c r="BF292" s="158">
        <f t="shared" si="15"/>
        <v>0</v>
      </c>
      <c r="BG292" s="158">
        <f t="shared" si="16"/>
        <v>0</v>
      </c>
      <c r="BH292" s="158">
        <f t="shared" si="17"/>
        <v>0</v>
      </c>
      <c r="BI292" s="158">
        <f t="shared" si="18"/>
        <v>0</v>
      </c>
      <c r="BJ292" s="18" t="s">
        <v>84</v>
      </c>
      <c r="BK292" s="159">
        <f t="shared" si="19"/>
        <v>0</v>
      </c>
      <c r="BL292" s="18" t="s">
        <v>90</v>
      </c>
      <c r="BM292" s="157" t="s">
        <v>860</v>
      </c>
    </row>
    <row r="293" spans="1:65" s="2" customFormat="1" ht="16.5" customHeight="1">
      <c r="A293" s="33"/>
      <c r="B293" s="145"/>
      <c r="C293" s="192" t="s">
        <v>861</v>
      </c>
      <c r="D293" s="192" t="s">
        <v>237</v>
      </c>
      <c r="E293" s="193" t="s">
        <v>862</v>
      </c>
      <c r="F293" s="194" t="s">
        <v>863</v>
      </c>
      <c r="G293" s="195" t="s">
        <v>855</v>
      </c>
      <c r="H293" s="196">
        <v>2</v>
      </c>
      <c r="I293" s="197"/>
      <c r="J293" s="196">
        <f t="shared" ref="J293:J297" si="20">ROUND(I293*H293,3)</f>
        <v>0</v>
      </c>
      <c r="K293" s="198"/>
      <c r="L293" s="199"/>
      <c r="M293" s="200" t="s">
        <v>1</v>
      </c>
      <c r="N293" s="201" t="s">
        <v>41</v>
      </c>
      <c r="O293" s="59"/>
      <c r="P293" s="155">
        <f t="shared" ref="P293:P297" si="21">O293*H293</f>
        <v>0</v>
      </c>
      <c r="Q293" s="155">
        <v>0</v>
      </c>
      <c r="R293" s="155">
        <f t="shared" ref="R293:R297" si="22">Q293*H293</f>
        <v>0</v>
      </c>
      <c r="S293" s="155">
        <v>0</v>
      </c>
      <c r="T293" s="156">
        <f t="shared" ref="T293:T297" si="23"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57" t="s">
        <v>102</v>
      </c>
      <c r="AT293" s="157" t="s">
        <v>237</v>
      </c>
      <c r="AU293" s="157" t="s">
        <v>84</v>
      </c>
      <c r="AY293" s="18" t="s">
        <v>154</v>
      </c>
      <c r="BE293" s="158">
        <f t="shared" si="14"/>
        <v>0</v>
      </c>
      <c r="BF293" s="158">
        <f t="shared" si="15"/>
        <v>0</v>
      </c>
      <c r="BG293" s="158">
        <f t="shared" si="16"/>
        <v>0</v>
      </c>
      <c r="BH293" s="158">
        <f t="shared" si="17"/>
        <v>0</v>
      </c>
      <c r="BI293" s="158">
        <f t="shared" si="18"/>
        <v>0</v>
      </c>
      <c r="BJ293" s="18" t="s">
        <v>84</v>
      </c>
      <c r="BK293" s="159">
        <f t="shared" si="19"/>
        <v>0</v>
      </c>
      <c r="BL293" s="18" t="s">
        <v>90</v>
      </c>
      <c r="BM293" s="157" t="s">
        <v>864</v>
      </c>
    </row>
    <row r="294" spans="1:65" s="2" customFormat="1" ht="16.5" customHeight="1">
      <c r="A294" s="33"/>
      <c r="B294" s="145"/>
      <c r="C294" s="192" t="s">
        <v>865</v>
      </c>
      <c r="D294" s="192" t="s">
        <v>237</v>
      </c>
      <c r="E294" s="193" t="s">
        <v>866</v>
      </c>
      <c r="F294" s="194" t="s">
        <v>867</v>
      </c>
      <c r="G294" s="195" t="s">
        <v>735</v>
      </c>
      <c r="H294" s="196">
        <v>20</v>
      </c>
      <c r="I294" s="197"/>
      <c r="J294" s="196">
        <f t="shared" si="20"/>
        <v>0</v>
      </c>
      <c r="K294" s="198"/>
      <c r="L294" s="199"/>
      <c r="M294" s="200" t="s">
        <v>1</v>
      </c>
      <c r="N294" s="201" t="s">
        <v>41</v>
      </c>
      <c r="O294" s="59"/>
      <c r="P294" s="155">
        <f t="shared" si="21"/>
        <v>0</v>
      </c>
      <c r="Q294" s="155">
        <v>0</v>
      </c>
      <c r="R294" s="155">
        <f t="shared" si="22"/>
        <v>0</v>
      </c>
      <c r="S294" s="155">
        <v>0</v>
      </c>
      <c r="T294" s="156">
        <f t="shared" si="23"/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57" t="s">
        <v>102</v>
      </c>
      <c r="AT294" s="157" t="s">
        <v>237</v>
      </c>
      <c r="AU294" s="157" t="s">
        <v>84</v>
      </c>
      <c r="AY294" s="18" t="s">
        <v>154</v>
      </c>
      <c r="BE294" s="158">
        <f t="shared" si="14"/>
        <v>0</v>
      </c>
      <c r="BF294" s="158">
        <f t="shared" si="15"/>
        <v>0</v>
      </c>
      <c r="BG294" s="158">
        <f t="shared" si="16"/>
        <v>0</v>
      </c>
      <c r="BH294" s="158">
        <f t="shared" si="17"/>
        <v>0</v>
      </c>
      <c r="BI294" s="158">
        <f t="shared" si="18"/>
        <v>0</v>
      </c>
      <c r="BJ294" s="18" t="s">
        <v>84</v>
      </c>
      <c r="BK294" s="159">
        <f t="shared" si="19"/>
        <v>0</v>
      </c>
      <c r="BL294" s="18" t="s">
        <v>90</v>
      </c>
      <c r="BM294" s="157" t="s">
        <v>868</v>
      </c>
    </row>
    <row r="295" spans="1:65" s="2" customFormat="1" ht="16.5" customHeight="1">
      <c r="A295" s="33"/>
      <c r="B295" s="145"/>
      <c r="C295" s="146" t="s">
        <v>869</v>
      </c>
      <c r="D295" s="146" t="s">
        <v>156</v>
      </c>
      <c r="E295" s="147" t="s">
        <v>870</v>
      </c>
      <c r="F295" s="148" t="s">
        <v>871</v>
      </c>
      <c r="G295" s="149" t="s">
        <v>440</v>
      </c>
      <c r="H295" s="150">
        <v>1</v>
      </c>
      <c r="I295" s="151"/>
      <c r="J295" s="150">
        <f t="shared" si="20"/>
        <v>0</v>
      </c>
      <c r="K295" s="152"/>
      <c r="L295" s="34"/>
      <c r="M295" s="153" t="s">
        <v>1</v>
      </c>
      <c r="N295" s="154" t="s">
        <v>41</v>
      </c>
      <c r="O295" s="59"/>
      <c r="P295" s="155">
        <f t="shared" si="21"/>
        <v>0</v>
      </c>
      <c r="Q295" s="155">
        <v>0</v>
      </c>
      <c r="R295" s="155">
        <f t="shared" si="22"/>
        <v>0</v>
      </c>
      <c r="S295" s="155">
        <v>0</v>
      </c>
      <c r="T295" s="156">
        <f t="shared" si="23"/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57" t="s">
        <v>441</v>
      </c>
      <c r="AT295" s="157" t="s">
        <v>156</v>
      </c>
      <c r="AU295" s="157" t="s">
        <v>84</v>
      </c>
      <c r="AY295" s="18" t="s">
        <v>154</v>
      </c>
      <c r="BE295" s="158">
        <f t="shared" si="14"/>
        <v>0</v>
      </c>
      <c r="BF295" s="158">
        <f t="shared" si="15"/>
        <v>0</v>
      </c>
      <c r="BG295" s="158">
        <f t="shared" si="16"/>
        <v>0</v>
      </c>
      <c r="BH295" s="158">
        <f t="shared" si="17"/>
        <v>0</v>
      </c>
      <c r="BI295" s="158">
        <f t="shared" si="18"/>
        <v>0</v>
      </c>
      <c r="BJ295" s="18" t="s">
        <v>84</v>
      </c>
      <c r="BK295" s="159">
        <f t="shared" si="19"/>
        <v>0</v>
      </c>
      <c r="BL295" s="18" t="s">
        <v>441</v>
      </c>
      <c r="BM295" s="157" t="s">
        <v>872</v>
      </c>
    </row>
    <row r="296" spans="1:65" s="2" customFormat="1" ht="16.5" customHeight="1">
      <c r="A296" s="33"/>
      <c r="B296" s="145"/>
      <c r="C296" s="146" t="s">
        <v>873</v>
      </c>
      <c r="D296" s="146" t="s">
        <v>156</v>
      </c>
      <c r="E296" s="147" t="s">
        <v>874</v>
      </c>
      <c r="F296" s="148" t="s">
        <v>875</v>
      </c>
      <c r="G296" s="149" t="s">
        <v>440</v>
      </c>
      <c r="H296" s="150">
        <v>1</v>
      </c>
      <c r="I296" s="151"/>
      <c r="J296" s="150">
        <f t="shared" si="20"/>
        <v>0</v>
      </c>
      <c r="K296" s="152"/>
      <c r="L296" s="34"/>
      <c r="M296" s="153" t="s">
        <v>1</v>
      </c>
      <c r="N296" s="154" t="s">
        <v>41</v>
      </c>
      <c r="O296" s="59"/>
      <c r="P296" s="155">
        <f t="shared" si="21"/>
        <v>0</v>
      </c>
      <c r="Q296" s="155">
        <v>0</v>
      </c>
      <c r="R296" s="155">
        <f t="shared" si="22"/>
        <v>0</v>
      </c>
      <c r="S296" s="155">
        <v>0</v>
      </c>
      <c r="T296" s="156">
        <f t="shared" si="23"/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57" t="s">
        <v>441</v>
      </c>
      <c r="AT296" s="157" t="s">
        <v>156</v>
      </c>
      <c r="AU296" s="157" t="s">
        <v>84</v>
      </c>
      <c r="AY296" s="18" t="s">
        <v>154</v>
      </c>
      <c r="BE296" s="158">
        <f t="shared" si="14"/>
        <v>0</v>
      </c>
      <c r="BF296" s="158">
        <f t="shared" si="15"/>
        <v>0</v>
      </c>
      <c r="BG296" s="158">
        <f t="shared" si="16"/>
        <v>0</v>
      </c>
      <c r="BH296" s="158">
        <f t="shared" si="17"/>
        <v>0</v>
      </c>
      <c r="BI296" s="158">
        <f t="shared" si="18"/>
        <v>0</v>
      </c>
      <c r="BJ296" s="18" t="s">
        <v>84</v>
      </c>
      <c r="BK296" s="159">
        <f t="shared" si="19"/>
        <v>0</v>
      </c>
      <c r="BL296" s="18" t="s">
        <v>441</v>
      </c>
      <c r="BM296" s="157" t="s">
        <v>876</v>
      </c>
    </row>
    <row r="297" spans="1:65" s="2" customFormat="1" ht="16.5" customHeight="1">
      <c r="A297" s="33"/>
      <c r="B297" s="145"/>
      <c r="C297" s="146" t="s">
        <v>877</v>
      </c>
      <c r="D297" s="146" t="s">
        <v>156</v>
      </c>
      <c r="E297" s="147" t="s">
        <v>878</v>
      </c>
      <c r="F297" s="148" t="s">
        <v>879</v>
      </c>
      <c r="G297" s="149" t="s">
        <v>440</v>
      </c>
      <c r="H297" s="150">
        <v>1</v>
      </c>
      <c r="I297" s="151"/>
      <c r="J297" s="150">
        <f t="shared" si="20"/>
        <v>0</v>
      </c>
      <c r="K297" s="152"/>
      <c r="L297" s="34"/>
      <c r="M297" s="202" t="s">
        <v>1</v>
      </c>
      <c r="N297" s="203" t="s">
        <v>41</v>
      </c>
      <c r="O297" s="204"/>
      <c r="P297" s="205">
        <f t="shared" si="21"/>
        <v>0</v>
      </c>
      <c r="Q297" s="205">
        <v>0</v>
      </c>
      <c r="R297" s="205">
        <f t="shared" si="22"/>
        <v>0</v>
      </c>
      <c r="S297" s="205">
        <v>0</v>
      </c>
      <c r="T297" s="206">
        <f t="shared" si="23"/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57" t="s">
        <v>441</v>
      </c>
      <c r="AT297" s="157" t="s">
        <v>156</v>
      </c>
      <c r="AU297" s="157" t="s">
        <v>84</v>
      </c>
      <c r="AY297" s="18" t="s">
        <v>154</v>
      </c>
      <c r="BE297" s="158">
        <f t="shared" si="14"/>
        <v>0</v>
      </c>
      <c r="BF297" s="158">
        <f t="shared" si="15"/>
        <v>0</v>
      </c>
      <c r="BG297" s="158">
        <f t="shared" si="16"/>
        <v>0</v>
      </c>
      <c r="BH297" s="158">
        <f t="shared" si="17"/>
        <v>0</v>
      </c>
      <c r="BI297" s="158">
        <f t="shared" si="18"/>
        <v>0</v>
      </c>
      <c r="BJ297" s="18" t="s">
        <v>84</v>
      </c>
      <c r="BK297" s="159">
        <f t="shared" si="19"/>
        <v>0</v>
      </c>
      <c r="BL297" s="18" t="s">
        <v>441</v>
      </c>
      <c r="BM297" s="157" t="s">
        <v>880</v>
      </c>
    </row>
    <row r="298" spans="1:65" s="2" customFormat="1" ht="6.95" customHeight="1">
      <c r="A298" s="33"/>
      <c r="B298" s="48"/>
      <c r="C298" s="49"/>
      <c r="D298" s="49"/>
      <c r="E298" s="49"/>
      <c r="F298" s="49"/>
      <c r="G298" s="49"/>
      <c r="H298" s="49"/>
      <c r="I298" s="49"/>
      <c r="J298" s="49"/>
      <c r="K298" s="49"/>
      <c r="L298" s="34"/>
      <c r="M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</row>
  </sheetData>
  <autoFilter ref="C128:K297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topLeftCell="A176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89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9" t="s">
        <v>881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ROUND(J126,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ROUND((SUM(BE126:BE184)),  2)</f>
        <v>0</v>
      </c>
      <c r="G33" s="33"/>
      <c r="H33" s="33"/>
      <c r="I33" s="101">
        <v>0.2</v>
      </c>
      <c r="J33" s="100">
        <f>ROUND(((SUM(BE126:BE184))*I33),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ROUND((SUM(BF126:BF184)),  2)</f>
        <v>0</v>
      </c>
      <c r="G34" s="33"/>
      <c r="H34" s="33"/>
      <c r="I34" s="101">
        <v>0.2</v>
      </c>
      <c r="J34" s="100">
        <f>ROUND(((SUM(BF126:BF184))*I34),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ROUND((SUM(BG126:BG184)),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ROUND((SUM(BH126:BH184)),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ROUND((SUM(BI126:BI184)),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>3 - SO 101.2 - Kryté pódium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450</v>
      </c>
      <c r="E97" s="115"/>
      <c r="F97" s="115"/>
      <c r="G97" s="115"/>
      <c r="H97" s="115"/>
      <c r="I97" s="115"/>
      <c r="J97" s="116">
        <f>J127</f>
        <v>0</v>
      </c>
      <c r="L97" s="113"/>
    </row>
    <row r="98" spans="1:31" s="10" customFormat="1" ht="19.899999999999999" customHeight="1">
      <c r="B98" s="117"/>
      <c r="D98" s="118" t="s">
        <v>129</v>
      </c>
      <c r="E98" s="119"/>
      <c r="F98" s="119"/>
      <c r="G98" s="119"/>
      <c r="H98" s="119"/>
      <c r="I98" s="119"/>
      <c r="J98" s="120">
        <f>J128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J144</f>
        <v>0</v>
      </c>
      <c r="L99" s="117"/>
    </row>
    <row r="100" spans="1:31" s="10" customFormat="1" ht="19.899999999999999" customHeight="1">
      <c r="B100" s="117"/>
      <c r="D100" s="118" t="s">
        <v>454</v>
      </c>
      <c r="E100" s="119"/>
      <c r="F100" s="119"/>
      <c r="G100" s="119"/>
      <c r="H100" s="119"/>
      <c r="I100" s="119"/>
      <c r="J100" s="120">
        <f>J152</f>
        <v>0</v>
      </c>
      <c r="L100" s="117"/>
    </row>
    <row r="101" spans="1:31" s="9" customFormat="1" ht="24.95" customHeight="1">
      <c r="B101" s="113"/>
      <c r="D101" s="114" t="s">
        <v>134</v>
      </c>
      <c r="E101" s="115"/>
      <c r="F101" s="115"/>
      <c r="G101" s="115"/>
      <c r="H101" s="115"/>
      <c r="I101" s="115"/>
      <c r="J101" s="116">
        <f>J154</f>
        <v>0</v>
      </c>
      <c r="L101" s="113"/>
    </row>
    <row r="102" spans="1:31" s="10" customFormat="1" ht="19.899999999999999" customHeight="1">
      <c r="B102" s="117"/>
      <c r="D102" s="118" t="s">
        <v>882</v>
      </c>
      <c r="E102" s="119"/>
      <c r="F102" s="119"/>
      <c r="G102" s="119"/>
      <c r="H102" s="119"/>
      <c r="I102" s="119"/>
      <c r="J102" s="120">
        <f>J155</f>
        <v>0</v>
      </c>
      <c r="L102" s="117"/>
    </row>
    <row r="103" spans="1:31" s="10" customFormat="1" ht="19.899999999999999" customHeight="1">
      <c r="B103" s="117"/>
      <c r="D103" s="118" t="s">
        <v>135</v>
      </c>
      <c r="E103" s="119"/>
      <c r="F103" s="119"/>
      <c r="G103" s="119"/>
      <c r="H103" s="119"/>
      <c r="I103" s="119"/>
      <c r="J103" s="120">
        <f>J167</f>
        <v>0</v>
      </c>
      <c r="L103" s="117"/>
    </row>
    <row r="104" spans="1:31" s="10" customFormat="1" ht="19.899999999999999" customHeight="1">
      <c r="B104" s="117"/>
      <c r="D104" s="118" t="s">
        <v>883</v>
      </c>
      <c r="E104" s="119"/>
      <c r="F104" s="119"/>
      <c r="G104" s="119"/>
      <c r="H104" s="119"/>
      <c r="I104" s="119"/>
      <c r="J104" s="120">
        <f>J173</f>
        <v>0</v>
      </c>
      <c r="L104" s="117"/>
    </row>
    <row r="105" spans="1:31" s="9" customFormat="1" ht="24.95" customHeight="1">
      <c r="B105" s="113"/>
      <c r="D105" s="114" t="s">
        <v>456</v>
      </c>
      <c r="E105" s="115"/>
      <c r="F105" s="115"/>
      <c r="G105" s="115"/>
      <c r="H105" s="115"/>
      <c r="I105" s="115"/>
      <c r="J105" s="116">
        <f>J182</f>
        <v>0</v>
      </c>
      <c r="L105" s="113"/>
    </row>
    <row r="106" spans="1:31" s="10" customFormat="1" ht="19.899999999999999" customHeight="1">
      <c r="B106" s="117"/>
      <c r="D106" s="118" t="s">
        <v>884</v>
      </c>
      <c r="E106" s="119"/>
      <c r="F106" s="119"/>
      <c r="G106" s="119"/>
      <c r="H106" s="119"/>
      <c r="I106" s="119"/>
      <c r="J106" s="120">
        <f>J183</f>
        <v>0</v>
      </c>
      <c r="L106" s="117"/>
    </row>
    <row r="107" spans="1:31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31" s="2" customFormat="1" ht="6.95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5" customHeight="1">
      <c r="A113" s="33"/>
      <c r="B113" s="34"/>
      <c r="C113" s="22" t="s">
        <v>140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5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14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55" t="str">
        <f>E7</f>
        <v>ROZKVET - OPRAVA NÁMESTIA</v>
      </c>
      <c r="F116" s="256"/>
      <c r="G116" s="256"/>
      <c r="H116" s="256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121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49" t="str">
        <f>E9</f>
        <v>3 - SO 101.2 - Kryté pódium</v>
      </c>
      <c r="F118" s="254"/>
      <c r="G118" s="254"/>
      <c r="H118" s="254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18</v>
      </c>
      <c r="D120" s="33"/>
      <c r="E120" s="33"/>
      <c r="F120" s="26" t="str">
        <f>F12</f>
        <v xml:space="preserve"> </v>
      </c>
      <c r="G120" s="33"/>
      <c r="H120" s="33"/>
      <c r="I120" s="28" t="s">
        <v>20</v>
      </c>
      <c r="J120" s="56" t="str">
        <f>IF(J12="","",J12)</f>
        <v>12. 1. 2021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25.7" customHeight="1">
      <c r="A122" s="33"/>
      <c r="B122" s="34"/>
      <c r="C122" s="28" t="s">
        <v>22</v>
      </c>
      <c r="D122" s="33"/>
      <c r="E122" s="33"/>
      <c r="F122" s="26" t="str">
        <f>E15</f>
        <v>Mestský úrad , Trenčín</v>
      </c>
      <c r="G122" s="33"/>
      <c r="H122" s="33"/>
      <c r="I122" s="28" t="s">
        <v>28</v>
      </c>
      <c r="J122" s="31" t="str">
        <f>E21</f>
        <v>BYTOP , s.r.o. Trenčín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26</v>
      </c>
      <c r="D123" s="33"/>
      <c r="E123" s="33"/>
      <c r="F123" s="26" t="str">
        <f>IF(E18="","",E18)</f>
        <v>Vyplň údaj</v>
      </c>
      <c r="G123" s="33"/>
      <c r="H123" s="33"/>
      <c r="I123" s="28" t="s">
        <v>32</v>
      </c>
      <c r="J123" s="31" t="str">
        <f>E24</f>
        <v>Martinusová Katarína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1"/>
      <c r="B125" s="122"/>
      <c r="C125" s="123" t="s">
        <v>141</v>
      </c>
      <c r="D125" s="124" t="s">
        <v>60</v>
      </c>
      <c r="E125" s="124" t="s">
        <v>56</v>
      </c>
      <c r="F125" s="124" t="s">
        <v>57</v>
      </c>
      <c r="G125" s="124" t="s">
        <v>142</v>
      </c>
      <c r="H125" s="124" t="s">
        <v>143</v>
      </c>
      <c r="I125" s="124" t="s">
        <v>144</v>
      </c>
      <c r="J125" s="125" t="s">
        <v>125</v>
      </c>
      <c r="K125" s="126" t="s">
        <v>145</v>
      </c>
      <c r="L125" s="127"/>
      <c r="M125" s="63" t="s">
        <v>1</v>
      </c>
      <c r="N125" s="64" t="s">
        <v>39</v>
      </c>
      <c r="O125" s="64" t="s">
        <v>146</v>
      </c>
      <c r="P125" s="64" t="s">
        <v>147</v>
      </c>
      <c r="Q125" s="64" t="s">
        <v>148</v>
      </c>
      <c r="R125" s="64" t="s">
        <v>149</v>
      </c>
      <c r="S125" s="64" t="s">
        <v>150</v>
      </c>
      <c r="T125" s="65" t="s">
        <v>151</v>
      </c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</row>
    <row r="126" spans="1:63" s="2" customFormat="1" ht="22.9" customHeight="1">
      <c r="A126" s="33"/>
      <c r="B126" s="34"/>
      <c r="C126" s="70" t="s">
        <v>126</v>
      </c>
      <c r="D126" s="33"/>
      <c r="E126" s="33"/>
      <c r="F126" s="33"/>
      <c r="G126" s="33"/>
      <c r="H126" s="33"/>
      <c r="I126" s="33"/>
      <c r="J126" s="128">
        <f>BK126</f>
        <v>0</v>
      </c>
      <c r="K126" s="33"/>
      <c r="L126" s="34"/>
      <c r="M126" s="66"/>
      <c r="N126" s="57"/>
      <c r="O126" s="67"/>
      <c r="P126" s="129">
        <f>P127+P154+P182</f>
        <v>0</v>
      </c>
      <c r="Q126" s="67"/>
      <c r="R126" s="129">
        <f>R127+R154+R182</f>
        <v>26.526880232799996</v>
      </c>
      <c r="S126" s="67"/>
      <c r="T126" s="130">
        <f>T127+T154+T182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127</v>
      </c>
      <c r="BK126" s="131">
        <f>BK127+BK154+BK182</f>
        <v>0</v>
      </c>
    </row>
    <row r="127" spans="1:63" s="12" customFormat="1" ht="25.9" customHeight="1">
      <c r="B127" s="132"/>
      <c r="D127" s="133" t="s">
        <v>74</v>
      </c>
      <c r="E127" s="134" t="s">
        <v>152</v>
      </c>
      <c r="F127" s="134" t="s">
        <v>458</v>
      </c>
      <c r="I127" s="135"/>
      <c r="J127" s="136">
        <f>BK127</f>
        <v>0</v>
      </c>
      <c r="L127" s="132"/>
      <c r="M127" s="137"/>
      <c r="N127" s="138"/>
      <c r="O127" s="138"/>
      <c r="P127" s="139">
        <f>P128+P144+P152</f>
        <v>0</v>
      </c>
      <c r="Q127" s="138"/>
      <c r="R127" s="139">
        <f>R128+R144+R152</f>
        <v>26.078424559999995</v>
      </c>
      <c r="S127" s="138"/>
      <c r="T127" s="140">
        <f>T128+T144+T152</f>
        <v>0</v>
      </c>
      <c r="AR127" s="133" t="s">
        <v>80</v>
      </c>
      <c r="AT127" s="141" t="s">
        <v>74</v>
      </c>
      <c r="AU127" s="141" t="s">
        <v>75</v>
      </c>
      <c r="AY127" s="133" t="s">
        <v>154</v>
      </c>
      <c r="BK127" s="142">
        <f>BK128+BK144+BK152</f>
        <v>0</v>
      </c>
    </row>
    <row r="128" spans="1:63" s="12" customFormat="1" ht="22.9" customHeight="1">
      <c r="B128" s="132"/>
      <c r="D128" s="133" t="s">
        <v>74</v>
      </c>
      <c r="E128" s="143" t="s">
        <v>80</v>
      </c>
      <c r="F128" s="143" t="s">
        <v>155</v>
      </c>
      <c r="I128" s="135"/>
      <c r="J128" s="144">
        <f>BK128</f>
        <v>0</v>
      </c>
      <c r="L128" s="132"/>
      <c r="M128" s="137"/>
      <c r="N128" s="138"/>
      <c r="O128" s="138"/>
      <c r="P128" s="139">
        <f>SUM(P129:P143)</f>
        <v>0</v>
      </c>
      <c r="Q128" s="138"/>
      <c r="R128" s="139">
        <f>SUM(R129:R143)</f>
        <v>0</v>
      </c>
      <c r="S128" s="138"/>
      <c r="T128" s="140">
        <f>SUM(T129:T143)</f>
        <v>0</v>
      </c>
      <c r="AR128" s="133" t="s">
        <v>80</v>
      </c>
      <c r="AT128" s="141" t="s">
        <v>74</v>
      </c>
      <c r="AU128" s="141" t="s">
        <v>80</v>
      </c>
      <c r="AY128" s="133" t="s">
        <v>154</v>
      </c>
      <c r="BK128" s="142">
        <f>SUM(BK129:BK143)</f>
        <v>0</v>
      </c>
    </row>
    <row r="129" spans="1:65" s="2" customFormat="1" ht="21.75" customHeight="1">
      <c r="A129" s="33"/>
      <c r="B129" s="145"/>
      <c r="C129" s="146" t="s">
        <v>80</v>
      </c>
      <c r="D129" s="146" t="s">
        <v>156</v>
      </c>
      <c r="E129" s="147" t="s">
        <v>885</v>
      </c>
      <c r="F129" s="148" t="s">
        <v>886</v>
      </c>
      <c r="G129" s="149" t="s">
        <v>187</v>
      </c>
      <c r="H129" s="150">
        <v>3.84</v>
      </c>
      <c r="I129" s="151"/>
      <c r="J129" s="150">
        <f>ROUND(I129*H129,3)</f>
        <v>0</v>
      </c>
      <c r="K129" s="152"/>
      <c r="L129" s="34"/>
      <c r="M129" s="153" t="s">
        <v>1</v>
      </c>
      <c r="N129" s="154" t="s">
        <v>41</v>
      </c>
      <c r="O129" s="59"/>
      <c r="P129" s="155">
        <f>O129*H129</f>
        <v>0</v>
      </c>
      <c r="Q129" s="155">
        <v>0</v>
      </c>
      <c r="R129" s="155">
        <f>Q129*H129</f>
        <v>0</v>
      </c>
      <c r="S129" s="155">
        <v>0</v>
      </c>
      <c r="T129" s="156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90</v>
      </c>
      <c r="AT129" s="157" t="s">
        <v>156</v>
      </c>
      <c r="AU129" s="157" t="s">
        <v>84</v>
      </c>
      <c r="AY129" s="18" t="s">
        <v>154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8" t="s">
        <v>84</v>
      </c>
      <c r="BK129" s="159">
        <f>ROUND(I129*H129,3)</f>
        <v>0</v>
      </c>
      <c r="BL129" s="18" t="s">
        <v>90</v>
      </c>
      <c r="BM129" s="157" t="s">
        <v>887</v>
      </c>
    </row>
    <row r="130" spans="1:65" s="14" customFormat="1">
      <c r="B130" s="168"/>
      <c r="D130" s="161" t="s">
        <v>161</v>
      </c>
      <c r="E130" s="169" t="s">
        <v>1</v>
      </c>
      <c r="F130" s="170" t="s">
        <v>888</v>
      </c>
      <c r="H130" s="171">
        <v>3.84</v>
      </c>
      <c r="I130" s="172"/>
      <c r="L130" s="168"/>
      <c r="M130" s="173"/>
      <c r="N130" s="174"/>
      <c r="O130" s="174"/>
      <c r="P130" s="174"/>
      <c r="Q130" s="174"/>
      <c r="R130" s="174"/>
      <c r="S130" s="174"/>
      <c r="T130" s="175"/>
      <c r="AT130" s="169" t="s">
        <v>161</v>
      </c>
      <c r="AU130" s="169" t="s">
        <v>84</v>
      </c>
      <c r="AV130" s="14" t="s">
        <v>84</v>
      </c>
      <c r="AW130" s="14" t="s">
        <v>30</v>
      </c>
      <c r="AX130" s="14" t="s">
        <v>80</v>
      </c>
      <c r="AY130" s="169" t="s">
        <v>154</v>
      </c>
    </row>
    <row r="131" spans="1:65" s="2" customFormat="1" ht="33" customHeight="1">
      <c r="A131" s="33"/>
      <c r="B131" s="145"/>
      <c r="C131" s="146" t="s">
        <v>84</v>
      </c>
      <c r="D131" s="146" t="s">
        <v>156</v>
      </c>
      <c r="E131" s="147" t="s">
        <v>889</v>
      </c>
      <c r="F131" s="148" t="s">
        <v>890</v>
      </c>
      <c r="G131" s="149" t="s">
        <v>187</v>
      </c>
      <c r="H131" s="150">
        <v>3.84</v>
      </c>
      <c r="I131" s="151"/>
      <c r="J131" s="150">
        <f>ROUND(I131*H131,3)</f>
        <v>0</v>
      </c>
      <c r="K131" s="152"/>
      <c r="L131" s="34"/>
      <c r="M131" s="153" t="s">
        <v>1</v>
      </c>
      <c r="N131" s="154" t="s">
        <v>41</v>
      </c>
      <c r="O131" s="59"/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>IF(N131="základná",J131,0)</f>
        <v>0</v>
      </c>
      <c r="BF131" s="158">
        <f>IF(N131="znížená",J131,0)</f>
        <v>0</v>
      </c>
      <c r="BG131" s="158">
        <f>IF(N131="zákl. prenesená",J131,0)</f>
        <v>0</v>
      </c>
      <c r="BH131" s="158">
        <f>IF(N131="zníž. prenesená",J131,0)</f>
        <v>0</v>
      </c>
      <c r="BI131" s="158">
        <f>IF(N131="nulová",J131,0)</f>
        <v>0</v>
      </c>
      <c r="BJ131" s="18" t="s">
        <v>84</v>
      </c>
      <c r="BK131" s="159">
        <f>ROUND(I131*H131,3)</f>
        <v>0</v>
      </c>
      <c r="BL131" s="18" t="s">
        <v>90</v>
      </c>
      <c r="BM131" s="157" t="s">
        <v>891</v>
      </c>
    </row>
    <row r="132" spans="1:65" s="2" customFormat="1" ht="21.75" customHeight="1">
      <c r="A132" s="33"/>
      <c r="B132" s="145"/>
      <c r="C132" s="146" t="s">
        <v>87</v>
      </c>
      <c r="D132" s="146" t="s">
        <v>156</v>
      </c>
      <c r="E132" s="147" t="s">
        <v>197</v>
      </c>
      <c r="F132" s="148" t="s">
        <v>198</v>
      </c>
      <c r="G132" s="149" t="s">
        <v>187</v>
      </c>
      <c r="H132" s="150">
        <v>7.84</v>
      </c>
      <c r="I132" s="151"/>
      <c r="J132" s="150">
        <f>ROUND(I132*H132,3)</f>
        <v>0</v>
      </c>
      <c r="K132" s="152"/>
      <c r="L132" s="34"/>
      <c r="M132" s="153" t="s">
        <v>1</v>
      </c>
      <c r="N132" s="154" t="s">
        <v>41</v>
      </c>
      <c r="O132" s="59"/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8" t="s">
        <v>84</v>
      </c>
      <c r="BK132" s="159">
        <f>ROUND(I132*H132,3)</f>
        <v>0</v>
      </c>
      <c r="BL132" s="18" t="s">
        <v>90</v>
      </c>
      <c r="BM132" s="157" t="s">
        <v>892</v>
      </c>
    </row>
    <row r="133" spans="1:65" s="14" customFormat="1">
      <c r="B133" s="168"/>
      <c r="D133" s="161" t="s">
        <v>161</v>
      </c>
      <c r="E133" s="169" t="s">
        <v>1</v>
      </c>
      <c r="F133" s="170" t="s">
        <v>893</v>
      </c>
      <c r="H133" s="171">
        <v>7.84</v>
      </c>
      <c r="I133" s="172"/>
      <c r="L133" s="168"/>
      <c r="M133" s="173"/>
      <c r="N133" s="174"/>
      <c r="O133" s="174"/>
      <c r="P133" s="174"/>
      <c r="Q133" s="174"/>
      <c r="R133" s="174"/>
      <c r="S133" s="174"/>
      <c r="T133" s="175"/>
      <c r="AT133" s="169" t="s">
        <v>161</v>
      </c>
      <c r="AU133" s="169" t="s">
        <v>84</v>
      </c>
      <c r="AV133" s="14" t="s">
        <v>84</v>
      </c>
      <c r="AW133" s="14" t="s">
        <v>30</v>
      </c>
      <c r="AX133" s="14" t="s">
        <v>80</v>
      </c>
      <c r="AY133" s="169" t="s">
        <v>154</v>
      </c>
    </row>
    <row r="134" spans="1:65" s="2" customFormat="1" ht="16.5" customHeight="1">
      <c r="A134" s="33"/>
      <c r="B134" s="145"/>
      <c r="C134" s="146" t="s">
        <v>90</v>
      </c>
      <c r="D134" s="146" t="s">
        <v>156</v>
      </c>
      <c r="E134" s="147" t="s">
        <v>204</v>
      </c>
      <c r="F134" s="148" t="s">
        <v>205</v>
      </c>
      <c r="G134" s="149" t="s">
        <v>187</v>
      </c>
      <c r="H134" s="150">
        <v>7.84</v>
      </c>
      <c r="I134" s="151"/>
      <c r="J134" s="150">
        <f>ROUND(I134*H134,3)</f>
        <v>0</v>
      </c>
      <c r="K134" s="152"/>
      <c r="L134" s="34"/>
      <c r="M134" s="153" t="s">
        <v>1</v>
      </c>
      <c r="N134" s="154" t="s">
        <v>41</v>
      </c>
      <c r="O134" s="59"/>
      <c r="P134" s="155">
        <f>O134*H134</f>
        <v>0</v>
      </c>
      <c r="Q134" s="155">
        <v>0</v>
      </c>
      <c r="R134" s="155">
        <f>Q134*H134</f>
        <v>0</v>
      </c>
      <c r="S134" s="155">
        <v>0</v>
      </c>
      <c r="T134" s="156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90</v>
      </c>
      <c r="AT134" s="157" t="s">
        <v>156</v>
      </c>
      <c r="AU134" s="157" t="s">
        <v>84</v>
      </c>
      <c r="AY134" s="18" t="s">
        <v>154</v>
      </c>
      <c r="BE134" s="158">
        <f>IF(N134="základná",J134,0)</f>
        <v>0</v>
      </c>
      <c r="BF134" s="158">
        <f>IF(N134="znížená",J134,0)</f>
        <v>0</v>
      </c>
      <c r="BG134" s="158">
        <f>IF(N134="zákl. prenesená",J134,0)</f>
        <v>0</v>
      </c>
      <c r="BH134" s="158">
        <f>IF(N134="zníž. prenesená",J134,0)</f>
        <v>0</v>
      </c>
      <c r="BI134" s="158">
        <f>IF(N134="nulová",J134,0)</f>
        <v>0</v>
      </c>
      <c r="BJ134" s="18" t="s">
        <v>84</v>
      </c>
      <c r="BK134" s="159">
        <f>ROUND(I134*H134,3)</f>
        <v>0</v>
      </c>
      <c r="BL134" s="18" t="s">
        <v>90</v>
      </c>
      <c r="BM134" s="157" t="s">
        <v>894</v>
      </c>
    </row>
    <row r="135" spans="1:65" s="2" customFormat="1" ht="33" customHeight="1">
      <c r="A135" s="33"/>
      <c r="B135" s="145"/>
      <c r="C135" s="146" t="s">
        <v>93</v>
      </c>
      <c r="D135" s="146" t="s">
        <v>156</v>
      </c>
      <c r="E135" s="147" t="s">
        <v>207</v>
      </c>
      <c r="F135" s="148" t="s">
        <v>208</v>
      </c>
      <c r="G135" s="149" t="s">
        <v>187</v>
      </c>
      <c r="H135" s="150">
        <v>11.68</v>
      </c>
      <c r="I135" s="151"/>
      <c r="J135" s="150">
        <f>ROUND(I135*H135,3)</f>
        <v>0</v>
      </c>
      <c r="K135" s="152"/>
      <c r="L135" s="34"/>
      <c r="M135" s="153" t="s">
        <v>1</v>
      </c>
      <c r="N135" s="154" t="s">
        <v>41</v>
      </c>
      <c r="O135" s="59"/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8" t="s">
        <v>84</v>
      </c>
      <c r="BK135" s="159">
        <f>ROUND(I135*H135,3)</f>
        <v>0</v>
      </c>
      <c r="BL135" s="18" t="s">
        <v>90</v>
      </c>
      <c r="BM135" s="157" t="s">
        <v>895</v>
      </c>
    </row>
    <row r="136" spans="1:65" s="14" customFormat="1">
      <c r="B136" s="168"/>
      <c r="D136" s="161" t="s">
        <v>161</v>
      </c>
      <c r="E136" s="169" t="s">
        <v>1</v>
      </c>
      <c r="F136" s="170" t="s">
        <v>896</v>
      </c>
      <c r="H136" s="171">
        <v>11.68</v>
      </c>
      <c r="I136" s="172"/>
      <c r="L136" s="168"/>
      <c r="M136" s="173"/>
      <c r="N136" s="174"/>
      <c r="O136" s="174"/>
      <c r="P136" s="174"/>
      <c r="Q136" s="174"/>
      <c r="R136" s="174"/>
      <c r="S136" s="174"/>
      <c r="T136" s="175"/>
      <c r="AT136" s="169" t="s">
        <v>161</v>
      </c>
      <c r="AU136" s="169" t="s">
        <v>84</v>
      </c>
      <c r="AV136" s="14" t="s">
        <v>84</v>
      </c>
      <c r="AW136" s="14" t="s">
        <v>30</v>
      </c>
      <c r="AX136" s="14" t="s">
        <v>80</v>
      </c>
      <c r="AY136" s="169" t="s">
        <v>154</v>
      </c>
    </row>
    <row r="137" spans="1:65" s="2" customFormat="1" ht="33" customHeight="1">
      <c r="A137" s="33"/>
      <c r="B137" s="145"/>
      <c r="C137" s="146" t="s">
        <v>96</v>
      </c>
      <c r="D137" s="146" t="s">
        <v>156</v>
      </c>
      <c r="E137" s="147" t="s">
        <v>211</v>
      </c>
      <c r="F137" s="148" t="s">
        <v>212</v>
      </c>
      <c r="G137" s="149" t="s">
        <v>187</v>
      </c>
      <c r="H137" s="150">
        <v>142.32</v>
      </c>
      <c r="I137" s="151"/>
      <c r="J137" s="150">
        <f>ROUND(I137*H137,3)</f>
        <v>0</v>
      </c>
      <c r="K137" s="152"/>
      <c r="L137" s="34"/>
      <c r="M137" s="153" t="s">
        <v>1</v>
      </c>
      <c r="N137" s="154" t="s">
        <v>41</v>
      </c>
      <c r="O137" s="59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8" t="s">
        <v>84</v>
      </c>
      <c r="BK137" s="159">
        <f>ROUND(I137*H137,3)</f>
        <v>0</v>
      </c>
      <c r="BL137" s="18" t="s">
        <v>90</v>
      </c>
      <c r="BM137" s="157" t="s">
        <v>897</v>
      </c>
    </row>
    <row r="138" spans="1:65" s="13" customFormat="1">
      <c r="B138" s="160"/>
      <c r="D138" s="161" t="s">
        <v>161</v>
      </c>
      <c r="E138" s="162" t="s">
        <v>1</v>
      </c>
      <c r="F138" s="163" t="s">
        <v>214</v>
      </c>
      <c r="H138" s="162" t="s">
        <v>1</v>
      </c>
      <c r="I138" s="164"/>
      <c r="L138" s="160"/>
      <c r="M138" s="165"/>
      <c r="N138" s="166"/>
      <c r="O138" s="166"/>
      <c r="P138" s="166"/>
      <c r="Q138" s="166"/>
      <c r="R138" s="166"/>
      <c r="S138" s="166"/>
      <c r="T138" s="167"/>
      <c r="AT138" s="162" t="s">
        <v>161</v>
      </c>
      <c r="AU138" s="162" t="s">
        <v>84</v>
      </c>
      <c r="AV138" s="13" t="s">
        <v>80</v>
      </c>
      <c r="AW138" s="13" t="s">
        <v>30</v>
      </c>
      <c r="AX138" s="13" t="s">
        <v>75</v>
      </c>
      <c r="AY138" s="162" t="s">
        <v>154</v>
      </c>
    </row>
    <row r="139" spans="1:65" s="14" customFormat="1">
      <c r="B139" s="168"/>
      <c r="D139" s="161" t="s">
        <v>161</v>
      </c>
      <c r="E139" s="169" t="s">
        <v>1</v>
      </c>
      <c r="F139" s="170" t="s">
        <v>898</v>
      </c>
      <c r="H139" s="171">
        <v>142.32</v>
      </c>
      <c r="I139" s="172"/>
      <c r="L139" s="168"/>
      <c r="M139" s="173"/>
      <c r="N139" s="174"/>
      <c r="O139" s="174"/>
      <c r="P139" s="174"/>
      <c r="Q139" s="174"/>
      <c r="R139" s="174"/>
      <c r="S139" s="174"/>
      <c r="T139" s="175"/>
      <c r="AT139" s="169" t="s">
        <v>161</v>
      </c>
      <c r="AU139" s="169" t="s">
        <v>84</v>
      </c>
      <c r="AV139" s="14" t="s">
        <v>84</v>
      </c>
      <c r="AW139" s="14" t="s">
        <v>30</v>
      </c>
      <c r="AX139" s="14" t="s">
        <v>80</v>
      </c>
      <c r="AY139" s="169" t="s">
        <v>154</v>
      </c>
    </row>
    <row r="140" spans="1:65" s="2" customFormat="1" ht="21.75" customHeight="1">
      <c r="A140" s="33"/>
      <c r="B140" s="145"/>
      <c r="C140" s="146" t="s">
        <v>99</v>
      </c>
      <c r="D140" s="146" t="s">
        <v>156</v>
      </c>
      <c r="E140" s="147" t="s">
        <v>216</v>
      </c>
      <c r="F140" s="148" t="s">
        <v>217</v>
      </c>
      <c r="G140" s="149" t="s">
        <v>187</v>
      </c>
      <c r="H140" s="150">
        <v>11.68</v>
      </c>
      <c r="I140" s="151"/>
      <c r="J140" s="150">
        <f>ROUND(I140*H140,3)</f>
        <v>0</v>
      </c>
      <c r="K140" s="152"/>
      <c r="L140" s="34"/>
      <c r="M140" s="153" t="s">
        <v>1</v>
      </c>
      <c r="N140" s="154" t="s">
        <v>41</v>
      </c>
      <c r="O140" s="59"/>
      <c r="P140" s="155">
        <f>O140*H140</f>
        <v>0</v>
      </c>
      <c r="Q140" s="155">
        <v>0</v>
      </c>
      <c r="R140" s="155">
        <f>Q140*H140</f>
        <v>0</v>
      </c>
      <c r="S140" s="155">
        <v>0</v>
      </c>
      <c r="T140" s="15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90</v>
      </c>
      <c r="AT140" s="157" t="s">
        <v>156</v>
      </c>
      <c r="AU140" s="157" t="s">
        <v>84</v>
      </c>
      <c r="AY140" s="18" t="s">
        <v>154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8" t="s">
        <v>84</v>
      </c>
      <c r="BK140" s="159">
        <f>ROUND(I140*H140,3)</f>
        <v>0</v>
      </c>
      <c r="BL140" s="18" t="s">
        <v>90</v>
      </c>
      <c r="BM140" s="157" t="s">
        <v>899</v>
      </c>
    </row>
    <row r="141" spans="1:65" s="2" customFormat="1" ht="16.5" customHeight="1">
      <c r="A141" s="33"/>
      <c r="B141" s="145"/>
      <c r="C141" s="146" t="s">
        <v>102</v>
      </c>
      <c r="D141" s="146" t="s">
        <v>156</v>
      </c>
      <c r="E141" s="147" t="s">
        <v>219</v>
      </c>
      <c r="F141" s="148" t="s">
        <v>220</v>
      </c>
      <c r="G141" s="149" t="s">
        <v>187</v>
      </c>
      <c r="H141" s="150">
        <v>11.68</v>
      </c>
      <c r="I141" s="151"/>
      <c r="J141" s="150">
        <f>ROUND(I141*H141,3)</f>
        <v>0</v>
      </c>
      <c r="K141" s="152"/>
      <c r="L141" s="34"/>
      <c r="M141" s="153" t="s">
        <v>1</v>
      </c>
      <c r="N141" s="154" t="s">
        <v>41</v>
      </c>
      <c r="O141" s="59"/>
      <c r="P141" s="155">
        <f>O141*H141</f>
        <v>0</v>
      </c>
      <c r="Q141" s="155">
        <v>0</v>
      </c>
      <c r="R141" s="155">
        <f>Q141*H141</f>
        <v>0</v>
      </c>
      <c r="S141" s="155">
        <v>0</v>
      </c>
      <c r="T141" s="156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90</v>
      </c>
      <c r="AT141" s="157" t="s">
        <v>156</v>
      </c>
      <c r="AU141" s="157" t="s">
        <v>84</v>
      </c>
      <c r="AY141" s="18" t="s">
        <v>154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8" t="s">
        <v>84</v>
      </c>
      <c r="BK141" s="159">
        <f>ROUND(I141*H141,3)</f>
        <v>0</v>
      </c>
      <c r="BL141" s="18" t="s">
        <v>90</v>
      </c>
      <c r="BM141" s="157" t="s">
        <v>900</v>
      </c>
    </row>
    <row r="142" spans="1:65" s="2" customFormat="1" ht="21.75" customHeight="1">
      <c r="A142" s="33"/>
      <c r="B142" s="145"/>
      <c r="C142" s="146" t="s">
        <v>105</v>
      </c>
      <c r="D142" s="146" t="s">
        <v>156</v>
      </c>
      <c r="E142" s="147" t="s">
        <v>222</v>
      </c>
      <c r="F142" s="148" t="s">
        <v>223</v>
      </c>
      <c r="G142" s="149" t="s">
        <v>224</v>
      </c>
      <c r="H142" s="150">
        <v>19.856000000000002</v>
      </c>
      <c r="I142" s="151"/>
      <c r="J142" s="150">
        <f>ROUND(I142*H142,3)</f>
        <v>0</v>
      </c>
      <c r="K142" s="152"/>
      <c r="L142" s="34"/>
      <c r="M142" s="153" t="s">
        <v>1</v>
      </c>
      <c r="N142" s="154" t="s">
        <v>41</v>
      </c>
      <c r="O142" s="59"/>
      <c r="P142" s="155">
        <f>O142*H142</f>
        <v>0</v>
      </c>
      <c r="Q142" s="155">
        <v>0</v>
      </c>
      <c r="R142" s="155">
        <f>Q142*H142</f>
        <v>0</v>
      </c>
      <c r="S142" s="155">
        <v>0</v>
      </c>
      <c r="T142" s="15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8" t="s">
        <v>84</v>
      </c>
      <c r="BK142" s="159">
        <f>ROUND(I142*H142,3)</f>
        <v>0</v>
      </c>
      <c r="BL142" s="18" t="s">
        <v>90</v>
      </c>
      <c r="BM142" s="157" t="s">
        <v>901</v>
      </c>
    </row>
    <row r="143" spans="1:65" s="14" customFormat="1">
      <c r="B143" s="168"/>
      <c r="D143" s="161" t="s">
        <v>161</v>
      </c>
      <c r="E143" s="169" t="s">
        <v>1</v>
      </c>
      <c r="F143" s="170" t="s">
        <v>902</v>
      </c>
      <c r="H143" s="171">
        <v>19.856000000000002</v>
      </c>
      <c r="I143" s="172"/>
      <c r="L143" s="168"/>
      <c r="M143" s="173"/>
      <c r="N143" s="174"/>
      <c r="O143" s="174"/>
      <c r="P143" s="174"/>
      <c r="Q143" s="174"/>
      <c r="R143" s="174"/>
      <c r="S143" s="174"/>
      <c r="T143" s="175"/>
      <c r="AT143" s="169" t="s">
        <v>161</v>
      </c>
      <c r="AU143" s="169" t="s">
        <v>84</v>
      </c>
      <c r="AV143" s="14" t="s">
        <v>84</v>
      </c>
      <c r="AW143" s="14" t="s">
        <v>30</v>
      </c>
      <c r="AX143" s="14" t="s">
        <v>80</v>
      </c>
      <c r="AY143" s="169" t="s">
        <v>154</v>
      </c>
    </row>
    <row r="144" spans="1:65" s="12" customFormat="1" ht="22.9" customHeight="1">
      <c r="B144" s="132"/>
      <c r="D144" s="133" t="s">
        <v>74</v>
      </c>
      <c r="E144" s="143" t="s">
        <v>84</v>
      </c>
      <c r="F144" s="143" t="s">
        <v>252</v>
      </c>
      <c r="I144" s="135"/>
      <c r="J144" s="144">
        <f>BK144</f>
        <v>0</v>
      </c>
      <c r="L144" s="132"/>
      <c r="M144" s="137"/>
      <c r="N144" s="138"/>
      <c r="O144" s="138"/>
      <c r="P144" s="139">
        <f>SUM(P145:P151)</f>
        <v>0</v>
      </c>
      <c r="Q144" s="138"/>
      <c r="R144" s="139">
        <f>SUM(R145:R151)</f>
        <v>26.078424559999995</v>
      </c>
      <c r="S144" s="138"/>
      <c r="T144" s="140">
        <f>SUM(T145:T151)</f>
        <v>0</v>
      </c>
      <c r="AR144" s="133" t="s">
        <v>80</v>
      </c>
      <c r="AT144" s="141" t="s">
        <v>74</v>
      </c>
      <c r="AU144" s="141" t="s">
        <v>80</v>
      </c>
      <c r="AY144" s="133" t="s">
        <v>154</v>
      </c>
      <c r="BK144" s="142">
        <f>SUM(BK145:BK151)</f>
        <v>0</v>
      </c>
    </row>
    <row r="145" spans="1:65" s="2" customFormat="1" ht="16.5" customHeight="1">
      <c r="A145" s="33"/>
      <c r="B145" s="145"/>
      <c r="C145" s="146" t="s">
        <v>108</v>
      </c>
      <c r="D145" s="146" t="s">
        <v>156</v>
      </c>
      <c r="E145" s="147" t="s">
        <v>903</v>
      </c>
      <c r="F145" s="148" t="s">
        <v>904</v>
      </c>
      <c r="G145" s="149" t="s">
        <v>187</v>
      </c>
      <c r="H145" s="150">
        <v>3.84</v>
      </c>
      <c r="I145" s="151"/>
      <c r="J145" s="150">
        <f>ROUND(I145*H145,3)</f>
        <v>0</v>
      </c>
      <c r="K145" s="152"/>
      <c r="L145" s="34"/>
      <c r="M145" s="153" t="s">
        <v>1</v>
      </c>
      <c r="N145" s="154" t="s">
        <v>41</v>
      </c>
      <c r="O145" s="59"/>
      <c r="P145" s="155">
        <f>O145*H145</f>
        <v>0</v>
      </c>
      <c r="Q145" s="155">
        <v>2.2151299999999998</v>
      </c>
      <c r="R145" s="155">
        <f>Q145*H145</f>
        <v>8.5060991999999995</v>
      </c>
      <c r="S145" s="155">
        <v>0</v>
      </c>
      <c r="T145" s="156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90</v>
      </c>
      <c r="AT145" s="157" t="s">
        <v>156</v>
      </c>
      <c r="AU145" s="157" t="s">
        <v>84</v>
      </c>
      <c r="AY145" s="18" t="s">
        <v>154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8" t="s">
        <v>84</v>
      </c>
      <c r="BK145" s="159">
        <f>ROUND(I145*H145,3)</f>
        <v>0</v>
      </c>
      <c r="BL145" s="18" t="s">
        <v>90</v>
      </c>
      <c r="BM145" s="157" t="s">
        <v>905</v>
      </c>
    </row>
    <row r="146" spans="1:65" s="14" customFormat="1">
      <c r="B146" s="168"/>
      <c r="D146" s="161" t="s">
        <v>161</v>
      </c>
      <c r="E146" s="169" t="s">
        <v>1</v>
      </c>
      <c r="F146" s="170" t="s">
        <v>888</v>
      </c>
      <c r="H146" s="171">
        <v>3.84</v>
      </c>
      <c r="I146" s="172"/>
      <c r="L146" s="168"/>
      <c r="M146" s="173"/>
      <c r="N146" s="174"/>
      <c r="O146" s="174"/>
      <c r="P146" s="174"/>
      <c r="Q146" s="174"/>
      <c r="R146" s="174"/>
      <c r="S146" s="174"/>
      <c r="T146" s="175"/>
      <c r="AT146" s="169" t="s">
        <v>161</v>
      </c>
      <c r="AU146" s="169" t="s">
        <v>84</v>
      </c>
      <c r="AV146" s="14" t="s">
        <v>84</v>
      </c>
      <c r="AW146" s="14" t="s">
        <v>30</v>
      </c>
      <c r="AX146" s="14" t="s">
        <v>80</v>
      </c>
      <c r="AY146" s="169" t="s">
        <v>154</v>
      </c>
    </row>
    <row r="147" spans="1:65" s="2" customFormat="1" ht="21.75" customHeight="1">
      <c r="A147" s="33"/>
      <c r="B147" s="145"/>
      <c r="C147" s="146" t="s">
        <v>111</v>
      </c>
      <c r="D147" s="146" t="s">
        <v>156</v>
      </c>
      <c r="E147" s="147" t="s">
        <v>906</v>
      </c>
      <c r="F147" s="148" t="s">
        <v>907</v>
      </c>
      <c r="G147" s="149" t="s">
        <v>187</v>
      </c>
      <c r="H147" s="150">
        <v>7.84</v>
      </c>
      <c r="I147" s="151"/>
      <c r="J147" s="150">
        <f>ROUND(I147*H147,3)</f>
        <v>0</v>
      </c>
      <c r="K147" s="152"/>
      <c r="L147" s="34"/>
      <c r="M147" s="153" t="s">
        <v>1</v>
      </c>
      <c r="N147" s="154" t="s">
        <v>41</v>
      </c>
      <c r="O147" s="59"/>
      <c r="P147" s="155">
        <f>O147*H147</f>
        <v>0</v>
      </c>
      <c r="Q147" s="155">
        <v>2.2151299999999998</v>
      </c>
      <c r="R147" s="155">
        <f>Q147*H147</f>
        <v>17.366619199999999</v>
      </c>
      <c r="S147" s="155">
        <v>0</v>
      </c>
      <c r="T147" s="156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90</v>
      </c>
      <c r="AT147" s="157" t="s">
        <v>156</v>
      </c>
      <c r="AU147" s="157" t="s">
        <v>84</v>
      </c>
      <c r="AY147" s="18" t="s">
        <v>154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8" t="s">
        <v>84</v>
      </c>
      <c r="BK147" s="159">
        <f>ROUND(I147*H147,3)</f>
        <v>0</v>
      </c>
      <c r="BL147" s="18" t="s">
        <v>90</v>
      </c>
      <c r="BM147" s="157" t="s">
        <v>908</v>
      </c>
    </row>
    <row r="148" spans="1:65" s="14" customFormat="1">
      <c r="B148" s="168"/>
      <c r="D148" s="161" t="s">
        <v>161</v>
      </c>
      <c r="E148" s="169" t="s">
        <v>1</v>
      </c>
      <c r="F148" s="170" t="s">
        <v>893</v>
      </c>
      <c r="H148" s="171">
        <v>7.84</v>
      </c>
      <c r="I148" s="172"/>
      <c r="L148" s="168"/>
      <c r="M148" s="173"/>
      <c r="N148" s="174"/>
      <c r="O148" s="174"/>
      <c r="P148" s="174"/>
      <c r="Q148" s="174"/>
      <c r="R148" s="174"/>
      <c r="S148" s="174"/>
      <c r="T148" s="175"/>
      <c r="AT148" s="169" t="s">
        <v>161</v>
      </c>
      <c r="AU148" s="169" t="s">
        <v>84</v>
      </c>
      <c r="AV148" s="14" t="s">
        <v>84</v>
      </c>
      <c r="AW148" s="14" t="s">
        <v>30</v>
      </c>
      <c r="AX148" s="14" t="s">
        <v>80</v>
      </c>
      <c r="AY148" s="169" t="s">
        <v>154</v>
      </c>
    </row>
    <row r="149" spans="1:65" s="2" customFormat="1" ht="16.5" customHeight="1">
      <c r="A149" s="33"/>
      <c r="B149" s="145"/>
      <c r="C149" s="146" t="s">
        <v>114</v>
      </c>
      <c r="D149" s="146" t="s">
        <v>156</v>
      </c>
      <c r="E149" s="147" t="s">
        <v>276</v>
      </c>
      <c r="F149" s="148" t="s">
        <v>277</v>
      </c>
      <c r="G149" s="149" t="s">
        <v>224</v>
      </c>
      <c r="H149" s="150">
        <v>0.17100000000000001</v>
      </c>
      <c r="I149" s="151"/>
      <c r="J149" s="150">
        <f>ROUND(I149*H149,3)</f>
        <v>0</v>
      </c>
      <c r="K149" s="152"/>
      <c r="L149" s="34"/>
      <c r="M149" s="153" t="s">
        <v>1</v>
      </c>
      <c r="N149" s="154" t="s">
        <v>41</v>
      </c>
      <c r="O149" s="59"/>
      <c r="P149" s="155">
        <f>O149*H149</f>
        <v>0</v>
      </c>
      <c r="Q149" s="155">
        <v>1.20296</v>
      </c>
      <c r="R149" s="155">
        <f>Q149*H149</f>
        <v>0.20570616000000003</v>
      </c>
      <c r="S149" s="155">
        <v>0</v>
      </c>
      <c r="T149" s="15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90</v>
      </c>
      <c r="AT149" s="157" t="s">
        <v>156</v>
      </c>
      <c r="AU149" s="157" t="s">
        <v>84</v>
      </c>
      <c r="AY149" s="18" t="s">
        <v>154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8" t="s">
        <v>84</v>
      </c>
      <c r="BK149" s="159">
        <f>ROUND(I149*H149,3)</f>
        <v>0</v>
      </c>
      <c r="BL149" s="18" t="s">
        <v>90</v>
      </c>
      <c r="BM149" s="157" t="s">
        <v>909</v>
      </c>
    </row>
    <row r="150" spans="1:65" s="13" customFormat="1">
      <c r="B150" s="160"/>
      <c r="D150" s="161" t="s">
        <v>161</v>
      </c>
      <c r="E150" s="162" t="s">
        <v>1</v>
      </c>
      <c r="F150" s="163" t="s">
        <v>910</v>
      </c>
      <c r="H150" s="162" t="s">
        <v>1</v>
      </c>
      <c r="I150" s="164"/>
      <c r="L150" s="160"/>
      <c r="M150" s="165"/>
      <c r="N150" s="166"/>
      <c r="O150" s="166"/>
      <c r="P150" s="166"/>
      <c r="Q150" s="166"/>
      <c r="R150" s="166"/>
      <c r="S150" s="166"/>
      <c r="T150" s="167"/>
      <c r="AT150" s="162" t="s">
        <v>161</v>
      </c>
      <c r="AU150" s="162" t="s">
        <v>84</v>
      </c>
      <c r="AV150" s="13" t="s">
        <v>80</v>
      </c>
      <c r="AW150" s="13" t="s">
        <v>30</v>
      </c>
      <c r="AX150" s="13" t="s">
        <v>75</v>
      </c>
      <c r="AY150" s="162" t="s">
        <v>154</v>
      </c>
    </row>
    <row r="151" spans="1:65" s="14" customFormat="1">
      <c r="B151" s="168"/>
      <c r="D151" s="161" t="s">
        <v>161</v>
      </c>
      <c r="E151" s="169" t="s">
        <v>1</v>
      </c>
      <c r="F151" s="170" t="s">
        <v>911</v>
      </c>
      <c r="H151" s="171">
        <v>0.17100000000000001</v>
      </c>
      <c r="I151" s="172"/>
      <c r="L151" s="168"/>
      <c r="M151" s="173"/>
      <c r="N151" s="174"/>
      <c r="O151" s="174"/>
      <c r="P151" s="174"/>
      <c r="Q151" s="174"/>
      <c r="R151" s="174"/>
      <c r="S151" s="174"/>
      <c r="T151" s="175"/>
      <c r="AT151" s="169" t="s">
        <v>161</v>
      </c>
      <c r="AU151" s="169" t="s">
        <v>84</v>
      </c>
      <c r="AV151" s="14" t="s">
        <v>84</v>
      </c>
      <c r="AW151" s="14" t="s">
        <v>30</v>
      </c>
      <c r="AX151" s="14" t="s">
        <v>80</v>
      </c>
      <c r="AY151" s="169" t="s">
        <v>154</v>
      </c>
    </row>
    <row r="152" spans="1:65" s="12" customFormat="1" ht="22.9" customHeight="1">
      <c r="B152" s="132"/>
      <c r="D152" s="133" t="s">
        <v>74</v>
      </c>
      <c r="E152" s="143" t="s">
        <v>381</v>
      </c>
      <c r="F152" s="143" t="s">
        <v>593</v>
      </c>
      <c r="I152" s="135"/>
      <c r="J152" s="144">
        <f>BK152</f>
        <v>0</v>
      </c>
      <c r="L152" s="132"/>
      <c r="M152" s="137"/>
      <c r="N152" s="138"/>
      <c r="O152" s="138"/>
      <c r="P152" s="139">
        <f>P153</f>
        <v>0</v>
      </c>
      <c r="Q152" s="138"/>
      <c r="R152" s="139">
        <f>R153</f>
        <v>0</v>
      </c>
      <c r="S152" s="138"/>
      <c r="T152" s="140">
        <f>T153</f>
        <v>0</v>
      </c>
      <c r="AR152" s="133" t="s">
        <v>80</v>
      </c>
      <c r="AT152" s="141" t="s">
        <v>74</v>
      </c>
      <c r="AU152" s="141" t="s">
        <v>80</v>
      </c>
      <c r="AY152" s="133" t="s">
        <v>154</v>
      </c>
      <c r="BK152" s="142">
        <f>BK153</f>
        <v>0</v>
      </c>
    </row>
    <row r="153" spans="1:65" s="2" customFormat="1" ht="33" customHeight="1">
      <c r="A153" s="33"/>
      <c r="B153" s="145"/>
      <c r="C153" s="146" t="s">
        <v>117</v>
      </c>
      <c r="D153" s="146" t="s">
        <v>156</v>
      </c>
      <c r="E153" s="147" t="s">
        <v>594</v>
      </c>
      <c r="F153" s="148" t="s">
        <v>912</v>
      </c>
      <c r="G153" s="149" t="s">
        <v>224</v>
      </c>
      <c r="H153" s="150">
        <v>26.077999999999999</v>
      </c>
      <c r="I153" s="151"/>
      <c r="J153" s="150">
        <f>ROUND(I153*H153,3)</f>
        <v>0</v>
      </c>
      <c r="K153" s="152"/>
      <c r="L153" s="34"/>
      <c r="M153" s="153" t="s">
        <v>1</v>
      </c>
      <c r="N153" s="154" t="s">
        <v>41</v>
      </c>
      <c r="O153" s="59"/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90</v>
      </c>
      <c r="AT153" s="157" t="s">
        <v>156</v>
      </c>
      <c r="AU153" s="157" t="s">
        <v>84</v>
      </c>
      <c r="AY153" s="18" t="s">
        <v>154</v>
      </c>
      <c r="BE153" s="158">
        <f>IF(N153="základná",J153,0)</f>
        <v>0</v>
      </c>
      <c r="BF153" s="158">
        <f>IF(N153="znížená",J153,0)</f>
        <v>0</v>
      </c>
      <c r="BG153" s="158">
        <f>IF(N153="zákl. prenesená",J153,0)</f>
        <v>0</v>
      </c>
      <c r="BH153" s="158">
        <f>IF(N153="zníž. prenesená",J153,0)</f>
        <v>0</v>
      </c>
      <c r="BI153" s="158">
        <f>IF(N153="nulová",J153,0)</f>
        <v>0</v>
      </c>
      <c r="BJ153" s="18" t="s">
        <v>84</v>
      </c>
      <c r="BK153" s="159">
        <f>ROUND(I153*H153,3)</f>
        <v>0</v>
      </c>
      <c r="BL153" s="18" t="s">
        <v>90</v>
      </c>
      <c r="BM153" s="157" t="s">
        <v>913</v>
      </c>
    </row>
    <row r="154" spans="1:65" s="12" customFormat="1" ht="25.9" customHeight="1">
      <c r="B154" s="132"/>
      <c r="D154" s="133" t="s">
        <v>74</v>
      </c>
      <c r="E154" s="134" t="s">
        <v>387</v>
      </c>
      <c r="F154" s="134" t="s">
        <v>388</v>
      </c>
      <c r="I154" s="135"/>
      <c r="J154" s="136">
        <f>BK154</f>
        <v>0</v>
      </c>
      <c r="L154" s="132"/>
      <c r="M154" s="137"/>
      <c r="N154" s="138"/>
      <c r="O154" s="138"/>
      <c r="P154" s="139">
        <f>P155+P167+P173</f>
        <v>0</v>
      </c>
      <c r="Q154" s="138"/>
      <c r="R154" s="139">
        <f>R155+R167+R173</f>
        <v>0.44845567279999998</v>
      </c>
      <c r="S154" s="138"/>
      <c r="T154" s="140">
        <f>T155+T167+T173</f>
        <v>0</v>
      </c>
      <c r="AR154" s="133" t="s">
        <v>84</v>
      </c>
      <c r="AT154" s="141" t="s">
        <v>74</v>
      </c>
      <c r="AU154" s="141" t="s">
        <v>75</v>
      </c>
      <c r="AY154" s="133" t="s">
        <v>154</v>
      </c>
      <c r="BK154" s="142">
        <f>BK155+BK167+BK173</f>
        <v>0</v>
      </c>
    </row>
    <row r="155" spans="1:65" s="12" customFormat="1" ht="22.9" customHeight="1">
      <c r="B155" s="132"/>
      <c r="D155" s="133" t="s">
        <v>74</v>
      </c>
      <c r="E155" s="143" t="s">
        <v>914</v>
      </c>
      <c r="F155" s="143" t="s">
        <v>915</v>
      </c>
      <c r="I155" s="135"/>
      <c r="J155" s="144">
        <f>BK155</f>
        <v>0</v>
      </c>
      <c r="L155" s="132"/>
      <c r="M155" s="137"/>
      <c r="N155" s="138"/>
      <c r="O155" s="138"/>
      <c r="P155" s="139">
        <f>SUM(P156:P166)</f>
        <v>0</v>
      </c>
      <c r="Q155" s="138"/>
      <c r="R155" s="139">
        <f>SUM(R156:R166)</f>
        <v>0.37771849999999996</v>
      </c>
      <c r="S155" s="138"/>
      <c r="T155" s="140">
        <f>SUM(T156:T166)</f>
        <v>0</v>
      </c>
      <c r="AR155" s="133" t="s">
        <v>84</v>
      </c>
      <c r="AT155" s="141" t="s">
        <v>74</v>
      </c>
      <c r="AU155" s="141" t="s">
        <v>80</v>
      </c>
      <c r="AY155" s="133" t="s">
        <v>154</v>
      </c>
      <c r="BK155" s="142">
        <f>SUM(BK156:BK166)</f>
        <v>0</v>
      </c>
    </row>
    <row r="156" spans="1:65" s="2" customFormat="1" ht="21.75" customHeight="1">
      <c r="A156" s="33"/>
      <c r="B156" s="145"/>
      <c r="C156" s="146" t="s">
        <v>227</v>
      </c>
      <c r="D156" s="146" t="s">
        <v>156</v>
      </c>
      <c r="E156" s="147" t="s">
        <v>916</v>
      </c>
      <c r="F156" s="148" t="s">
        <v>917</v>
      </c>
      <c r="G156" s="149" t="s">
        <v>177</v>
      </c>
      <c r="H156" s="150">
        <v>35.68</v>
      </c>
      <c r="I156" s="151"/>
      <c r="J156" s="150">
        <f>ROUND(I156*H156,3)</f>
        <v>0</v>
      </c>
      <c r="K156" s="152"/>
      <c r="L156" s="34"/>
      <c r="M156" s="153" t="s">
        <v>1</v>
      </c>
      <c r="N156" s="154" t="s">
        <v>41</v>
      </c>
      <c r="O156" s="59"/>
      <c r="P156" s="155">
        <f>O156*H156</f>
        <v>0</v>
      </c>
      <c r="Q156" s="155">
        <v>2.1000000000000001E-4</v>
      </c>
      <c r="R156" s="155">
        <f>Q156*H156</f>
        <v>7.4928E-3</v>
      </c>
      <c r="S156" s="155">
        <v>0</v>
      </c>
      <c r="T156" s="156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241</v>
      </c>
      <c r="AT156" s="157" t="s">
        <v>156</v>
      </c>
      <c r="AU156" s="157" t="s">
        <v>84</v>
      </c>
      <c r="AY156" s="18" t="s">
        <v>154</v>
      </c>
      <c r="BE156" s="158">
        <f>IF(N156="základná",J156,0)</f>
        <v>0</v>
      </c>
      <c r="BF156" s="158">
        <f>IF(N156="znížená",J156,0)</f>
        <v>0</v>
      </c>
      <c r="BG156" s="158">
        <f>IF(N156="zákl. prenesená",J156,0)</f>
        <v>0</v>
      </c>
      <c r="BH156" s="158">
        <f>IF(N156="zníž. prenesená",J156,0)</f>
        <v>0</v>
      </c>
      <c r="BI156" s="158">
        <f>IF(N156="nulová",J156,0)</f>
        <v>0</v>
      </c>
      <c r="BJ156" s="18" t="s">
        <v>84</v>
      </c>
      <c r="BK156" s="159">
        <f>ROUND(I156*H156,3)</f>
        <v>0</v>
      </c>
      <c r="BL156" s="18" t="s">
        <v>241</v>
      </c>
      <c r="BM156" s="157" t="s">
        <v>918</v>
      </c>
    </row>
    <row r="157" spans="1:65" s="14" customFormat="1">
      <c r="B157" s="168"/>
      <c r="D157" s="161" t="s">
        <v>161</v>
      </c>
      <c r="E157" s="169" t="s">
        <v>1</v>
      </c>
      <c r="F157" s="170" t="s">
        <v>919</v>
      </c>
      <c r="H157" s="171">
        <v>35.68</v>
      </c>
      <c r="I157" s="172"/>
      <c r="L157" s="168"/>
      <c r="M157" s="173"/>
      <c r="N157" s="174"/>
      <c r="O157" s="174"/>
      <c r="P157" s="174"/>
      <c r="Q157" s="174"/>
      <c r="R157" s="174"/>
      <c r="S157" s="174"/>
      <c r="T157" s="175"/>
      <c r="AT157" s="169" t="s">
        <v>161</v>
      </c>
      <c r="AU157" s="169" t="s">
        <v>84</v>
      </c>
      <c r="AV157" s="14" t="s">
        <v>84</v>
      </c>
      <c r="AW157" s="14" t="s">
        <v>30</v>
      </c>
      <c r="AX157" s="14" t="s">
        <v>80</v>
      </c>
      <c r="AY157" s="169" t="s">
        <v>154</v>
      </c>
    </row>
    <row r="158" spans="1:65" s="2" customFormat="1" ht="21.75" customHeight="1">
      <c r="A158" s="33"/>
      <c r="B158" s="145"/>
      <c r="C158" s="192" t="s">
        <v>236</v>
      </c>
      <c r="D158" s="192" t="s">
        <v>237</v>
      </c>
      <c r="E158" s="193" t="s">
        <v>920</v>
      </c>
      <c r="F158" s="194" t="s">
        <v>921</v>
      </c>
      <c r="G158" s="195" t="s">
        <v>187</v>
      </c>
      <c r="H158" s="196">
        <v>0.25900000000000001</v>
      </c>
      <c r="I158" s="197"/>
      <c r="J158" s="196">
        <f>ROUND(I158*H158,3)</f>
        <v>0</v>
      </c>
      <c r="K158" s="198"/>
      <c r="L158" s="199"/>
      <c r="M158" s="200" t="s">
        <v>1</v>
      </c>
      <c r="N158" s="201" t="s">
        <v>41</v>
      </c>
      <c r="O158" s="59"/>
      <c r="P158" s="155">
        <f>O158*H158</f>
        <v>0</v>
      </c>
      <c r="Q158" s="155">
        <v>0.5</v>
      </c>
      <c r="R158" s="155">
        <f>Q158*H158</f>
        <v>0.1295</v>
      </c>
      <c r="S158" s="155">
        <v>0</v>
      </c>
      <c r="T158" s="15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318</v>
      </c>
      <c r="AT158" s="157" t="s">
        <v>237</v>
      </c>
      <c r="AU158" s="157" t="s">
        <v>84</v>
      </c>
      <c r="AY158" s="18" t="s">
        <v>154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8" t="s">
        <v>84</v>
      </c>
      <c r="BK158" s="159">
        <f>ROUND(I158*H158,3)</f>
        <v>0</v>
      </c>
      <c r="BL158" s="18" t="s">
        <v>241</v>
      </c>
      <c r="BM158" s="157" t="s">
        <v>922</v>
      </c>
    </row>
    <row r="159" spans="1:65" s="14" customFormat="1">
      <c r="B159" s="168"/>
      <c r="D159" s="161" t="s">
        <v>161</v>
      </c>
      <c r="E159" s="169" t="s">
        <v>1</v>
      </c>
      <c r="F159" s="170" t="s">
        <v>923</v>
      </c>
      <c r="H159" s="171">
        <v>0.24</v>
      </c>
      <c r="I159" s="172"/>
      <c r="L159" s="168"/>
      <c r="M159" s="173"/>
      <c r="N159" s="174"/>
      <c r="O159" s="174"/>
      <c r="P159" s="174"/>
      <c r="Q159" s="174"/>
      <c r="R159" s="174"/>
      <c r="S159" s="174"/>
      <c r="T159" s="175"/>
      <c r="AT159" s="169" t="s">
        <v>161</v>
      </c>
      <c r="AU159" s="169" t="s">
        <v>84</v>
      </c>
      <c r="AV159" s="14" t="s">
        <v>84</v>
      </c>
      <c r="AW159" s="14" t="s">
        <v>30</v>
      </c>
      <c r="AX159" s="14" t="s">
        <v>80</v>
      </c>
      <c r="AY159" s="169" t="s">
        <v>154</v>
      </c>
    </row>
    <row r="160" spans="1:65" s="14" customFormat="1">
      <c r="B160" s="168"/>
      <c r="D160" s="161" t="s">
        <v>161</v>
      </c>
      <c r="F160" s="170" t="s">
        <v>924</v>
      </c>
      <c r="H160" s="171">
        <v>0.25900000000000001</v>
      </c>
      <c r="I160" s="172"/>
      <c r="L160" s="168"/>
      <c r="M160" s="173"/>
      <c r="N160" s="174"/>
      <c r="O160" s="174"/>
      <c r="P160" s="174"/>
      <c r="Q160" s="174"/>
      <c r="R160" s="174"/>
      <c r="S160" s="174"/>
      <c r="T160" s="175"/>
      <c r="AT160" s="169" t="s">
        <v>161</v>
      </c>
      <c r="AU160" s="169" t="s">
        <v>84</v>
      </c>
      <c r="AV160" s="14" t="s">
        <v>84</v>
      </c>
      <c r="AW160" s="14" t="s">
        <v>3</v>
      </c>
      <c r="AX160" s="14" t="s">
        <v>80</v>
      </c>
      <c r="AY160" s="169" t="s">
        <v>154</v>
      </c>
    </row>
    <row r="161" spans="1:65" s="2" customFormat="1" ht="21.75" customHeight="1">
      <c r="A161" s="33"/>
      <c r="B161" s="145"/>
      <c r="C161" s="146" t="s">
        <v>241</v>
      </c>
      <c r="D161" s="146" t="s">
        <v>156</v>
      </c>
      <c r="E161" s="147" t="s">
        <v>925</v>
      </c>
      <c r="F161" s="148" t="s">
        <v>926</v>
      </c>
      <c r="G161" s="149" t="s">
        <v>159</v>
      </c>
      <c r="H161" s="150">
        <v>25</v>
      </c>
      <c r="I161" s="151"/>
      <c r="J161" s="150">
        <f>ROUND(I161*H161,3)</f>
        <v>0</v>
      </c>
      <c r="K161" s="152"/>
      <c r="L161" s="34"/>
      <c r="M161" s="153" t="s">
        <v>1</v>
      </c>
      <c r="N161" s="154" t="s">
        <v>41</v>
      </c>
      <c r="O161" s="59"/>
      <c r="P161" s="155">
        <f>O161*H161</f>
        <v>0</v>
      </c>
      <c r="Q161" s="155">
        <v>0</v>
      </c>
      <c r="R161" s="155">
        <f>Q161*H161</f>
        <v>0</v>
      </c>
      <c r="S161" s="155">
        <v>0</v>
      </c>
      <c r="T161" s="15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90</v>
      </c>
      <c r="AT161" s="157" t="s">
        <v>156</v>
      </c>
      <c r="AU161" s="157" t="s">
        <v>84</v>
      </c>
      <c r="AY161" s="18" t="s">
        <v>154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8" t="s">
        <v>84</v>
      </c>
      <c r="BK161" s="159">
        <f>ROUND(I161*H161,3)</f>
        <v>0</v>
      </c>
      <c r="BL161" s="18" t="s">
        <v>90</v>
      </c>
      <c r="BM161" s="157" t="s">
        <v>927</v>
      </c>
    </row>
    <row r="162" spans="1:65" s="2" customFormat="1" ht="21.75" customHeight="1">
      <c r="A162" s="33"/>
      <c r="B162" s="145"/>
      <c r="C162" s="192" t="s">
        <v>247</v>
      </c>
      <c r="D162" s="192" t="s">
        <v>237</v>
      </c>
      <c r="E162" s="193" t="s">
        <v>928</v>
      </c>
      <c r="F162" s="194" t="s">
        <v>929</v>
      </c>
      <c r="G162" s="195" t="s">
        <v>159</v>
      </c>
      <c r="H162" s="196">
        <v>25.5</v>
      </c>
      <c r="I162" s="197"/>
      <c r="J162" s="196">
        <f>ROUND(I162*H162,3)</f>
        <v>0</v>
      </c>
      <c r="K162" s="198"/>
      <c r="L162" s="199"/>
      <c r="M162" s="200" t="s">
        <v>1</v>
      </c>
      <c r="N162" s="201" t="s">
        <v>41</v>
      </c>
      <c r="O162" s="59"/>
      <c r="P162" s="155">
        <f>O162*H162</f>
        <v>0</v>
      </c>
      <c r="Q162" s="155">
        <v>8.3599999999999994E-3</v>
      </c>
      <c r="R162" s="155">
        <f>Q162*H162</f>
        <v>0.21317999999999998</v>
      </c>
      <c r="S162" s="155">
        <v>0</v>
      </c>
      <c r="T162" s="156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7" t="s">
        <v>318</v>
      </c>
      <c r="AT162" s="157" t="s">
        <v>237</v>
      </c>
      <c r="AU162" s="157" t="s">
        <v>84</v>
      </c>
      <c r="AY162" s="18" t="s">
        <v>154</v>
      </c>
      <c r="BE162" s="158">
        <f>IF(N162="základná",J162,0)</f>
        <v>0</v>
      </c>
      <c r="BF162" s="158">
        <f>IF(N162="znížená",J162,0)</f>
        <v>0</v>
      </c>
      <c r="BG162" s="158">
        <f>IF(N162="zákl. prenesená",J162,0)</f>
        <v>0</v>
      </c>
      <c r="BH162" s="158">
        <f>IF(N162="zníž. prenesená",J162,0)</f>
        <v>0</v>
      </c>
      <c r="BI162" s="158">
        <f>IF(N162="nulová",J162,0)</f>
        <v>0</v>
      </c>
      <c r="BJ162" s="18" t="s">
        <v>84</v>
      </c>
      <c r="BK162" s="159">
        <f>ROUND(I162*H162,3)</f>
        <v>0</v>
      </c>
      <c r="BL162" s="18" t="s">
        <v>241</v>
      </c>
      <c r="BM162" s="157" t="s">
        <v>930</v>
      </c>
    </row>
    <row r="163" spans="1:65" s="14" customFormat="1">
      <c r="B163" s="168"/>
      <c r="D163" s="161" t="s">
        <v>161</v>
      </c>
      <c r="E163" s="169" t="s">
        <v>1</v>
      </c>
      <c r="F163" s="170" t="s">
        <v>931</v>
      </c>
      <c r="H163" s="171">
        <v>25.5</v>
      </c>
      <c r="I163" s="172"/>
      <c r="L163" s="168"/>
      <c r="M163" s="173"/>
      <c r="N163" s="174"/>
      <c r="O163" s="174"/>
      <c r="P163" s="174"/>
      <c r="Q163" s="174"/>
      <c r="R163" s="174"/>
      <c r="S163" s="174"/>
      <c r="T163" s="175"/>
      <c r="AT163" s="169" t="s">
        <v>161</v>
      </c>
      <c r="AU163" s="169" t="s">
        <v>84</v>
      </c>
      <c r="AV163" s="14" t="s">
        <v>84</v>
      </c>
      <c r="AW163" s="14" t="s">
        <v>30</v>
      </c>
      <c r="AX163" s="14" t="s">
        <v>80</v>
      </c>
      <c r="AY163" s="169" t="s">
        <v>154</v>
      </c>
    </row>
    <row r="164" spans="1:65" s="2" customFormat="1" ht="21.75" customHeight="1">
      <c r="A164" s="33"/>
      <c r="B164" s="145"/>
      <c r="C164" s="146" t="s">
        <v>253</v>
      </c>
      <c r="D164" s="146" t="s">
        <v>156</v>
      </c>
      <c r="E164" s="147" t="s">
        <v>932</v>
      </c>
      <c r="F164" s="148" t="s">
        <v>933</v>
      </c>
      <c r="G164" s="149" t="s">
        <v>187</v>
      </c>
      <c r="H164" s="150">
        <v>1.0089999999999999</v>
      </c>
      <c r="I164" s="151"/>
      <c r="J164" s="150">
        <f>ROUND(I164*H164,3)</f>
        <v>0</v>
      </c>
      <c r="K164" s="152"/>
      <c r="L164" s="34"/>
      <c r="M164" s="153" t="s">
        <v>1</v>
      </c>
      <c r="N164" s="154" t="s">
        <v>41</v>
      </c>
      <c r="O164" s="59"/>
      <c r="P164" s="155">
        <f>O164*H164</f>
        <v>0</v>
      </c>
      <c r="Q164" s="155">
        <v>2.7300000000000001E-2</v>
      </c>
      <c r="R164" s="155">
        <f>Q164*H164</f>
        <v>2.7545699999999999E-2</v>
      </c>
      <c r="S164" s="155">
        <v>0</v>
      </c>
      <c r="T164" s="156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7" t="s">
        <v>241</v>
      </c>
      <c r="AT164" s="157" t="s">
        <v>156</v>
      </c>
      <c r="AU164" s="157" t="s">
        <v>84</v>
      </c>
      <c r="AY164" s="18" t="s">
        <v>154</v>
      </c>
      <c r="BE164" s="158">
        <f>IF(N164="základná",J164,0)</f>
        <v>0</v>
      </c>
      <c r="BF164" s="158">
        <f>IF(N164="znížená",J164,0)</f>
        <v>0</v>
      </c>
      <c r="BG164" s="158">
        <f>IF(N164="zákl. prenesená",J164,0)</f>
        <v>0</v>
      </c>
      <c r="BH164" s="158">
        <f>IF(N164="zníž. prenesená",J164,0)</f>
        <v>0</v>
      </c>
      <c r="BI164" s="158">
        <f>IF(N164="nulová",J164,0)</f>
        <v>0</v>
      </c>
      <c r="BJ164" s="18" t="s">
        <v>84</v>
      </c>
      <c r="BK164" s="159">
        <f>ROUND(I164*H164,3)</f>
        <v>0</v>
      </c>
      <c r="BL164" s="18" t="s">
        <v>241</v>
      </c>
      <c r="BM164" s="157" t="s">
        <v>934</v>
      </c>
    </row>
    <row r="165" spans="1:65" s="14" customFormat="1">
      <c r="B165" s="168"/>
      <c r="D165" s="161" t="s">
        <v>161</v>
      </c>
      <c r="E165" s="169" t="s">
        <v>1</v>
      </c>
      <c r="F165" s="170" t="s">
        <v>935</v>
      </c>
      <c r="H165" s="171">
        <v>1.0089999999999999</v>
      </c>
      <c r="I165" s="172"/>
      <c r="L165" s="168"/>
      <c r="M165" s="173"/>
      <c r="N165" s="174"/>
      <c r="O165" s="174"/>
      <c r="P165" s="174"/>
      <c r="Q165" s="174"/>
      <c r="R165" s="174"/>
      <c r="S165" s="174"/>
      <c r="T165" s="175"/>
      <c r="AT165" s="169" t="s">
        <v>161</v>
      </c>
      <c r="AU165" s="169" t="s">
        <v>84</v>
      </c>
      <c r="AV165" s="14" t="s">
        <v>84</v>
      </c>
      <c r="AW165" s="14" t="s">
        <v>30</v>
      </c>
      <c r="AX165" s="14" t="s">
        <v>80</v>
      </c>
      <c r="AY165" s="169" t="s">
        <v>154</v>
      </c>
    </row>
    <row r="166" spans="1:65" s="2" customFormat="1" ht="21.75" customHeight="1">
      <c r="A166" s="33"/>
      <c r="B166" s="145"/>
      <c r="C166" s="146" t="s">
        <v>258</v>
      </c>
      <c r="D166" s="146" t="s">
        <v>156</v>
      </c>
      <c r="E166" s="147" t="s">
        <v>936</v>
      </c>
      <c r="F166" s="148" t="s">
        <v>937</v>
      </c>
      <c r="G166" s="149" t="s">
        <v>399</v>
      </c>
      <c r="H166" s="151"/>
      <c r="I166" s="151"/>
      <c r="J166" s="150">
        <f>ROUND(I166*H166,3)</f>
        <v>0</v>
      </c>
      <c r="K166" s="152"/>
      <c r="L166" s="34"/>
      <c r="M166" s="153" t="s">
        <v>1</v>
      </c>
      <c r="N166" s="154" t="s">
        <v>41</v>
      </c>
      <c r="O166" s="59"/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7" t="s">
        <v>241</v>
      </c>
      <c r="AT166" s="157" t="s">
        <v>156</v>
      </c>
      <c r="AU166" s="157" t="s">
        <v>84</v>
      </c>
      <c r="AY166" s="18" t="s">
        <v>154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8" t="s">
        <v>84</v>
      </c>
      <c r="BK166" s="159">
        <f>ROUND(I166*H166,3)</f>
        <v>0</v>
      </c>
      <c r="BL166" s="18" t="s">
        <v>241</v>
      </c>
      <c r="BM166" s="157" t="s">
        <v>938</v>
      </c>
    </row>
    <row r="167" spans="1:65" s="12" customFormat="1" ht="22.9" customHeight="1">
      <c r="B167" s="132"/>
      <c r="D167" s="133" t="s">
        <v>74</v>
      </c>
      <c r="E167" s="143" t="s">
        <v>389</v>
      </c>
      <c r="F167" s="143" t="s">
        <v>390</v>
      </c>
      <c r="I167" s="135"/>
      <c r="J167" s="144">
        <f>BK167</f>
        <v>0</v>
      </c>
      <c r="L167" s="132"/>
      <c r="M167" s="137"/>
      <c r="N167" s="138"/>
      <c r="O167" s="138"/>
      <c r="P167" s="139">
        <f>SUM(P168:P172)</f>
        <v>0</v>
      </c>
      <c r="Q167" s="138"/>
      <c r="R167" s="139">
        <f>SUM(R168:R172)</f>
        <v>0</v>
      </c>
      <c r="S167" s="138"/>
      <c r="T167" s="140">
        <f>SUM(T168:T172)</f>
        <v>0</v>
      </c>
      <c r="AR167" s="133" t="s">
        <v>84</v>
      </c>
      <c r="AT167" s="141" t="s">
        <v>74</v>
      </c>
      <c r="AU167" s="141" t="s">
        <v>80</v>
      </c>
      <c r="AY167" s="133" t="s">
        <v>154</v>
      </c>
      <c r="BK167" s="142">
        <f>SUM(BK168:BK172)</f>
        <v>0</v>
      </c>
    </row>
    <row r="168" spans="1:65" s="2" customFormat="1" ht="21.75" customHeight="1">
      <c r="A168" s="33"/>
      <c r="B168" s="145"/>
      <c r="C168" s="146" t="s">
        <v>7</v>
      </c>
      <c r="D168" s="146" t="s">
        <v>156</v>
      </c>
      <c r="E168" s="147" t="s">
        <v>939</v>
      </c>
      <c r="F168" s="148" t="s">
        <v>940</v>
      </c>
      <c r="G168" s="149" t="s">
        <v>159</v>
      </c>
      <c r="H168" s="150">
        <v>51.244999999999997</v>
      </c>
      <c r="I168" s="151"/>
      <c r="J168" s="150">
        <f>ROUND(I168*H168,3)</f>
        <v>0</v>
      </c>
      <c r="K168" s="152"/>
      <c r="L168" s="34"/>
      <c r="M168" s="153" t="s">
        <v>1</v>
      </c>
      <c r="N168" s="154" t="s">
        <v>41</v>
      </c>
      <c r="O168" s="59"/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7" t="s">
        <v>241</v>
      </c>
      <c r="AT168" s="157" t="s">
        <v>156</v>
      </c>
      <c r="AU168" s="157" t="s">
        <v>84</v>
      </c>
      <c r="AY168" s="18" t="s">
        <v>154</v>
      </c>
      <c r="BE168" s="158">
        <f>IF(N168="základná",J168,0)</f>
        <v>0</v>
      </c>
      <c r="BF168" s="158">
        <f>IF(N168="znížená",J168,0)</f>
        <v>0</v>
      </c>
      <c r="BG168" s="158">
        <f>IF(N168="zákl. prenesená",J168,0)</f>
        <v>0</v>
      </c>
      <c r="BH168" s="158">
        <f>IF(N168="zníž. prenesená",J168,0)</f>
        <v>0</v>
      </c>
      <c r="BI168" s="158">
        <f>IF(N168="nulová",J168,0)</f>
        <v>0</v>
      </c>
      <c r="BJ168" s="18" t="s">
        <v>84</v>
      </c>
      <c r="BK168" s="159">
        <f>ROUND(I168*H168,3)</f>
        <v>0</v>
      </c>
      <c r="BL168" s="18" t="s">
        <v>241</v>
      </c>
      <c r="BM168" s="157" t="s">
        <v>941</v>
      </c>
    </row>
    <row r="169" spans="1:65" s="13" customFormat="1" ht="45">
      <c r="B169" s="160"/>
      <c r="D169" s="161" t="s">
        <v>161</v>
      </c>
      <c r="E169" s="162" t="s">
        <v>1</v>
      </c>
      <c r="F169" s="163" t="s">
        <v>942</v>
      </c>
      <c r="H169" s="162" t="s">
        <v>1</v>
      </c>
      <c r="I169" s="164"/>
      <c r="L169" s="160"/>
      <c r="M169" s="165"/>
      <c r="N169" s="166"/>
      <c r="O169" s="166"/>
      <c r="P169" s="166"/>
      <c r="Q169" s="166"/>
      <c r="R169" s="166"/>
      <c r="S169" s="166"/>
      <c r="T169" s="167"/>
      <c r="AT169" s="162" t="s">
        <v>161</v>
      </c>
      <c r="AU169" s="162" t="s">
        <v>84</v>
      </c>
      <c r="AV169" s="13" t="s">
        <v>80</v>
      </c>
      <c r="AW169" s="13" t="s">
        <v>30</v>
      </c>
      <c r="AX169" s="13" t="s">
        <v>75</v>
      </c>
      <c r="AY169" s="162" t="s">
        <v>154</v>
      </c>
    </row>
    <row r="170" spans="1:65" s="13" customFormat="1" ht="22.5">
      <c r="B170" s="160"/>
      <c r="D170" s="161" t="s">
        <v>161</v>
      </c>
      <c r="E170" s="162" t="s">
        <v>1</v>
      </c>
      <c r="F170" s="163" t="s">
        <v>943</v>
      </c>
      <c r="H170" s="162" t="s">
        <v>1</v>
      </c>
      <c r="I170" s="164"/>
      <c r="L170" s="160"/>
      <c r="M170" s="165"/>
      <c r="N170" s="166"/>
      <c r="O170" s="166"/>
      <c r="P170" s="166"/>
      <c r="Q170" s="166"/>
      <c r="R170" s="166"/>
      <c r="S170" s="166"/>
      <c r="T170" s="167"/>
      <c r="AT170" s="162" t="s">
        <v>161</v>
      </c>
      <c r="AU170" s="162" t="s">
        <v>84</v>
      </c>
      <c r="AV170" s="13" t="s">
        <v>80</v>
      </c>
      <c r="AW170" s="13" t="s">
        <v>30</v>
      </c>
      <c r="AX170" s="13" t="s">
        <v>75</v>
      </c>
      <c r="AY170" s="162" t="s">
        <v>154</v>
      </c>
    </row>
    <row r="171" spans="1:65" s="14" customFormat="1">
      <c r="B171" s="168"/>
      <c r="D171" s="161" t="s">
        <v>161</v>
      </c>
      <c r="E171" s="169" t="s">
        <v>1</v>
      </c>
      <c r="F171" s="170" t="s">
        <v>944</v>
      </c>
      <c r="H171" s="171">
        <v>51.244999999999997</v>
      </c>
      <c r="I171" s="172"/>
      <c r="L171" s="168"/>
      <c r="M171" s="173"/>
      <c r="N171" s="174"/>
      <c r="O171" s="174"/>
      <c r="P171" s="174"/>
      <c r="Q171" s="174"/>
      <c r="R171" s="174"/>
      <c r="S171" s="174"/>
      <c r="T171" s="175"/>
      <c r="AT171" s="169" t="s">
        <v>161</v>
      </c>
      <c r="AU171" s="169" t="s">
        <v>84</v>
      </c>
      <c r="AV171" s="14" t="s">
        <v>84</v>
      </c>
      <c r="AW171" s="14" t="s">
        <v>30</v>
      </c>
      <c r="AX171" s="14" t="s">
        <v>80</v>
      </c>
      <c r="AY171" s="169" t="s">
        <v>154</v>
      </c>
    </row>
    <row r="172" spans="1:65" s="2" customFormat="1" ht="21.75" customHeight="1">
      <c r="A172" s="33"/>
      <c r="B172" s="145"/>
      <c r="C172" s="146" t="s">
        <v>271</v>
      </c>
      <c r="D172" s="146" t="s">
        <v>156</v>
      </c>
      <c r="E172" s="147" t="s">
        <v>397</v>
      </c>
      <c r="F172" s="148" t="s">
        <v>398</v>
      </c>
      <c r="G172" s="149" t="s">
        <v>399</v>
      </c>
      <c r="H172" s="151"/>
      <c r="I172" s="151"/>
      <c r="J172" s="150">
        <f>ROUND(I172*H172,3)</f>
        <v>0</v>
      </c>
      <c r="K172" s="152"/>
      <c r="L172" s="34"/>
      <c r="M172" s="153" t="s">
        <v>1</v>
      </c>
      <c r="N172" s="154" t="s">
        <v>41</v>
      </c>
      <c r="O172" s="59"/>
      <c r="P172" s="155">
        <f>O172*H172</f>
        <v>0</v>
      </c>
      <c r="Q172" s="155">
        <v>0</v>
      </c>
      <c r="R172" s="155">
        <f>Q172*H172</f>
        <v>0</v>
      </c>
      <c r="S172" s="155">
        <v>0</v>
      </c>
      <c r="T172" s="156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7" t="s">
        <v>241</v>
      </c>
      <c r="AT172" s="157" t="s">
        <v>156</v>
      </c>
      <c r="AU172" s="157" t="s">
        <v>84</v>
      </c>
      <c r="AY172" s="18" t="s">
        <v>154</v>
      </c>
      <c r="BE172" s="158">
        <f>IF(N172="základná",J172,0)</f>
        <v>0</v>
      </c>
      <c r="BF172" s="158">
        <f>IF(N172="znížená",J172,0)</f>
        <v>0</v>
      </c>
      <c r="BG172" s="158">
        <f>IF(N172="zákl. prenesená",J172,0)</f>
        <v>0</v>
      </c>
      <c r="BH172" s="158">
        <f>IF(N172="zníž. prenesená",J172,0)</f>
        <v>0</v>
      </c>
      <c r="BI172" s="158">
        <f>IF(N172="nulová",J172,0)</f>
        <v>0</v>
      </c>
      <c r="BJ172" s="18" t="s">
        <v>84</v>
      </c>
      <c r="BK172" s="159">
        <f>ROUND(I172*H172,3)</f>
        <v>0</v>
      </c>
      <c r="BL172" s="18" t="s">
        <v>241</v>
      </c>
      <c r="BM172" s="157" t="s">
        <v>945</v>
      </c>
    </row>
    <row r="173" spans="1:65" s="12" customFormat="1" ht="22.9" customHeight="1">
      <c r="B173" s="132"/>
      <c r="D173" s="133" t="s">
        <v>74</v>
      </c>
      <c r="E173" s="143" t="s">
        <v>946</v>
      </c>
      <c r="F173" s="143" t="s">
        <v>947</v>
      </c>
      <c r="I173" s="135"/>
      <c r="J173" s="144">
        <f>BK173</f>
        <v>0</v>
      </c>
      <c r="L173" s="132"/>
      <c r="M173" s="137"/>
      <c r="N173" s="138"/>
      <c r="O173" s="138"/>
      <c r="P173" s="139">
        <f>SUM(P174:P181)</f>
        <v>0</v>
      </c>
      <c r="Q173" s="138"/>
      <c r="R173" s="139">
        <f>SUM(R174:R181)</f>
        <v>7.0737172799999998E-2</v>
      </c>
      <c r="S173" s="138"/>
      <c r="T173" s="140">
        <f>SUM(T174:T181)</f>
        <v>0</v>
      </c>
      <c r="AR173" s="133" t="s">
        <v>84</v>
      </c>
      <c r="AT173" s="141" t="s">
        <v>74</v>
      </c>
      <c r="AU173" s="141" t="s">
        <v>80</v>
      </c>
      <c r="AY173" s="133" t="s">
        <v>154</v>
      </c>
      <c r="BK173" s="142">
        <f>SUM(BK174:BK181)</f>
        <v>0</v>
      </c>
    </row>
    <row r="174" spans="1:65" s="2" customFormat="1" ht="21.75" customHeight="1">
      <c r="A174" s="33"/>
      <c r="B174" s="145"/>
      <c r="C174" s="146" t="s">
        <v>275</v>
      </c>
      <c r="D174" s="146" t="s">
        <v>156</v>
      </c>
      <c r="E174" s="147" t="s">
        <v>948</v>
      </c>
      <c r="F174" s="148" t="s">
        <v>949</v>
      </c>
      <c r="G174" s="149" t="s">
        <v>159</v>
      </c>
      <c r="H174" s="150">
        <v>143.17099999999999</v>
      </c>
      <c r="I174" s="151"/>
      <c r="J174" s="150">
        <f>ROUND(I174*H174,3)</f>
        <v>0</v>
      </c>
      <c r="K174" s="152"/>
      <c r="L174" s="34"/>
      <c r="M174" s="153" t="s">
        <v>1</v>
      </c>
      <c r="N174" s="154" t="s">
        <v>41</v>
      </c>
      <c r="O174" s="59"/>
      <c r="P174" s="155">
        <f>O174*H174</f>
        <v>0</v>
      </c>
      <c r="Q174" s="155">
        <v>2.7999999999999998E-4</v>
      </c>
      <c r="R174" s="155">
        <f>Q174*H174</f>
        <v>4.0087879999999992E-2</v>
      </c>
      <c r="S174" s="155">
        <v>0</v>
      </c>
      <c r="T174" s="156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7" t="s">
        <v>241</v>
      </c>
      <c r="AT174" s="157" t="s">
        <v>156</v>
      </c>
      <c r="AU174" s="157" t="s">
        <v>84</v>
      </c>
      <c r="AY174" s="18" t="s">
        <v>154</v>
      </c>
      <c r="BE174" s="158">
        <f>IF(N174="základná",J174,0)</f>
        <v>0</v>
      </c>
      <c r="BF174" s="158">
        <f>IF(N174="znížená",J174,0)</f>
        <v>0</v>
      </c>
      <c r="BG174" s="158">
        <f>IF(N174="zákl. prenesená",J174,0)</f>
        <v>0</v>
      </c>
      <c r="BH174" s="158">
        <f>IF(N174="zníž. prenesená",J174,0)</f>
        <v>0</v>
      </c>
      <c r="BI174" s="158">
        <f>IF(N174="nulová",J174,0)</f>
        <v>0</v>
      </c>
      <c r="BJ174" s="18" t="s">
        <v>84</v>
      </c>
      <c r="BK174" s="159">
        <f>ROUND(I174*H174,3)</f>
        <v>0</v>
      </c>
      <c r="BL174" s="18" t="s">
        <v>241</v>
      </c>
      <c r="BM174" s="157" t="s">
        <v>950</v>
      </c>
    </row>
    <row r="175" spans="1:65" s="13" customFormat="1">
      <c r="B175" s="160"/>
      <c r="D175" s="161" t="s">
        <v>161</v>
      </c>
      <c r="E175" s="162" t="s">
        <v>1</v>
      </c>
      <c r="F175" s="163" t="s">
        <v>951</v>
      </c>
      <c r="H175" s="162" t="s">
        <v>1</v>
      </c>
      <c r="I175" s="164"/>
      <c r="L175" s="160"/>
      <c r="M175" s="165"/>
      <c r="N175" s="166"/>
      <c r="O175" s="166"/>
      <c r="P175" s="166"/>
      <c r="Q175" s="166"/>
      <c r="R175" s="166"/>
      <c r="S175" s="166"/>
      <c r="T175" s="167"/>
      <c r="AT175" s="162" t="s">
        <v>161</v>
      </c>
      <c r="AU175" s="162" t="s">
        <v>84</v>
      </c>
      <c r="AV175" s="13" t="s">
        <v>80</v>
      </c>
      <c r="AW175" s="13" t="s">
        <v>30</v>
      </c>
      <c r="AX175" s="13" t="s">
        <v>75</v>
      </c>
      <c r="AY175" s="162" t="s">
        <v>154</v>
      </c>
    </row>
    <row r="176" spans="1:65" s="14" customFormat="1">
      <c r="B176" s="168"/>
      <c r="D176" s="161" t="s">
        <v>161</v>
      </c>
      <c r="E176" s="169" t="s">
        <v>1</v>
      </c>
      <c r="F176" s="170" t="s">
        <v>952</v>
      </c>
      <c r="H176" s="171">
        <v>143.17099999999999</v>
      </c>
      <c r="I176" s="172"/>
      <c r="L176" s="168"/>
      <c r="M176" s="173"/>
      <c r="N176" s="174"/>
      <c r="O176" s="174"/>
      <c r="P176" s="174"/>
      <c r="Q176" s="174"/>
      <c r="R176" s="174"/>
      <c r="S176" s="174"/>
      <c r="T176" s="175"/>
      <c r="AT176" s="169" t="s">
        <v>161</v>
      </c>
      <c r="AU176" s="169" t="s">
        <v>84</v>
      </c>
      <c r="AV176" s="14" t="s">
        <v>84</v>
      </c>
      <c r="AW176" s="14" t="s">
        <v>30</v>
      </c>
      <c r="AX176" s="14" t="s">
        <v>80</v>
      </c>
      <c r="AY176" s="169" t="s">
        <v>154</v>
      </c>
    </row>
    <row r="177" spans="1:65" s="2" customFormat="1" ht="21.75" customHeight="1">
      <c r="A177" s="33"/>
      <c r="B177" s="145"/>
      <c r="C177" s="146" t="s">
        <v>280</v>
      </c>
      <c r="D177" s="146" t="s">
        <v>156</v>
      </c>
      <c r="E177" s="147" t="s">
        <v>953</v>
      </c>
      <c r="F177" s="148" t="s">
        <v>954</v>
      </c>
      <c r="G177" s="149" t="s">
        <v>159</v>
      </c>
      <c r="H177" s="150">
        <v>143.17099999999999</v>
      </c>
      <c r="I177" s="151"/>
      <c r="J177" s="150">
        <f>ROUND(I177*H177,3)</f>
        <v>0</v>
      </c>
      <c r="K177" s="152"/>
      <c r="L177" s="34"/>
      <c r="M177" s="153" t="s">
        <v>1</v>
      </c>
      <c r="N177" s="154" t="s">
        <v>41</v>
      </c>
      <c r="O177" s="59"/>
      <c r="P177" s="155">
        <f>O177*H177</f>
        <v>0</v>
      </c>
      <c r="Q177" s="155">
        <v>7.6799999999999997E-5</v>
      </c>
      <c r="R177" s="155">
        <f>Q177*H177</f>
        <v>1.0995532799999999E-2</v>
      </c>
      <c r="S177" s="155">
        <v>0</v>
      </c>
      <c r="T177" s="156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7" t="s">
        <v>241</v>
      </c>
      <c r="AT177" s="157" t="s">
        <v>156</v>
      </c>
      <c r="AU177" s="157" t="s">
        <v>84</v>
      </c>
      <c r="AY177" s="18" t="s">
        <v>154</v>
      </c>
      <c r="BE177" s="158">
        <f>IF(N177="základná",J177,0)</f>
        <v>0</v>
      </c>
      <c r="BF177" s="158">
        <f>IF(N177="znížená",J177,0)</f>
        <v>0</v>
      </c>
      <c r="BG177" s="158">
        <f>IF(N177="zákl. prenesená",J177,0)</f>
        <v>0</v>
      </c>
      <c r="BH177" s="158">
        <f>IF(N177="zníž. prenesená",J177,0)</f>
        <v>0</v>
      </c>
      <c r="BI177" s="158">
        <f>IF(N177="nulová",J177,0)</f>
        <v>0</v>
      </c>
      <c r="BJ177" s="18" t="s">
        <v>84</v>
      </c>
      <c r="BK177" s="159">
        <f>ROUND(I177*H177,3)</f>
        <v>0</v>
      </c>
      <c r="BL177" s="18" t="s">
        <v>241</v>
      </c>
      <c r="BM177" s="157" t="s">
        <v>955</v>
      </c>
    </row>
    <row r="178" spans="1:65" s="2" customFormat="1" ht="21.75" customHeight="1">
      <c r="A178" s="33"/>
      <c r="B178" s="145"/>
      <c r="C178" s="146" t="s">
        <v>284</v>
      </c>
      <c r="D178" s="146" t="s">
        <v>156</v>
      </c>
      <c r="E178" s="147" t="s">
        <v>956</v>
      </c>
      <c r="F178" s="148" t="s">
        <v>957</v>
      </c>
      <c r="G178" s="149" t="s">
        <v>159</v>
      </c>
      <c r="H178" s="150">
        <v>61.417999999999999</v>
      </c>
      <c r="I178" s="151"/>
      <c r="J178" s="150">
        <f>ROUND(I178*H178,3)</f>
        <v>0</v>
      </c>
      <c r="K178" s="152"/>
      <c r="L178" s="34"/>
      <c r="M178" s="153" t="s">
        <v>1</v>
      </c>
      <c r="N178" s="154" t="s">
        <v>41</v>
      </c>
      <c r="O178" s="59"/>
      <c r="P178" s="155">
        <f>O178*H178</f>
        <v>0</v>
      </c>
      <c r="Q178" s="155">
        <v>3.2000000000000003E-4</v>
      </c>
      <c r="R178" s="155">
        <f>Q178*H178</f>
        <v>1.9653760000000003E-2</v>
      </c>
      <c r="S178" s="155">
        <v>0</v>
      </c>
      <c r="T178" s="156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57" t="s">
        <v>241</v>
      </c>
      <c r="AT178" s="157" t="s">
        <v>156</v>
      </c>
      <c r="AU178" s="157" t="s">
        <v>84</v>
      </c>
      <c r="AY178" s="18" t="s">
        <v>154</v>
      </c>
      <c r="BE178" s="158">
        <f>IF(N178="základná",J178,0)</f>
        <v>0</v>
      </c>
      <c r="BF178" s="158">
        <f>IF(N178="znížená",J178,0)</f>
        <v>0</v>
      </c>
      <c r="BG178" s="158">
        <f>IF(N178="zákl. prenesená",J178,0)</f>
        <v>0</v>
      </c>
      <c r="BH178" s="158">
        <f>IF(N178="zníž. prenesená",J178,0)</f>
        <v>0</v>
      </c>
      <c r="BI178" s="158">
        <f>IF(N178="nulová",J178,0)</f>
        <v>0</v>
      </c>
      <c r="BJ178" s="18" t="s">
        <v>84</v>
      </c>
      <c r="BK178" s="159">
        <f>ROUND(I178*H178,3)</f>
        <v>0</v>
      </c>
      <c r="BL178" s="18" t="s">
        <v>241</v>
      </c>
      <c r="BM178" s="157" t="s">
        <v>958</v>
      </c>
    </row>
    <row r="179" spans="1:65" s="14" customFormat="1">
      <c r="B179" s="168"/>
      <c r="D179" s="161" t="s">
        <v>161</v>
      </c>
      <c r="E179" s="169" t="s">
        <v>1</v>
      </c>
      <c r="F179" s="170" t="s">
        <v>959</v>
      </c>
      <c r="H179" s="171">
        <v>11.417999999999999</v>
      </c>
      <c r="I179" s="172"/>
      <c r="L179" s="168"/>
      <c r="M179" s="173"/>
      <c r="N179" s="174"/>
      <c r="O179" s="174"/>
      <c r="P179" s="174"/>
      <c r="Q179" s="174"/>
      <c r="R179" s="174"/>
      <c r="S179" s="174"/>
      <c r="T179" s="175"/>
      <c r="AT179" s="169" t="s">
        <v>161</v>
      </c>
      <c r="AU179" s="169" t="s">
        <v>84</v>
      </c>
      <c r="AV179" s="14" t="s">
        <v>84</v>
      </c>
      <c r="AW179" s="14" t="s">
        <v>30</v>
      </c>
      <c r="AX179" s="14" t="s">
        <v>75</v>
      </c>
      <c r="AY179" s="169" t="s">
        <v>154</v>
      </c>
    </row>
    <row r="180" spans="1:65" s="14" customFormat="1">
      <c r="B180" s="168"/>
      <c r="D180" s="161" t="s">
        <v>161</v>
      </c>
      <c r="E180" s="169" t="s">
        <v>1</v>
      </c>
      <c r="F180" s="170" t="s">
        <v>960</v>
      </c>
      <c r="H180" s="171">
        <v>50</v>
      </c>
      <c r="I180" s="172"/>
      <c r="L180" s="168"/>
      <c r="M180" s="173"/>
      <c r="N180" s="174"/>
      <c r="O180" s="174"/>
      <c r="P180" s="174"/>
      <c r="Q180" s="174"/>
      <c r="R180" s="174"/>
      <c r="S180" s="174"/>
      <c r="T180" s="175"/>
      <c r="AT180" s="169" t="s">
        <v>161</v>
      </c>
      <c r="AU180" s="169" t="s">
        <v>84</v>
      </c>
      <c r="AV180" s="14" t="s">
        <v>84</v>
      </c>
      <c r="AW180" s="14" t="s">
        <v>30</v>
      </c>
      <c r="AX180" s="14" t="s">
        <v>75</v>
      </c>
      <c r="AY180" s="169" t="s">
        <v>154</v>
      </c>
    </row>
    <row r="181" spans="1:65" s="16" customFormat="1">
      <c r="B181" s="184"/>
      <c r="D181" s="161" t="s">
        <v>161</v>
      </c>
      <c r="E181" s="185" t="s">
        <v>1</v>
      </c>
      <c r="F181" s="186" t="s">
        <v>174</v>
      </c>
      <c r="H181" s="187">
        <v>61.417999999999999</v>
      </c>
      <c r="I181" s="188"/>
      <c r="L181" s="184"/>
      <c r="M181" s="189"/>
      <c r="N181" s="190"/>
      <c r="O181" s="190"/>
      <c r="P181" s="190"/>
      <c r="Q181" s="190"/>
      <c r="R181" s="190"/>
      <c r="S181" s="190"/>
      <c r="T181" s="191"/>
      <c r="AT181" s="185" t="s">
        <v>161</v>
      </c>
      <c r="AU181" s="185" t="s">
        <v>84</v>
      </c>
      <c r="AV181" s="16" t="s">
        <v>90</v>
      </c>
      <c r="AW181" s="16" t="s">
        <v>30</v>
      </c>
      <c r="AX181" s="16" t="s">
        <v>80</v>
      </c>
      <c r="AY181" s="185" t="s">
        <v>154</v>
      </c>
    </row>
    <row r="182" spans="1:65" s="12" customFormat="1" ht="25.9" customHeight="1">
      <c r="B182" s="132"/>
      <c r="D182" s="133" t="s">
        <v>74</v>
      </c>
      <c r="E182" s="134" t="s">
        <v>237</v>
      </c>
      <c r="F182" s="134" t="s">
        <v>611</v>
      </c>
      <c r="I182" s="135"/>
      <c r="J182" s="136">
        <f>BK182</f>
        <v>0</v>
      </c>
      <c r="L182" s="132"/>
      <c r="M182" s="137"/>
      <c r="N182" s="138"/>
      <c r="O182" s="138"/>
      <c r="P182" s="139">
        <f>P183</f>
        <v>0</v>
      </c>
      <c r="Q182" s="138"/>
      <c r="R182" s="139">
        <f>R183</f>
        <v>0</v>
      </c>
      <c r="S182" s="138"/>
      <c r="T182" s="140">
        <f>T183</f>
        <v>0</v>
      </c>
      <c r="AR182" s="133" t="s">
        <v>87</v>
      </c>
      <c r="AT182" s="141" t="s">
        <v>74</v>
      </c>
      <c r="AU182" s="141" t="s">
        <v>75</v>
      </c>
      <c r="AY182" s="133" t="s">
        <v>154</v>
      </c>
      <c r="BK182" s="142">
        <f>BK183</f>
        <v>0</v>
      </c>
    </row>
    <row r="183" spans="1:65" s="12" customFormat="1" ht="22.9" customHeight="1">
      <c r="B183" s="132"/>
      <c r="D183" s="133" t="s">
        <v>74</v>
      </c>
      <c r="E183" s="143" t="s">
        <v>961</v>
      </c>
      <c r="F183" s="143" t="s">
        <v>962</v>
      </c>
      <c r="I183" s="135"/>
      <c r="J183" s="144">
        <f>BK183</f>
        <v>0</v>
      </c>
      <c r="L183" s="132"/>
      <c r="M183" s="137"/>
      <c r="N183" s="138"/>
      <c r="O183" s="138"/>
      <c r="P183" s="139">
        <f>P184</f>
        <v>0</v>
      </c>
      <c r="Q183" s="138"/>
      <c r="R183" s="139">
        <f>R184</f>
        <v>0</v>
      </c>
      <c r="S183" s="138"/>
      <c r="T183" s="140">
        <f>T184</f>
        <v>0</v>
      </c>
      <c r="AR183" s="133" t="s">
        <v>80</v>
      </c>
      <c r="AT183" s="141" t="s">
        <v>74</v>
      </c>
      <c r="AU183" s="141" t="s">
        <v>80</v>
      </c>
      <c r="AY183" s="133" t="s">
        <v>154</v>
      </c>
      <c r="BK183" s="142">
        <f>BK184</f>
        <v>0</v>
      </c>
    </row>
    <row r="184" spans="1:65" s="2" customFormat="1" ht="21.75" customHeight="1">
      <c r="A184" s="33"/>
      <c r="B184" s="145"/>
      <c r="C184" s="146" t="s">
        <v>288</v>
      </c>
      <c r="D184" s="146" t="s">
        <v>156</v>
      </c>
      <c r="E184" s="147" t="s">
        <v>963</v>
      </c>
      <c r="F184" s="148" t="s">
        <v>964</v>
      </c>
      <c r="G184" s="149" t="s">
        <v>735</v>
      </c>
      <c r="H184" s="150">
        <v>4474.1000000000004</v>
      </c>
      <c r="I184" s="151"/>
      <c r="J184" s="150">
        <f>ROUND(I184*H184,3)</f>
        <v>0</v>
      </c>
      <c r="K184" s="152"/>
      <c r="L184" s="34"/>
      <c r="M184" s="202" t="s">
        <v>1</v>
      </c>
      <c r="N184" s="203" t="s">
        <v>41</v>
      </c>
      <c r="O184" s="204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57" t="s">
        <v>90</v>
      </c>
      <c r="AT184" s="157" t="s">
        <v>156</v>
      </c>
      <c r="AU184" s="157" t="s">
        <v>84</v>
      </c>
      <c r="AY184" s="18" t="s">
        <v>154</v>
      </c>
      <c r="BE184" s="158">
        <f>IF(N184="základná",J184,0)</f>
        <v>0</v>
      </c>
      <c r="BF184" s="158">
        <f>IF(N184="znížená",J184,0)</f>
        <v>0</v>
      </c>
      <c r="BG184" s="158">
        <f>IF(N184="zákl. prenesená",J184,0)</f>
        <v>0</v>
      </c>
      <c r="BH184" s="158">
        <f>IF(N184="zníž. prenesená",J184,0)</f>
        <v>0</v>
      </c>
      <c r="BI184" s="158">
        <f>IF(N184="nulová",J184,0)</f>
        <v>0</v>
      </c>
      <c r="BJ184" s="18" t="s">
        <v>84</v>
      </c>
      <c r="BK184" s="159">
        <f>ROUND(I184*H184,3)</f>
        <v>0</v>
      </c>
      <c r="BL184" s="18" t="s">
        <v>90</v>
      </c>
      <c r="BM184" s="157" t="s">
        <v>965</v>
      </c>
    </row>
    <row r="185" spans="1:65" s="2" customFormat="1" ht="6.95" customHeight="1">
      <c r="A185" s="33"/>
      <c r="B185" s="48"/>
      <c r="C185" s="49"/>
      <c r="D185" s="49"/>
      <c r="E185" s="49"/>
      <c r="F185" s="49"/>
      <c r="G185" s="49"/>
      <c r="H185" s="49"/>
      <c r="I185" s="49"/>
      <c r="J185" s="49"/>
      <c r="K185" s="49"/>
      <c r="L185" s="34"/>
      <c r="M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</row>
  </sheetData>
  <autoFilter ref="C125:K184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topLeftCell="A143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92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9" t="s">
        <v>966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ROUND((SUM(BE125:BE161)),  2)</f>
        <v>0</v>
      </c>
      <c r="G33" s="33"/>
      <c r="H33" s="33"/>
      <c r="I33" s="101">
        <v>0.2</v>
      </c>
      <c r="J33" s="100">
        <f>ROUND(((SUM(BE125:BE161))*I33),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ROUND((SUM(BF125:BF161)),  2)</f>
        <v>0</v>
      </c>
      <c r="G34" s="33"/>
      <c r="H34" s="33"/>
      <c r="I34" s="101">
        <v>0.2</v>
      </c>
      <c r="J34" s="100">
        <f>ROUND(((SUM(BF125:BF161))*I34),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ROUND((SUM(BG125:BG161)),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ROUND((SUM(BH125:BH161)),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ROUND((SUM(BI125:BI161)),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>4 - SO 101.3 - Krytá besiedka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128</v>
      </c>
      <c r="E97" s="115"/>
      <c r="F97" s="115"/>
      <c r="G97" s="115"/>
      <c r="H97" s="115"/>
      <c r="I97" s="115"/>
      <c r="J97" s="116">
        <f>J126</f>
        <v>0</v>
      </c>
      <c r="L97" s="113"/>
    </row>
    <row r="98" spans="1:31" s="10" customFormat="1" ht="19.899999999999999" customHeight="1">
      <c r="B98" s="117"/>
      <c r="D98" s="118" t="s">
        <v>129</v>
      </c>
      <c r="E98" s="119"/>
      <c r="F98" s="119"/>
      <c r="G98" s="119"/>
      <c r="H98" s="119"/>
      <c r="I98" s="119"/>
      <c r="J98" s="120">
        <f>J127</f>
        <v>0</v>
      </c>
      <c r="L98" s="117"/>
    </row>
    <row r="99" spans="1:31" s="10" customFormat="1" ht="19.899999999999999" customHeight="1">
      <c r="B99" s="117"/>
      <c r="D99" s="118" t="s">
        <v>130</v>
      </c>
      <c r="E99" s="119"/>
      <c r="F99" s="119"/>
      <c r="G99" s="119"/>
      <c r="H99" s="119"/>
      <c r="I99" s="119"/>
      <c r="J99" s="120">
        <f>J139</f>
        <v>0</v>
      </c>
      <c r="L99" s="117"/>
    </row>
    <row r="100" spans="1:31" s="10" customFormat="1" ht="19.899999999999999" customHeight="1">
      <c r="B100" s="117"/>
      <c r="D100" s="118" t="s">
        <v>454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31" s="9" customFormat="1" ht="24.95" customHeight="1">
      <c r="B101" s="113"/>
      <c r="D101" s="114" t="s">
        <v>134</v>
      </c>
      <c r="E101" s="115"/>
      <c r="F101" s="115"/>
      <c r="G101" s="115"/>
      <c r="H101" s="115"/>
      <c r="I101" s="115"/>
      <c r="J101" s="116">
        <f>J147</f>
        <v>0</v>
      </c>
      <c r="L101" s="113"/>
    </row>
    <row r="102" spans="1:31" s="10" customFormat="1" ht="19.899999999999999" customHeight="1">
      <c r="B102" s="117"/>
      <c r="D102" s="118" t="s">
        <v>135</v>
      </c>
      <c r="E102" s="119"/>
      <c r="F102" s="119"/>
      <c r="G102" s="119"/>
      <c r="H102" s="119"/>
      <c r="I102" s="119"/>
      <c r="J102" s="120">
        <f>J148</f>
        <v>0</v>
      </c>
      <c r="L102" s="117"/>
    </row>
    <row r="103" spans="1:31" s="10" customFormat="1" ht="19.899999999999999" customHeight="1">
      <c r="B103" s="117"/>
      <c r="D103" s="118" t="s">
        <v>883</v>
      </c>
      <c r="E103" s="119"/>
      <c r="F103" s="119"/>
      <c r="G103" s="119"/>
      <c r="H103" s="119"/>
      <c r="I103" s="119"/>
      <c r="J103" s="120">
        <f>J154</f>
        <v>0</v>
      </c>
      <c r="L103" s="117"/>
    </row>
    <row r="104" spans="1:31" s="9" customFormat="1" ht="24.95" customHeight="1">
      <c r="B104" s="113"/>
      <c r="D104" s="114" t="s">
        <v>456</v>
      </c>
      <c r="E104" s="115"/>
      <c r="F104" s="115"/>
      <c r="G104" s="115"/>
      <c r="H104" s="115"/>
      <c r="I104" s="115"/>
      <c r="J104" s="116">
        <f>J159</f>
        <v>0</v>
      </c>
      <c r="L104" s="113"/>
    </row>
    <row r="105" spans="1:31" s="10" customFormat="1" ht="19.899999999999999" customHeight="1">
      <c r="B105" s="117"/>
      <c r="D105" s="118" t="s">
        <v>884</v>
      </c>
      <c r="E105" s="119"/>
      <c r="F105" s="119"/>
      <c r="G105" s="119"/>
      <c r="H105" s="119"/>
      <c r="I105" s="119"/>
      <c r="J105" s="120">
        <f>J160</f>
        <v>0</v>
      </c>
      <c r="L105" s="117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140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14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5" t="str">
        <f>E7</f>
        <v>ROZKVET - OPRAVA NÁMESTIA</v>
      </c>
      <c r="F115" s="256"/>
      <c r="G115" s="256"/>
      <c r="H115" s="256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121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49" t="str">
        <f>E9</f>
        <v>4 - SO 101.3 - Krytá besiedka</v>
      </c>
      <c r="F117" s="254"/>
      <c r="G117" s="254"/>
      <c r="H117" s="254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18</v>
      </c>
      <c r="D119" s="33"/>
      <c r="E119" s="33"/>
      <c r="F119" s="26" t="str">
        <f>F12</f>
        <v xml:space="preserve"> </v>
      </c>
      <c r="G119" s="33"/>
      <c r="H119" s="33"/>
      <c r="I119" s="28" t="s">
        <v>20</v>
      </c>
      <c r="J119" s="56" t="str">
        <f>IF(J12="","",J12)</f>
        <v>12. 1. 2021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5.7" customHeight="1">
      <c r="A121" s="33"/>
      <c r="B121" s="34"/>
      <c r="C121" s="28" t="s">
        <v>22</v>
      </c>
      <c r="D121" s="33"/>
      <c r="E121" s="33"/>
      <c r="F121" s="26" t="str">
        <f>E15</f>
        <v>Mestský úrad , Trenčín</v>
      </c>
      <c r="G121" s="33"/>
      <c r="H121" s="33"/>
      <c r="I121" s="28" t="s">
        <v>28</v>
      </c>
      <c r="J121" s="31" t="str">
        <f>E21</f>
        <v>BYTOP , s.r.o. Trenčín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26</v>
      </c>
      <c r="D122" s="33"/>
      <c r="E122" s="33"/>
      <c r="F122" s="26" t="str">
        <f>IF(E18="","",E18)</f>
        <v>Vyplň údaj</v>
      </c>
      <c r="G122" s="33"/>
      <c r="H122" s="33"/>
      <c r="I122" s="28" t="s">
        <v>32</v>
      </c>
      <c r="J122" s="31" t="str">
        <f>E24</f>
        <v>Martinusová Katarína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1"/>
      <c r="B124" s="122"/>
      <c r="C124" s="123" t="s">
        <v>141</v>
      </c>
      <c r="D124" s="124" t="s">
        <v>60</v>
      </c>
      <c r="E124" s="124" t="s">
        <v>56</v>
      </c>
      <c r="F124" s="124" t="s">
        <v>57</v>
      </c>
      <c r="G124" s="124" t="s">
        <v>142</v>
      </c>
      <c r="H124" s="124" t="s">
        <v>143</v>
      </c>
      <c r="I124" s="124" t="s">
        <v>144</v>
      </c>
      <c r="J124" s="125" t="s">
        <v>125</v>
      </c>
      <c r="K124" s="126" t="s">
        <v>145</v>
      </c>
      <c r="L124" s="127"/>
      <c r="M124" s="63" t="s">
        <v>1</v>
      </c>
      <c r="N124" s="64" t="s">
        <v>39</v>
      </c>
      <c r="O124" s="64" t="s">
        <v>146</v>
      </c>
      <c r="P124" s="64" t="s">
        <v>147</v>
      </c>
      <c r="Q124" s="64" t="s">
        <v>148</v>
      </c>
      <c r="R124" s="64" t="s">
        <v>149</v>
      </c>
      <c r="S124" s="64" t="s">
        <v>150</v>
      </c>
      <c r="T124" s="65" t="s">
        <v>151</v>
      </c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</row>
    <row r="125" spans="1:65" s="2" customFormat="1" ht="22.9" customHeight="1">
      <c r="A125" s="33"/>
      <c r="B125" s="34"/>
      <c r="C125" s="70" t="s">
        <v>126</v>
      </c>
      <c r="D125" s="33"/>
      <c r="E125" s="33"/>
      <c r="F125" s="33"/>
      <c r="G125" s="33"/>
      <c r="H125" s="33"/>
      <c r="I125" s="33"/>
      <c r="J125" s="128">
        <f>BK125</f>
        <v>0</v>
      </c>
      <c r="K125" s="33"/>
      <c r="L125" s="34"/>
      <c r="M125" s="66"/>
      <c r="N125" s="57"/>
      <c r="O125" s="67"/>
      <c r="P125" s="129">
        <f>P126+P147+P159</f>
        <v>0</v>
      </c>
      <c r="Q125" s="67"/>
      <c r="R125" s="129">
        <f>R126+R147+R159</f>
        <v>17.611701094399997</v>
      </c>
      <c r="S125" s="67"/>
      <c r="T125" s="130">
        <f>T126+T147+T159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127</v>
      </c>
      <c r="BK125" s="131">
        <f>BK126+BK147+BK159</f>
        <v>0</v>
      </c>
    </row>
    <row r="126" spans="1:65" s="12" customFormat="1" ht="25.9" customHeight="1">
      <c r="B126" s="132"/>
      <c r="D126" s="133" t="s">
        <v>74</v>
      </c>
      <c r="E126" s="134" t="s">
        <v>152</v>
      </c>
      <c r="F126" s="134" t="s">
        <v>153</v>
      </c>
      <c r="I126" s="135"/>
      <c r="J126" s="136">
        <f>BK126</f>
        <v>0</v>
      </c>
      <c r="L126" s="132"/>
      <c r="M126" s="137"/>
      <c r="N126" s="138"/>
      <c r="O126" s="138"/>
      <c r="P126" s="139">
        <f>P127+P139+P145</f>
        <v>0</v>
      </c>
      <c r="Q126" s="138"/>
      <c r="R126" s="139">
        <f>R127+R139+R145</f>
        <v>17.572325359999997</v>
      </c>
      <c r="S126" s="138"/>
      <c r="T126" s="140">
        <f>T127+T139+T145</f>
        <v>0</v>
      </c>
      <c r="AR126" s="133" t="s">
        <v>80</v>
      </c>
      <c r="AT126" s="141" t="s">
        <v>74</v>
      </c>
      <c r="AU126" s="141" t="s">
        <v>75</v>
      </c>
      <c r="AY126" s="133" t="s">
        <v>154</v>
      </c>
      <c r="BK126" s="142">
        <f>BK127+BK139+BK145</f>
        <v>0</v>
      </c>
    </row>
    <row r="127" spans="1:65" s="12" customFormat="1" ht="22.9" customHeight="1">
      <c r="B127" s="132"/>
      <c r="D127" s="133" t="s">
        <v>74</v>
      </c>
      <c r="E127" s="143" t="s">
        <v>80</v>
      </c>
      <c r="F127" s="143" t="s">
        <v>155</v>
      </c>
      <c r="I127" s="135"/>
      <c r="J127" s="144">
        <f>BK127</f>
        <v>0</v>
      </c>
      <c r="L127" s="132"/>
      <c r="M127" s="137"/>
      <c r="N127" s="138"/>
      <c r="O127" s="138"/>
      <c r="P127" s="139">
        <f>SUM(P128:P138)</f>
        <v>0</v>
      </c>
      <c r="Q127" s="138"/>
      <c r="R127" s="139">
        <f>SUM(R128:R138)</f>
        <v>0</v>
      </c>
      <c r="S127" s="138"/>
      <c r="T127" s="140">
        <f>SUM(T128:T138)</f>
        <v>0</v>
      </c>
      <c r="AR127" s="133" t="s">
        <v>80</v>
      </c>
      <c r="AT127" s="141" t="s">
        <v>74</v>
      </c>
      <c r="AU127" s="141" t="s">
        <v>80</v>
      </c>
      <c r="AY127" s="133" t="s">
        <v>154</v>
      </c>
      <c r="BK127" s="142">
        <f>SUM(BK128:BK138)</f>
        <v>0</v>
      </c>
    </row>
    <row r="128" spans="1:65" s="2" customFormat="1" ht="21.75" customHeight="1">
      <c r="A128" s="33"/>
      <c r="B128" s="145"/>
      <c r="C128" s="146" t="s">
        <v>80</v>
      </c>
      <c r="D128" s="146" t="s">
        <v>156</v>
      </c>
      <c r="E128" s="147" t="s">
        <v>197</v>
      </c>
      <c r="F128" s="148" t="s">
        <v>198</v>
      </c>
      <c r="G128" s="149" t="s">
        <v>187</v>
      </c>
      <c r="H128" s="150">
        <v>7.84</v>
      </c>
      <c r="I128" s="151"/>
      <c r="J128" s="150">
        <f>ROUND(I128*H128,3)</f>
        <v>0</v>
      </c>
      <c r="K128" s="152"/>
      <c r="L128" s="34"/>
      <c r="M128" s="153" t="s">
        <v>1</v>
      </c>
      <c r="N128" s="154" t="s">
        <v>41</v>
      </c>
      <c r="O128" s="59"/>
      <c r="P128" s="155">
        <f>O128*H128</f>
        <v>0</v>
      </c>
      <c r="Q128" s="155">
        <v>0</v>
      </c>
      <c r="R128" s="155">
        <f>Q128*H128</f>
        <v>0</v>
      </c>
      <c r="S128" s="155">
        <v>0</v>
      </c>
      <c r="T128" s="156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90</v>
      </c>
      <c r="AT128" s="157" t="s">
        <v>156</v>
      </c>
      <c r="AU128" s="157" t="s">
        <v>84</v>
      </c>
      <c r="AY128" s="18" t="s">
        <v>154</v>
      </c>
      <c r="BE128" s="158">
        <f>IF(N128="základná",J128,0)</f>
        <v>0</v>
      </c>
      <c r="BF128" s="158">
        <f>IF(N128="znížená",J128,0)</f>
        <v>0</v>
      </c>
      <c r="BG128" s="158">
        <f>IF(N128="zákl. prenesená",J128,0)</f>
        <v>0</v>
      </c>
      <c r="BH128" s="158">
        <f>IF(N128="zníž. prenesená",J128,0)</f>
        <v>0</v>
      </c>
      <c r="BI128" s="158">
        <f>IF(N128="nulová",J128,0)</f>
        <v>0</v>
      </c>
      <c r="BJ128" s="18" t="s">
        <v>84</v>
      </c>
      <c r="BK128" s="159">
        <f>ROUND(I128*H128,3)</f>
        <v>0</v>
      </c>
      <c r="BL128" s="18" t="s">
        <v>90</v>
      </c>
      <c r="BM128" s="157" t="s">
        <v>967</v>
      </c>
    </row>
    <row r="129" spans="1:65" s="14" customFormat="1">
      <c r="B129" s="168"/>
      <c r="D129" s="161" t="s">
        <v>161</v>
      </c>
      <c r="E129" s="169" t="s">
        <v>1</v>
      </c>
      <c r="F129" s="170" t="s">
        <v>893</v>
      </c>
      <c r="H129" s="171">
        <v>7.84</v>
      </c>
      <c r="I129" s="172"/>
      <c r="L129" s="168"/>
      <c r="M129" s="173"/>
      <c r="N129" s="174"/>
      <c r="O129" s="174"/>
      <c r="P129" s="174"/>
      <c r="Q129" s="174"/>
      <c r="R129" s="174"/>
      <c r="S129" s="174"/>
      <c r="T129" s="175"/>
      <c r="AT129" s="169" t="s">
        <v>161</v>
      </c>
      <c r="AU129" s="169" t="s">
        <v>84</v>
      </c>
      <c r="AV129" s="14" t="s">
        <v>84</v>
      </c>
      <c r="AW129" s="14" t="s">
        <v>30</v>
      </c>
      <c r="AX129" s="14" t="s">
        <v>80</v>
      </c>
      <c r="AY129" s="169" t="s">
        <v>154</v>
      </c>
    </row>
    <row r="130" spans="1:65" s="2" customFormat="1" ht="16.5" customHeight="1">
      <c r="A130" s="33"/>
      <c r="B130" s="145"/>
      <c r="C130" s="146" t="s">
        <v>84</v>
      </c>
      <c r="D130" s="146" t="s">
        <v>156</v>
      </c>
      <c r="E130" s="147" t="s">
        <v>204</v>
      </c>
      <c r="F130" s="148" t="s">
        <v>205</v>
      </c>
      <c r="G130" s="149" t="s">
        <v>187</v>
      </c>
      <c r="H130" s="150">
        <v>7.84</v>
      </c>
      <c r="I130" s="151"/>
      <c r="J130" s="150">
        <f>ROUND(I130*H130,3)</f>
        <v>0</v>
      </c>
      <c r="K130" s="152"/>
      <c r="L130" s="34"/>
      <c r="M130" s="153" t="s">
        <v>1</v>
      </c>
      <c r="N130" s="154" t="s">
        <v>41</v>
      </c>
      <c r="O130" s="59"/>
      <c r="P130" s="155">
        <f>O130*H130</f>
        <v>0</v>
      </c>
      <c r="Q130" s="155">
        <v>0</v>
      </c>
      <c r="R130" s="155">
        <f>Q130*H130</f>
        <v>0</v>
      </c>
      <c r="S130" s="155">
        <v>0</v>
      </c>
      <c r="T130" s="156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90</v>
      </c>
      <c r="AT130" s="157" t="s">
        <v>156</v>
      </c>
      <c r="AU130" s="157" t="s">
        <v>84</v>
      </c>
      <c r="AY130" s="18" t="s">
        <v>154</v>
      </c>
      <c r="BE130" s="158">
        <f>IF(N130="základná",J130,0)</f>
        <v>0</v>
      </c>
      <c r="BF130" s="158">
        <f>IF(N130="znížená",J130,0)</f>
        <v>0</v>
      </c>
      <c r="BG130" s="158">
        <f>IF(N130="zákl. prenesená",J130,0)</f>
        <v>0</v>
      </c>
      <c r="BH130" s="158">
        <f>IF(N130="zníž. prenesená",J130,0)</f>
        <v>0</v>
      </c>
      <c r="BI130" s="158">
        <f>IF(N130="nulová",J130,0)</f>
        <v>0</v>
      </c>
      <c r="BJ130" s="18" t="s">
        <v>84</v>
      </c>
      <c r="BK130" s="159">
        <f>ROUND(I130*H130,3)</f>
        <v>0</v>
      </c>
      <c r="BL130" s="18" t="s">
        <v>90</v>
      </c>
      <c r="BM130" s="157" t="s">
        <v>968</v>
      </c>
    </row>
    <row r="131" spans="1:65" s="2" customFormat="1" ht="33" customHeight="1">
      <c r="A131" s="33"/>
      <c r="B131" s="145"/>
      <c r="C131" s="146" t="s">
        <v>87</v>
      </c>
      <c r="D131" s="146" t="s">
        <v>156</v>
      </c>
      <c r="E131" s="147" t="s">
        <v>207</v>
      </c>
      <c r="F131" s="148" t="s">
        <v>208</v>
      </c>
      <c r="G131" s="149" t="s">
        <v>187</v>
      </c>
      <c r="H131" s="150">
        <v>7.84</v>
      </c>
      <c r="I131" s="151"/>
      <c r="J131" s="150">
        <f>ROUND(I131*H131,3)</f>
        <v>0</v>
      </c>
      <c r="K131" s="152"/>
      <c r="L131" s="34"/>
      <c r="M131" s="153" t="s">
        <v>1</v>
      </c>
      <c r="N131" s="154" t="s">
        <v>41</v>
      </c>
      <c r="O131" s="59"/>
      <c r="P131" s="155">
        <f>O131*H131</f>
        <v>0</v>
      </c>
      <c r="Q131" s="155">
        <v>0</v>
      </c>
      <c r="R131" s="155">
        <f>Q131*H131</f>
        <v>0</v>
      </c>
      <c r="S131" s="155">
        <v>0</v>
      </c>
      <c r="T131" s="156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90</v>
      </c>
      <c r="AT131" s="157" t="s">
        <v>156</v>
      </c>
      <c r="AU131" s="157" t="s">
        <v>84</v>
      </c>
      <c r="AY131" s="18" t="s">
        <v>154</v>
      </c>
      <c r="BE131" s="158">
        <f>IF(N131="základná",J131,0)</f>
        <v>0</v>
      </c>
      <c r="BF131" s="158">
        <f>IF(N131="znížená",J131,0)</f>
        <v>0</v>
      </c>
      <c r="BG131" s="158">
        <f>IF(N131="zákl. prenesená",J131,0)</f>
        <v>0</v>
      </c>
      <c r="BH131" s="158">
        <f>IF(N131="zníž. prenesená",J131,0)</f>
        <v>0</v>
      </c>
      <c r="BI131" s="158">
        <f>IF(N131="nulová",J131,0)</f>
        <v>0</v>
      </c>
      <c r="BJ131" s="18" t="s">
        <v>84</v>
      </c>
      <c r="BK131" s="159">
        <f>ROUND(I131*H131,3)</f>
        <v>0</v>
      </c>
      <c r="BL131" s="18" t="s">
        <v>90</v>
      </c>
      <c r="BM131" s="157" t="s">
        <v>969</v>
      </c>
    </row>
    <row r="132" spans="1:65" s="2" customFormat="1" ht="33" customHeight="1">
      <c r="A132" s="33"/>
      <c r="B132" s="145"/>
      <c r="C132" s="146" t="s">
        <v>90</v>
      </c>
      <c r="D132" s="146" t="s">
        <v>156</v>
      </c>
      <c r="E132" s="147" t="s">
        <v>211</v>
      </c>
      <c r="F132" s="148" t="s">
        <v>212</v>
      </c>
      <c r="G132" s="149" t="s">
        <v>187</v>
      </c>
      <c r="H132" s="150">
        <v>94.08</v>
      </c>
      <c r="I132" s="151"/>
      <c r="J132" s="150">
        <f>ROUND(I132*H132,3)</f>
        <v>0</v>
      </c>
      <c r="K132" s="152"/>
      <c r="L132" s="34"/>
      <c r="M132" s="153" t="s">
        <v>1</v>
      </c>
      <c r="N132" s="154" t="s">
        <v>41</v>
      </c>
      <c r="O132" s="59"/>
      <c r="P132" s="155">
        <f>O132*H132</f>
        <v>0</v>
      </c>
      <c r="Q132" s="155">
        <v>0</v>
      </c>
      <c r="R132" s="155">
        <f>Q132*H132</f>
        <v>0</v>
      </c>
      <c r="S132" s="155">
        <v>0</v>
      </c>
      <c r="T132" s="156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90</v>
      </c>
      <c r="AT132" s="157" t="s">
        <v>156</v>
      </c>
      <c r="AU132" s="157" t="s">
        <v>84</v>
      </c>
      <c r="AY132" s="18" t="s">
        <v>154</v>
      </c>
      <c r="BE132" s="158">
        <f>IF(N132="základná",J132,0)</f>
        <v>0</v>
      </c>
      <c r="BF132" s="158">
        <f>IF(N132="znížená",J132,0)</f>
        <v>0</v>
      </c>
      <c r="BG132" s="158">
        <f>IF(N132="zákl. prenesená",J132,0)</f>
        <v>0</v>
      </c>
      <c r="BH132" s="158">
        <f>IF(N132="zníž. prenesená",J132,0)</f>
        <v>0</v>
      </c>
      <c r="BI132" s="158">
        <f>IF(N132="nulová",J132,0)</f>
        <v>0</v>
      </c>
      <c r="BJ132" s="18" t="s">
        <v>84</v>
      </c>
      <c r="BK132" s="159">
        <f>ROUND(I132*H132,3)</f>
        <v>0</v>
      </c>
      <c r="BL132" s="18" t="s">
        <v>90</v>
      </c>
      <c r="BM132" s="157" t="s">
        <v>970</v>
      </c>
    </row>
    <row r="133" spans="1:65" s="13" customFormat="1">
      <c r="B133" s="160"/>
      <c r="D133" s="161" t="s">
        <v>161</v>
      </c>
      <c r="E133" s="162" t="s">
        <v>1</v>
      </c>
      <c r="F133" s="163" t="s">
        <v>214</v>
      </c>
      <c r="H133" s="162" t="s">
        <v>1</v>
      </c>
      <c r="I133" s="164"/>
      <c r="L133" s="160"/>
      <c r="M133" s="165"/>
      <c r="N133" s="166"/>
      <c r="O133" s="166"/>
      <c r="P133" s="166"/>
      <c r="Q133" s="166"/>
      <c r="R133" s="166"/>
      <c r="S133" s="166"/>
      <c r="T133" s="167"/>
      <c r="AT133" s="162" t="s">
        <v>161</v>
      </c>
      <c r="AU133" s="162" t="s">
        <v>84</v>
      </c>
      <c r="AV133" s="13" t="s">
        <v>80</v>
      </c>
      <c r="AW133" s="13" t="s">
        <v>30</v>
      </c>
      <c r="AX133" s="13" t="s">
        <v>75</v>
      </c>
      <c r="AY133" s="162" t="s">
        <v>154</v>
      </c>
    </row>
    <row r="134" spans="1:65" s="14" customFormat="1">
      <c r="B134" s="168"/>
      <c r="D134" s="161" t="s">
        <v>161</v>
      </c>
      <c r="E134" s="169" t="s">
        <v>1</v>
      </c>
      <c r="F134" s="170" t="s">
        <v>971</v>
      </c>
      <c r="H134" s="171">
        <v>94.08</v>
      </c>
      <c r="I134" s="172"/>
      <c r="L134" s="168"/>
      <c r="M134" s="173"/>
      <c r="N134" s="174"/>
      <c r="O134" s="174"/>
      <c r="P134" s="174"/>
      <c r="Q134" s="174"/>
      <c r="R134" s="174"/>
      <c r="S134" s="174"/>
      <c r="T134" s="175"/>
      <c r="AT134" s="169" t="s">
        <v>161</v>
      </c>
      <c r="AU134" s="169" t="s">
        <v>84</v>
      </c>
      <c r="AV134" s="14" t="s">
        <v>84</v>
      </c>
      <c r="AW134" s="14" t="s">
        <v>30</v>
      </c>
      <c r="AX134" s="14" t="s">
        <v>80</v>
      </c>
      <c r="AY134" s="169" t="s">
        <v>154</v>
      </c>
    </row>
    <row r="135" spans="1:65" s="2" customFormat="1" ht="21.75" customHeight="1">
      <c r="A135" s="33"/>
      <c r="B135" s="145"/>
      <c r="C135" s="146" t="s">
        <v>93</v>
      </c>
      <c r="D135" s="146" t="s">
        <v>156</v>
      </c>
      <c r="E135" s="147" t="s">
        <v>216</v>
      </c>
      <c r="F135" s="148" t="s">
        <v>217</v>
      </c>
      <c r="G135" s="149" t="s">
        <v>187</v>
      </c>
      <c r="H135" s="150">
        <v>7.84</v>
      </c>
      <c r="I135" s="151"/>
      <c r="J135" s="150">
        <f>ROUND(I135*H135,3)</f>
        <v>0</v>
      </c>
      <c r="K135" s="152"/>
      <c r="L135" s="34"/>
      <c r="M135" s="153" t="s">
        <v>1</v>
      </c>
      <c r="N135" s="154" t="s">
        <v>41</v>
      </c>
      <c r="O135" s="59"/>
      <c r="P135" s="155">
        <f>O135*H135</f>
        <v>0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90</v>
      </c>
      <c r="AT135" s="157" t="s">
        <v>156</v>
      </c>
      <c r="AU135" s="157" t="s">
        <v>84</v>
      </c>
      <c r="AY135" s="18" t="s">
        <v>154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8" t="s">
        <v>84</v>
      </c>
      <c r="BK135" s="159">
        <f>ROUND(I135*H135,3)</f>
        <v>0</v>
      </c>
      <c r="BL135" s="18" t="s">
        <v>90</v>
      </c>
      <c r="BM135" s="157" t="s">
        <v>972</v>
      </c>
    </row>
    <row r="136" spans="1:65" s="2" customFormat="1" ht="16.5" customHeight="1">
      <c r="A136" s="33"/>
      <c r="B136" s="145"/>
      <c r="C136" s="146" t="s">
        <v>96</v>
      </c>
      <c r="D136" s="146" t="s">
        <v>156</v>
      </c>
      <c r="E136" s="147" t="s">
        <v>219</v>
      </c>
      <c r="F136" s="148" t="s">
        <v>220</v>
      </c>
      <c r="G136" s="149" t="s">
        <v>187</v>
      </c>
      <c r="H136" s="150">
        <v>7.84</v>
      </c>
      <c r="I136" s="151"/>
      <c r="J136" s="150">
        <f>ROUND(I136*H136,3)</f>
        <v>0</v>
      </c>
      <c r="K136" s="152"/>
      <c r="L136" s="34"/>
      <c r="M136" s="153" t="s">
        <v>1</v>
      </c>
      <c r="N136" s="154" t="s">
        <v>41</v>
      </c>
      <c r="O136" s="59"/>
      <c r="P136" s="155">
        <f>O136*H136</f>
        <v>0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90</v>
      </c>
      <c r="AT136" s="157" t="s">
        <v>156</v>
      </c>
      <c r="AU136" s="157" t="s">
        <v>84</v>
      </c>
      <c r="AY136" s="18" t="s">
        <v>154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8" t="s">
        <v>84</v>
      </c>
      <c r="BK136" s="159">
        <f>ROUND(I136*H136,3)</f>
        <v>0</v>
      </c>
      <c r="BL136" s="18" t="s">
        <v>90</v>
      </c>
      <c r="BM136" s="157" t="s">
        <v>973</v>
      </c>
    </row>
    <row r="137" spans="1:65" s="2" customFormat="1" ht="21.75" customHeight="1">
      <c r="A137" s="33"/>
      <c r="B137" s="145"/>
      <c r="C137" s="146" t="s">
        <v>99</v>
      </c>
      <c r="D137" s="146" t="s">
        <v>156</v>
      </c>
      <c r="E137" s="147" t="s">
        <v>222</v>
      </c>
      <c r="F137" s="148" t="s">
        <v>223</v>
      </c>
      <c r="G137" s="149" t="s">
        <v>224</v>
      </c>
      <c r="H137" s="150">
        <v>13.327999999999999</v>
      </c>
      <c r="I137" s="151"/>
      <c r="J137" s="150">
        <f>ROUND(I137*H137,3)</f>
        <v>0</v>
      </c>
      <c r="K137" s="152"/>
      <c r="L137" s="34"/>
      <c r="M137" s="153" t="s">
        <v>1</v>
      </c>
      <c r="N137" s="154" t="s">
        <v>41</v>
      </c>
      <c r="O137" s="59"/>
      <c r="P137" s="155">
        <f>O137*H137</f>
        <v>0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90</v>
      </c>
      <c r="AT137" s="157" t="s">
        <v>156</v>
      </c>
      <c r="AU137" s="157" t="s">
        <v>84</v>
      </c>
      <c r="AY137" s="18" t="s">
        <v>154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8" t="s">
        <v>84</v>
      </c>
      <c r="BK137" s="159">
        <f>ROUND(I137*H137,3)</f>
        <v>0</v>
      </c>
      <c r="BL137" s="18" t="s">
        <v>90</v>
      </c>
      <c r="BM137" s="157" t="s">
        <v>974</v>
      </c>
    </row>
    <row r="138" spans="1:65" s="14" customFormat="1">
      <c r="B138" s="168"/>
      <c r="D138" s="161" t="s">
        <v>161</v>
      </c>
      <c r="E138" s="169" t="s">
        <v>1</v>
      </c>
      <c r="F138" s="170" t="s">
        <v>975</v>
      </c>
      <c r="H138" s="171">
        <v>13.327999999999999</v>
      </c>
      <c r="I138" s="172"/>
      <c r="L138" s="168"/>
      <c r="M138" s="173"/>
      <c r="N138" s="174"/>
      <c r="O138" s="174"/>
      <c r="P138" s="174"/>
      <c r="Q138" s="174"/>
      <c r="R138" s="174"/>
      <c r="S138" s="174"/>
      <c r="T138" s="175"/>
      <c r="AT138" s="169" t="s">
        <v>161</v>
      </c>
      <c r="AU138" s="169" t="s">
        <v>84</v>
      </c>
      <c r="AV138" s="14" t="s">
        <v>84</v>
      </c>
      <c r="AW138" s="14" t="s">
        <v>30</v>
      </c>
      <c r="AX138" s="14" t="s">
        <v>80</v>
      </c>
      <c r="AY138" s="169" t="s">
        <v>154</v>
      </c>
    </row>
    <row r="139" spans="1:65" s="12" customFormat="1" ht="22.9" customHeight="1">
      <c r="B139" s="132"/>
      <c r="D139" s="133" t="s">
        <v>74</v>
      </c>
      <c r="E139" s="143" t="s">
        <v>84</v>
      </c>
      <c r="F139" s="143" t="s">
        <v>252</v>
      </c>
      <c r="I139" s="135"/>
      <c r="J139" s="144">
        <f>BK139</f>
        <v>0</v>
      </c>
      <c r="L139" s="132"/>
      <c r="M139" s="137"/>
      <c r="N139" s="138"/>
      <c r="O139" s="138"/>
      <c r="P139" s="139">
        <f>SUM(P140:P144)</f>
        <v>0</v>
      </c>
      <c r="Q139" s="138"/>
      <c r="R139" s="139">
        <f>SUM(R140:R144)</f>
        <v>17.572325359999997</v>
      </c>
      <c r="S139" s="138"/>
      <c r="T139" s="140">
        <f>SUM(T140:T144)</f>
        <v>0</v>
      </c>
      <c r="AR139" s="133" t="s">
        <v>80</v>
      </c>
      <c r="AT139" s="141" t="s">
        <v>74</v>
      </c>
      <c r="AU139" s="141" t="s">
        <v>80</v>
      </c>
      <c r="AY139" s="133" t="s">
        <v>154</v>
      </c>
      <c r="BK139" s="142">
        <f>SUM(BK140:BK144)</f>
        <v>0</v>
      </c>
    </row>
    <row r="140" spans="1:65" s="2" customFormat="1" ht="21.75" customHeight="1">
      <c r="A140" s="33"/>
      <c r="B140" s="145"/>
      <c r="C140" s="146" t="s">
        <v>102</v>
      </c>
      <c r="D140" s="146" t="s">
        <v>156</v>
      </c>
      <c r="E140" s="147" t="s">
        <v>906</v>
      </c>
      <c r="F140" s="148" t="s">
        <v>907</v>
      </c>
      <c r="G140" s="149" t="s">
        <v>187</v>
      </c>
      <c r="H140" s="150">
        <v>7.84</v>
      </c>
      <c r="I140" s="151"/>
      <c r="J140" s="150">
        <f>ROUND(I140*H140,3)</f>
        <v>0</v>
      </c>
      <c r="K140" s="152"/>
      <c r="L140" s="34"/>
      <c r="M140" s="153" t="s">
        <v>1</v>
      </c>
      <c r="N140" s="154" t="s">
        <v>41</v>
      </c>
      <c r="O140" s="59"/>
      <c r="P140" s="155">
        <f>O140*H140</f>
        <v>0</v>
      </c>
      <c r="Q140" s="155">
        <v>2.2151299999999998</v>
      </c>
      <c r="R140" s="155">
        <f>Q140*H140</f>
        <v>17.366619199999999</v>
      </c>
      <c r="S140" s="155">
        <v>0</v>
      </c>
      <c r="T140" s="156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90</v>
      </c>
      <c r="AT140" s="157" t="s">
        <v>156</v>
      </c>
      <c r="AU140" s="157" t="s">
        <v>84</v>
      </c>
      <c r="AY140" s="18" t="s">
        <v>154</v>
      </c>
      <c r="BE140" s="158">
        <f>IF(N140="základná",J140,0)</f>
        <v>0</v>
      </c>
      <c r="BF140" s="158">
        <f>IF(N140="znížená",J140,0)</f>
        <v>0</v>
      </c>
      <c r="BG140" s="158">
        <f>IF(N140="zákl. prenesená",J140,0)</f>
        <v>0</v>
      </c>
      <c r="BH140" s="158">
        <f>IF(N140="zníž. prenesená",J140,0)</f>
        <v>0</v>
      </c>
      <c r="BI140" s="158">
        <f>IF(N140="nulová",J140,0)</f>
        <v>0</v>
      </c>
      <c r="BJ140" s="18" t="s">
        <v>84</v>
      </c>
      <c r="BK140" s="159">
        <f>ROUND(I140*H140,3)</f>
        <v>0</v>
      </c>
      <c r="BL140" s="18" t="s">
        <v>90</v>
      </c>
      <c r="BM140" s="157" t="s">
        <v>976</v>
      </c>
    </row>
    <row r="141" spans="1:65" s="14" customFormat="1">
      <c r="B141" s="168"/>
      <c r="D141" s="161" t="s">
        <v>161</v>
      </c>
      <c r="E141" s="169" t="s">
        <v>1</v>
      </c>
      <c r="F141" s="170" t="s">
        <v>893</v>
      </c>
      <c r="H141" s="171">
        <v>7.84</v>
      </c>
      <c r="I141" s="172"/>
      <c r="L141" s="168"/>
      <c r="M141" s="173"/>
      <c r="N141" s="174"/>
      <c r="O141" s="174"/>
      <c r="P141" s="174"/>
      <c r="Q141" s="174"/>
      <c r="R141" s="174"/>
      <c r="S141" s="174"/>
      <c r="T141" s="175"/>
      <c r="AT141" s="169" t="s">
        <v>161</v>
      </c>
      <c r="AU141" s="169" t="s">
        <v>84</v>
      </c>
      <c r="AV141" s="14" t="s">
        <v>84</v>
      </c>
      <c r="AW141" s="14" t="s">
        <v>30</v>
      </c>
      <c r="AX141" s="14" t="s">
        <v>80</v>
      </c>
      <c r="AY141" s="169" t="s">
        <v>154</v>
      </c>
    </row>
    <row r="142" spans="1:65" s="2" customFormat="1" ht="16.5" customHeight="1">
      <c r="A142" s="33"/>
      <c r="B142" s="145"/>
      <c r="C142" s="146" t="s">
        <v>105</v>
      </c>
      <c r="D142" s="146" t="s">
        <v>156</v>
      </c>
      <c r="E142" s="147" t="s">
        <v>276</v>
      </c>
      <c r="F142" s="148" t="s">
        <v>277</v>
      </c>
      <c r="G142" s="149" t="s">
        <v>224</v>
      </c>
      <c r="H142" s="150">
        <v>0.17100000000000001</v>
      </c>
      <c r="I142" s="151"/>
      <c r="J142" s="150">
        <f>ROUND(I142*H142,3)</f>
        <v>0</v>
      </c>
      <c r="K142" s="152"/>
      <c r="L142" s="34"/>
      <c r="M142" s="153" t="s">
        <v>1</v>
      </c>
      <c r="N142" s="154" t="s">
        <v>41</v>
      </c>
      <c r="O142" s="59"/>
      <c r="P142" s="155">
        <f>O142*H142</f>
        <v>0</v>
      </c>
      <c r="Q142" s="155">
        <v>1.20296</v>
      </c>
      <c r="R142" s="155">
        <f>Q142*H142</f>
        <v>0.20570616000000003</v>
      </c>
      <c r="S142" s="155">
        <v>0</v>
      </c>
      <c r="T142" s="156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90</v>
      </c>
      <c r="AT142" s="157" t="s">
        <v>156</v>
      </c>
      <c r="AU142" s="157" t="s">
        <v>84</v>
      </c>
      <c r="AY142" s="18" t="s">
        <v>154</v>
      </c>
      <c r="BE142" s="158">
        <f>IF(N142="základná",J142,0)</f>
        <v>0</v>
      </c>
      <c r="BF142" s="158">
        <f>IF(N142="znížená",J142,0)</f>
        <v>0</v>
      </c>
      <c r="BG142" s="158">
        <f>IF(N142="zákl. prenesená",J142,0)</f>
        <v>0</v>
      </c>
      <c r="BH142" s="158">
        <f>IF(N142="zníž. prenesená",J142,0)</f>
        <v>0</v>
      </c>
      <c r="BI142" s="158">
        <f>IF(N142="nulová",J142,0)</f>
        <v>0</v>
      </c>
      <c r="BJ142" s="18" t="s">
        <v>84</v>
      </c>
      <c r="BK142" s="159">
        <f>ROUND(I142*H142,3)</f>
        <v>0</v>
      </c>
      <c r="BL142" s="18" t="s">
        <v>90</v>
      </c>
      <c r="BM142" s="157" t="s">
        <v>977</v>
      </c>
    </row>
    <row r="143" spans="1:65" s="13" customFormat="1">
      <c r="B143" s="160"/>
      <c r="D143" s="161" t="s">
        <v>161</v>
      </c>
      <c r="E143" s="162" t="s">
        <v>1</v>
      </c>
      <c r="F143" s="163" t="s">
        <v>910</v>
      </c>
      <c r="H143" s="162" t="s">
        <v>1</v>
      </c>
      <c r="I143" s="164"/>
      <c r="L143" s="160"/>
      <c r="M143" s="165"/>
      <c r="N143" s="166"/>
      <c r="O143" s="166"/>
      <c r="P143" s="166"/>
      <c r="Q143" s="166"/>
      <c r="R143" s="166"/>
      <c r="S143" s="166"/>
      <c r="T143" s="167"/>
      <c r="AT143" s="162" t="s">
        <v>161</v>
      </c>
      <c r="AU143" s="162" t="s">
        <v>84</v>
      </c>
      <c r="AV143" s="13" t="s">
        <v>80</v>
      </c>
      <c r="AW143" s="13" t="s">
        <v>30</v>
      </c>
      <c r="AX143" s="13" t="s">
        <v>75</v>
      </c>
      <c r="AY143" s="162" t="s">
        <v>154</v>
      </c>
    </row>
    <row r="144" spans="1:65" s="14" customFormat="1">
      <c r="B144" s="168"/>
      <c r="D144" s="161" t="s">
        <v>161</v>
      </c>
      <c r="E144" s="169" t="s">
        <v>1</v>
      </c>
      <c r="F144" s="170" t="s">
        <v>911</v>
      </c>
      <c r="H144" s="171">
        <v>0.17100000000000001</v>
      </c>
      <c r="I144" s="172"/>
      <c r="L144" s="168"/>
      <c r="M144" s="173"/>
      <c r="N144" s="174"/>
      <c r="O144" s="174"/>
      <c r="P144" s="174"/>
      <c r="Q144" s="174"/>
      <c r="R144" s="174"/>
      <c r="S144" s="174"/>
      <c r="T144" s="175"/>
      <c r="AT144" s="169" t="s">
        <v>161</v>
      </c>
      <c r="AU144" s="169" t="s">
        <v>84</v>
      </c>
      <c r="AV144" s="14" t="s">
        <v>84</v>
      </c>
      <c r="AW144" s="14" t="s">
        <v>30</v>
      </c>
      <c r="AX144" s="14" t="s">
        <v>80</v>
      </c>
      <c r="AY144" s="169" t="s">
        <v>154</v>
      </c>
    </row>
    <row r="145" spans="1:65" s="12" customFormat="1" ht="22.9" customHeight="1">
      <c r="B145" s="132"/>
      <c r="D145" s="133" t="s">
        <v>74</v>
      </c>
      <c r="E145" s="143" t="s">
        <v>381</v>
      </c>
      <c r="F145" s="143" t="s">
        <v>593</v>
      </c>
      <c r="I145" s="135"/>
      <c r="J145" s="144">
        <f>BK145</f>
        <v>0</v>
      </c>
      <c r="L145" s="132"/>
      <c r="M145" s="137"/>
      <c r="N145" s="138"/>
      <c r="O145" s="138"/>
      <c r="P145" s="139">
        <f>P146</f>
        <v>0</v>
      </c>
      <c r="Q145" s="138"/>
      <c r="R145" s="139">
        <f>R146</f>
        <v>0</v>
      </c>
      <c r="S145" s="138"/>
      <c r="T145" s="140">
        <f>T146</f>
        <v>0</v>
      </c>
      <c r="AR145" s="133" t="s">
        <v>80</v>
      </c>
      <c r="AT145" s="141" t="s">
        <v>74</v>
      </c>
      <c r="AU145" s="141" t="s">
        <v>80</v>
      </c>
      <c r="AY145" s="133" t="s">
        <v>154</v>
      </c>
      <c r="BK145" s="142">
        <f>BK146</f>
        <v>0</v>
      </c>
    </row>
    <row r="146" spans="1:65" s="2" customFormat="1" ht="33" customHeight="1">
      <c r="A146" s="33"/>
      <c r="B146" s="145"/>
      <c r="C146" s="146" t="s">
        <v>108</v>
      </c>
      <c r="D146" s="146" t="s">
        <v>156</v>
      </c>
      <c r="E146" s="147" t="s">
        <v>594</v>
      </c>
      <c r="F146" s="148" t="s">
        <v>912</v>
      </c>
      <c r="G146" s="149" t="s">
        <v>224</v>
      </c>
      <c r="H146" s="150">
        <v>17.571999999999999</v>
      </c>
      <c r="I146" s="151"/>
      <c r="J146" s="150">
        <f>ROUND(I146*H146,3)</f>
        <v>0</v>
      </c>
      <c r="K146" s="152"/>
      <c r="L146" s="34"/>
      <c r="M146" s="153" t="s">
        <v>1</v>
      </c>
      <c r="N146" s="154" t="s">
        <v>41</v>
      </c>
      <c r="O146" s="59"/>
      <c r="P146" s="155">
        <f>O146*H146</f>
        <v>0</v>
      </c>
      <c r="Q146" s="155">
        <v>0</v>
      </c>
      <c r="R146" s="155">
        <f>Q146*H146</f>
        <v>0</v>
      </c>
      <c r="S146" s="155">
        <v>0</v>
      </c>
      <c r="T146" s="156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90</v>
      </c>
      <c r="AT146" s="157" t="s">
        <v>156</v>
      </c>
      <c r="AU146" s="157" t="s">
        <v>84</v>
      </c>
      <c r="AY146" s="18" t="s">
        <v>154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8" t="s">
        <v>84</v>
      </c>
      <c r="BK146" s="159">
        <f>ROUND(I146*H146,3)</f>
        <v>0</v>
      </c>
      <c r="BL146" s="18" t="s">
        <v>90</v>
      </c>
      <c r="BM146" s="157" t="s">
        <v>978</v>
      </c>
    </row>
    <row r="147" spans="1:65" s="12" customFormat="1" ht="25.9" customHeight="1">
      <c r="B147" s="132"/>
      <c r="D147" s="133" t="s">
        <v>74</v>
      </c>
      <c r="E147" s="134" t="s">
        <v>387</v>
      </c>
      <c r="F147" s="134" t="s">
        <v>388</v>
      </c>
      <c r="I147" s="135"/>
      <c r="J147" s="136">
        <f>BK147</f>
        <v>0</v>
      </c>
      <c r="L147" s="132"/>
      <c r="M147" s="137"/>
      <c r="N147" s="138"/>
      <c r="O147" s="138"/>
      <c r="P147" s="139">
        <f>P148+P154</f>
        <v>0</v>
      </c>
      <c r="Q147" s="138"/>
      <c r="R147" s="139">
        <f>R148+R154</f>
        <v>3.9375734400000001E-2</v>
      </c>
      <c r="S147" s="138"/>
      <c r="T147" s="140">
        <f>T148+T154</f>
        <v>0</v>
      </c>
      <c r="AR147" s="133" t="s">
        <v>84</v>
      </c>
      <c r="AT147" s="141" t="s">
        <v>74</v>
      </c>
      <c r="AU147" s="141" t="s">
        <v>75</v>
      </c>
      <c r="AY147" s="133" t="s">
        <v>154</v>
      </c>
      <c r="BK147" s="142">
        <f>BK148+BK154</f>
        <v>0</v>
      </c>
    </row>
    <row r="148" spans="1:65" s="12" customFormat="1" ht="22.9" customHeight="1">
      <c r="B148" s="132"/>
      <c r="D148" s="133" t="s">
        <v>74</v>
      </c>
      <c r="E148" s="143" t="s">
        <v>389</v>
      </c>
      <c r="F148" s="143" t="s">
        <v>390</v>
      </c>
      <c r="I148" s="135"/>
      <c r="J148" s="144">
        <f>BK148</f>
        <v>0</v>
      </c>
      <c r="L148" s="132"/>
      <c r="M148" s="137"/>
      <c r="N148" s="138"/>
      <c r="O148" s="138"/>
      <c r="P148" s="139">
        <f>SUM(P149:P153)</f>
        <v>0</v>
      </c>
      <c r="Q148" s="138"/>
      <c r="R148" s="139">
        <f>SUM(R149:R153)</f>
        <v>0</v>
      </c>
      <c r="S148" s="138"/>
      <c r="T148" s="140">
        <f>SUM(T149:T153)</f>
        <v>0</v>
      </c>
      <c r="AR148" s="133" t="s">
        <v>84</v>
      </c>
      <c r="AT148" s="141" t="s">
        <v>74</v>
      </c>
      <c r="AU148" s="141" t="s">
        <v>80</v>
      </c>
      <c r="AY148" s="133" t="s">
        <v>154</v>
      </c>
      <c r="BK148" s="142">
        <f>SUM(BK149:BK153)</f>
        <v>0</v>
      </c>
    </row>
    <row r="149" spans="1:65" s="2" customFormat="1" ht="21.75" customHeight="1">
      <c r="A149" s="33"/>
      <c r="B149" s="145"/>
      <c r="C149" s="146" t="s">
        <v>111</v>
      </c>
      <c r="D149" s="146" t="s">
        <v>156</v>
      </c>
      <c r="E149" s="147" t="s">
        <v>939</v>
      </c>
      <c r="F149" s="148" t="s">
        <v>940</v>
      </c>
      <c r="G149" s="149" t="s">
        <v>159</v>
      </c>
      <c r="H149" s="150">
        <v>57.65</v>
      </c>
      <c r="I149" s="151"/>
      <c r="J149" s="150">
        <f>ROUND(I149*H149,3)</f>
        <v>0</v>
      </c>
      <c r="K149" s="152"/>
      <c r="L149" s="34"/>
      <c r="M149" s="153" t="s">
        <v>1</v>
      </c>
      <c r="N149" s="154" t="s">
        <v>41</v>
      </c>
      <c r="O149" s="59"/>
      <c r="P149" s="155">
        <f>O149*H149</f>
        <v>0</v>
      </c>
      <c r="Q149" s="155">
        <v>0</v>
      </c>
      <c r="R149" s="155">
        <f>Q149*H149</f>
        <v>0</v>
      </c>
      <c r="S149" s="155">
        <v>0</v>
      </c>
      <c r="T149" s="156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241</v>
      </c>
      <c r="AT149" s="157" t="s">
        <v>156</v>
      </c>
      <c r="AU149" s="157" t="s">
        <v>84</v>
      </c>
      <c r="AY149" s="18" t="s">
        <v>154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8" t="s">
        <v>84</v>
      </c>
      <c r="BK149" s="159">
        <f>ROUND(I149*H149,3)</f>
        <v>0</v>
      </c>
      <c r="BL149" s="18" t="s">
        <v>241</v>
      </c>
      <c r="BM149" s="157" t="s">
        <v>979</v>
      </c>
    </row>
    <row r="150" spans="1:65" s="13" customFormat="1" ht="45">
      <c r="B150" s="160"/>
      <c r="D150" s="161" t="s">
        <v>161</v>
      </c>
      <c r="E150" s="162" t="s">
        <v>1</v>
      </c>
      <c r="F150" s="163" t="s">
        <v>980</v>
      </c>
      <c r="H150" s="162" t="s">
        <v>1</v>
      </c>
      <c r="I150" s="164"/>
      <c r="L150" s="160"/>
      <c r="M150" s="165"/>
      <c r="N150" s="166"/>
      <c r="O150" s="166"/>
      <c r="P150" s="166"/>
      <c r="Q150" s="166"/>
      <c r="R150" s="166"/>
      <c r="S150" s="166"/>
      <c r="T150" s="167"/>
      <c r="AT150" s="162" t="s">
        <v>161</v>
      </c>
      <c r="AU150" s="162" t="s">
        <v>84</v>
      </c>
      <c r="AV150" s="13" t="s">
        <v>80</v>
      </c>
      <c r="AW150" s="13" t="s">
        <v>30</v>
      </c>
      <c r="AX150" s="13" t="s">
        <v>75</v>
      </c>
      <c r="AY150" s="162" t="s">
        <v>154</v>
      </c>
    </row>
    <row r="151" spans="1:65" s="13" customFormat="1" ht="22.5">
      <c r="B151" s="160"/>
      <c r="D151" s="161" t="s">
        <v>161</v>
      </c>
      <c r="E151" s="162" t="s">
        <v>1</v>
      </c>
      <c r="F151" s="163" t="s">
        <v>943</v>
      </c>
      <c r="H151" s="162" t="s">
        <v>1</v>
      </c>
      <c r="I151" s="164"/>
      <c r="L151" s="160"/>
      <c r="M151" s="165"/>
      <c r="N151" s="166"/>
      <c r="O151" s="166"/>
      <c r="P151" s="166"/>
      <c r="Q151" s="166"/>
      <c r="R151" s="166"/>
      <c r="S151" s="166"/>
      <c r="T151" s="167"/>
      <c r="AT151" s="162" t="s">
        <v>161</v>
      </c>
      <c r="AU151" s="162" t="s">
        <v>84</v>
      </c>
      <c r="AV151" s="13" t="s">
        <v>80</v>
      </c>
      <c r="AW151" s="13" t="s">
        <v>30</v>
      </c>
      <c r="AX151" s="13" t="s">
        <v>75</v>
      </c>
      <c r="AY151" s="162" t="s">
        <v>154</v>
      </c>
    </row>
    <row r="152" spans="1:65" s="14" customFormat="1">
      <c r="B152" s="168"/>
      <c r="D152" s="161" t="s">
        <v>161</v>
      </c>
      <c r="E152" s="169" t="s">
        <v>1</v>
      </c>
      <c r="F152" s="170" t="s">
        <v>981</v>
      </c>
      <c r="H152" s="171">
        <v>57.65</v>
      </c>
      <c r="I152" s="172"/>
      <c r="L152" s="168"/>
      <c r="M152" s="173"/>
      <c r="N152" s="174"/>
      <c r="O152" s="174"/>
      <c r="P152" s="174"/>
      <c r="Q152" s="174"/>
      <c r="R152" s="174"/>
      <c r="S152" s="174"/>
      <c r="T152" s="175"/>
      <c r="AT152" s="169" t="s">
        <v>161</v>
      </c>
      <c r="AU152" s="169" t="s">
        <v>84</v>
      </c>
      <c r="AV152" s="14" t="s">
        <v>84</v>
      </c>
      <c r="AW152" s="14" t="s">
        <v>30</v>
      </c>
      <c r="AX152" s="14" t="s">
        <v>80</v>
      </c>
      <c r="AY152" s="169" t="s">
        <v>154</v>
      </c>
    </row>
    <row r="153" spans="1:65" s="2" customFormat="1" ht="21.75" customHeight="1">
      <c r="A153" s="33"/>
      <c r="B153" s="145"/>
      <c r="C153" s="146" t="s">
        <v>114</v>
      </c>
      <c r="D153" s="146" t="s">
        <v>156</v>
      </c>
      <c r="E153" s="147" t="s">
        <v>397</v>
      </c>
      <c r="F153" s="148" t="s">
        <v>398</v>
      </c>
      <c r="G153" s="149" t="s">
        <v>399</v>
      </c>
      <c r="H153" s="151"/>
      <c r="I153" s="151"/>
      <c r="J153" s="150">
        <f>ROUND(I153*H153,3)</f>
        <v>0</v>
      </c>
      <c r="K153" s="152"/>
      <c r="L153" s="34"/>
      <c r="M153" s="153" t="s">
        <v>1</v>
      </c>
      <c r="N153" s="154" t="s">
        <v>41</v>
      </c>
      <c r="O153" s="59"/>
      <c r="P153" s="155">
        <f>O153*H153</f>
        <v>0</v>
      </c>
      <c r="Q153" s="155">
        <v>0</v>
      </c>
      <c r="R153" s="155">
        <f>Q153*H153</f>
        <v>0</v>
      </c>
      <c r="S153" s="155">
        <v>0</v>
      </c>
      <c r="T153" s="156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241</v>
      </c>
      <c r="AT153" s="157" t="s">
        <v>156</v>
      </c>
      <c r="AU153" s="157" t="s">
        <v>84</v>
      </c>
      <c r="AY153" s="18" t="s">
        <v>154</v>
      </c>
      <c r="BE153" s="158">
        <f>IF(N153="základná",J153,0)</f>
        <v>0</v>
      </c>
      <c r="BF153" s="158">
        <f>IF(N153="znížená",J153,0)</f>
        <v>0</v>
      </c>
      <c r="BG153" s="158">
        <f>IF(N153="zákl. prenesená",J153,0)</f>
        <v>0</v>
      </c>
      <c r="BH153" s="158">
        <f>IF(N153="zníž. prenesená",J153,0)</f>
        <v>0</v>
      </c>
      <c r="BI153" s="158">
        <f>IF(N153="nulová",J153,0)</f>
        <v>0</v>
      </c>
      <c r="BJ153" s="18" t="s">
        <v>84</v>
      </c>
      <c r="BK153" s="159">
        <f>ROUND(I153*H153,3)</f>
        <v>0</v>
      </c>
      <c r="BL153" s="18" t="s">
        <v>241</v>
      </c>
      <c r="BM153" s="157" t="s">
        <v>982</v>
      </c>
    </row>
    <row r="154" spans="1:65" s="12" customFormat="1" ht="22.9" customHeight="1">
      <c r="B154" s="132"/>
      <c r="D154" s="133" t="s">
        <v>74</v>
      </c>
      <c r="E154" s="143" t="s">
        <v>946</v>
      </c>
      <c r="F154" s="143" t="s">
        <v>947</v>
      </c>
      <c r="I154" s="135"/>
      <c r="J154" s="144">
        <f>BK154</f>
        <v>0</v>
      </c>
      <c r="L154" s="132"/>
      <c r="M154" s="137"/>
      <c r="N154" s="138"/>
      <c r="O154" s="138"/>
      <c r="P154" s="139">
        <f>SUM(P155:P158)</f>
        <v>0</v>
      </c>
      <c r="Q154" s="138"/>
      <c r="R154" s="139">
        <f>SUM(R155:R158)</f>
        <v>3.9375734400000001E-2</v>
      </c>
      <c r="S154" s="138"/>
      <c r="T154" s="140">
        <f>SUM(T155:T158)</f>
        <v>0</v>
      </c>
      <c r="AR154" s="133" t="s">
        <v>84</v>
      </c>
      <c r="AT154" s="141" t="s">
        <v>74</v>
      </c>
      <c r="AU154" s="141" t="s">
        <v>80</v>
      </c>
      <c r="AY154" s="133" t="s">
        <v>154</v>
      </c>
      <c r="BK154" s="142">
        <f>SUM(BK155:BK158)</f>
        <v>0</v>
      </c>
    </row>
    <row r="155" spans="1:65" s="2" customFormat="1" ht="21.75" customHeight="1">
      <c r="A155" s="33"/>
      <c r="B155" s="145"/>
      <c r="C155" s="146" t="s">
        <v>117</v>
      </c>
      <c r="D155" s="146" t="s">
        <v>156</v>
      </c>
      <c r="E155" s="147" t="s">
        <v>948</v>
      </c>
      <c r="F155" s="148" t="s">
        <v>949</v>
      </c>
      <c r="G155" s="149" t="s">
        <v>159</v>
      </c>
      <c r="H155" s="150">
        <v>110.358</v>
      </c>
      <c r="I155" s="151"/>
      <c r="J155" s="150">
        <f>ROUND(I155*H155,3)</f>
        <v>0</v>
      </c>
      <c r="K155" s="152"/>
      <c r="L155" s="34"/>
      <c r="M155" s="153" t="s">
        <v>1</v>
      </c>
      <c r="N155" s="154" t="s">
        <v>41</v>
      </c>
      <c r="O155" s="59"/>
      <c r="P155" s="155">
        <f>O155*H155</f>
        <v>0</v>
      </c>
      <c r="Q155" s="155">
        <v>2.7999999999999998E-4</v>
      </c>
      <c r="R155" s="155">
        <f>Q155*H155</f>
        <v>3.0900239999999999E-2</v>
      </c>
      <c r="S155" s="155">
        <v>0</v>
      </c>
      <c r="T155" s="156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241</v>
      </c>
      <c r="AT155" s="157" t="s">
        <v>156</v>
      </c>
      <c r="AU155" s="157" t="s">
        <v>84</v>
      </c>
      <c r="AY155" s="18" t="s">
        <v>154</v>
      </c>
      <c r="BE155" s="158">
        <f>IF(N155="základná",J155,0)</f>
        <v>0</v>
      </c>
      <c r="BF155" s="158">
        <f>IF(N155="znížená",J155,0)</f>
        <v>0</v>
      </c>
      <c r="BG155" s="158">
        <f>IF(N155="zákl. prenesená",J155,0)</f>
        <v>0</v>
      </c>
      <c r="BH155" s="158">
        <f>IF(N155="zníž. prenesená",J155,0)</f>
        <v>0</v>
      </c>
      <c r="BI155" s="158">
        <f>IF(N155="nulová",J155,0)</f>
        <v>0</v>
      </c>
      <c r="BJ155" s="18" t="s">
        <v>84</v>
      </c>
      <c r="BK155" s="159">
        <f>ROUND(I155*H155,3)</f>
        <v>0</v>
      </c>
      <c r="BL155" s="18" t="s">
        <v>241</v>
      </c>
      <c r="BM155" s="157" t="s">
        <v>983</v>
      </c>
    </row>
    <row r="156" spans="1:65" s="13" customFormat="1">
      <c r="B156" s="160"/>
      <c r="D156" s="161" t="s">
        <v>161</v>
      </c>
      <c r="E156" s="162" t="s">
        <v>1</v>
      </c>
      <c r="F156" s="163" t="s">
        <v>951</v>
      </c>
      <c r="H156" s="162" t="s">
        <v>1</v>
      </c>
      <c r="I156" s="164"/>
      <c r="L156" s="160"/>
      <c r="M156" s="165"/>
      <c r="N156" s="166"/>
      <c r="O156" s="166"/>
      <c r="P156" s="166"/>
      <c r="Q156" s="166"/>
      <c r="R156" s="166"/>
      <c r="S156" s="166"/>
      <c r="T156" s="167"/>
      <c r="AT156" s="162" t="s">
        <v>161</v>
      </c>
      <c r="AU156" s="162" t="s">
        <v>84</v>
      </c>
      <c r="AV156" s="13" t="s">
        <v>80</v>
      </c>
      <c r="AW156" s="13" t="s">
        <v>30</v>
      </c>
      <c r="AX156" s="13" t="s">
        <v>75</v>
      </c>
      <c r="AY156" s="162" t="s">
        <v>154</v>
      </c>
    </row>
    <row r="157" spans="1:65" s="14" customFormat="1">
      <c r="B157" s="168"/>
      <c r="D157" s="161" t="s">
        <v>161</v>
      </c>
      <c r="E157" s="169" t="s">
        <v>1</v>
      </c>
      <c r="F157" s="170" t="s">
        <v>984</v>
      </c>
      <c r="H157" s="171">
        <v>110.358</v>
      </c>
      <c r="I157" s="172"/>
      <c r="L157" s="168"/>
      <c r="M157" s="173"/>
      <c r="N157" s="174"/>
      <c r="O157" s="174"/>
      <c r="P157" s="174"/>
      <c r="Q157" s="174"/>
      <c r="R157" s="174"/>
      <c r="S157" s="174"/>
      <c r="T157" s="175"/>
      <c r="AT157" s="169" t="s">
        <v>161</v>
      </c>
      <c r="AU157" s="169" t="s">
        <v>84</v>
      </c>
      <c r="AV157" s="14" t="s">
        <v>84</v>
      </c>
      <c r="AW157" s="14" t="s">
        <v>30</v>
      </c>
      <c r="AX157" s="14" t="s">
        <v>80</v>
      </c>
      <c r="AY157" s="169" t="s">
        <v>154</v>
      </c>
    </row>
    <row r="158" spans="1:65" s="2" customFormat="1" ht="21.75" customHeight="1">
      <c r="A158" s="33"/>
      <c r="B158" s="145"/>
      <c r="C158" s="146" t="s">
        <v>227</v>
      </c>
      <c r="D158" s="146" t="s">
        <v>156</v>
      </c>
      <c r="E158" s="147" t="s">
        <v>953</v>
      </c>
      <c r="F158" s="148" t="s">
        <v>954</v>
      </c>
      <c r="G158" s="149" t="s">
        <v>159</v>
      </c>
      <c r="H158" s="150">
        <v>110.358</v>
      </c>
      <c r="I158" s="151"/>
      <c r="J158" s="150">
        <f>ROUND(I158*H158,3)</f>
        <v>0</v>
      </c>
      <c r="K158" s="152"/>
      <c r="L158" s="34"/>
      <c r="M158" s="153" t="s">
        <v>1</v>
      </c>
      <c r="N158" s="154" t="s">
        <v>41</v>
      </c>
      <c r="O158" s="59"/>
      <c r="P158" s="155">
        <f>O158*H158</f>
        <v>0</v>
      </c>
      <c r="Q158" s="155">
        <v>7.6799999999999997E-5</v>
      </c>
      <c r="R158" s="155">
        <f>Q158*H158</f>
        <v>8.4754944000000002E-3</v>
      </c>
      <c r="S158" s="155">
        <v>0</v>
      </c>
      <c r="T158" s="156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241</v>
      </c>
      <c r="AT158" s="157" t="s">
        <v>156</v>
      </c>
      <c r="AU158" s="157" t="s">
        <v>84</v>
      </c>
      <c r="AY158" s="18" t="s">
        <v>154</v>
      </c>
      <c r="BE158" s="158">
        <f>IF(N158="základná",J158,0)</f>
        <v>0</v>
      </c>
      <c r="BF158" s="158">
        <f>IF(N158="znížená",J158,0)</f>
        <v>0</v>
      </c>
      <c r="BG158" s="158">
        <f>IF(N158="zákl. prenesená",J158,0)</f>
        <v>0</v>
      </c>
      <c r="BH158" s="158">
        <f>IF(N158="zníž. prenesená",J158,0)</f>
        <v>0</v>
      </c>
      <c r="BI158" s="158">
        <f>IF(N158="nulová",J158,0)</f>
        <v>0</v>
      </c>
      <c r="BJ158" s="18" t="s">
        <v>84</v>
      </c>
      <c r="BK158" s="159">
        <f>ROUND(I158*H158,3)</f>
        <v>0</v>
      </c>
      <c r="BL158" s="18" t="s">
        <v>241</v>
      </c>
      <c r="BM158" s="157" t="s">
        <v>985</v>
      </c>
    </row>
    <row r="159" spans="1:65" s="12" customFormat="1" ht="25.9" customHeight="1">
      <c r="B159" s="132"/>
      <c r="D159" s="133" t="s">
        <v>74</v>
      </c>
      <c r="E159" s="134" t="s">
        <v>237</v>
      </c>
      <c r="F159" s="134" t="s">
        <v>611</v>
      </c>
      <c r="I159" s="135"/>
      <c r="J159" s="136">
        <f>BK159</f>
        <v>0</v>
      </c>
      <c r="L159" s="132"/>
      <c r="M159" s="137"/>
      <c r="N159" s="138"/>
      <c r="O159" s="138"/>
      <c r="P159" s="139">
        <f>P160</f>
        <v>0</v>
      </c>
      <c r="Q159" s="138"/>
      <c r="R159" s="139">
        <f>R160</f>
        <v>0</v>
      </c>
      <c r="S159" s="138"/>
      <c r="T159" s="140">
        <f>T160</f>
        <v>0</v>
      </c>
      <c r="AR159" s="133" t="s">
        <v>87</v>
      </c>
      <c r="AT159" s="141" t="s">
        <v>74</v>
      </c>
      <c r="AU159" s="141" t="s">
        <v>75</v>
      </c>
      <c r="AY159" s="133" t="s">
        <v>154</v>
      </c>
      <c r="BK159" s="142">
        <f>BK160</f>
        <v>0</v>
      </c>
    </row>
    <row r="160" spans="1:65" s="12" customFormat="1" ht="22.9" customHeight="1">
      <c r="B160" s="132"/>
      <c r="D160" s="133" t="s">
        <v>74</v>
      </c>
      <c r="E160" s="143" t="s">
        <v>961</v>
      </c>
      <c r="F160" s="143" t="s">
        <v>962</v>
      </c>
      <c r="I160" s="135"/>
      <c r="J160" s="144">
        <f>BK160</f>
        <v>0</v>
      </c>
      <c r="L160" s="132"/>
      <c r="M160" s="137"/>
      <c r="N160" s="138"/>
      <c r="O160" s="138"/>
      <c r="P160" s="139">
        <f>P161</f>
        <v>0</v>
      </c>
      <c r="Q160" s="138"/>
      <c r="R160" s="139">
        <f>R161</f>
        <v>0</v>
      </c>
      <c r="S160" s="138"/>
      <c r="T160" s="140">
        <f>T161</f>
        <v>0</v>
      </c>
      <c r="AR160" s="133" t="s">
        <v>80</v>
      </c>
      <c r="AT160" s="141" t="s">
        <v>74</v>
      </c>
      <c r="AU160" s="141" t="s">
        <v>80</v>
      </c>
      <c r="AY160" s="133" t="s">
        <v>154</v>
      </c>
      <c r="BK160" s="142">
        <f>BK161</f>
        <v>0</v>
      </c>
    </row>
    <row r="161" spans="1:65" s="2" customFormat="1" ht="21.75" customHeight="1">
      <c r="A161" s="33"/>
      <c r="B161" s="145"/>
      <c r="C161" s="146" t="s">
        <v>236</v>
      </c>
      <c r="D161" s="146" t="s">
        <v>156</v>
      </c>
      <c r="E161" s="147" t="s">
        <v>963</v>
      </c>
      <c r="F161" s="148" t="s">
        <v>964</v>
      </c>
      <c r="G161" s="149" t="s">
        <v>735</v>
      </c>
      <c r="H161" s="150">
        <v>3448.7</v>
      </c>
      <c r="I161" s="151"/>
      <c r="J161" s="150">
        <f>ROUND(I161*H161,3)</f>
        <v>0</v>
      </c>
      <c r="K161" s="152"/>
      <c r="L161" s="34"/>
      <c r="M161" s="202" t="s">
        <v>1</v>
      </c>
      <c r="N161" s="203" t="s">
        <v>41</v>
      </c>
      <c r="O161" s="204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7" t="s">
        <v>90</v>
      </c>
      <c r="AT161" s="157" t="s">
        <v>156</v>
      </c>
      <c r="AU161" s="157" t="s">
        <v>84</v>
      </c>
      <c r="AY161" s="18" t="s">
        <v>154</v>
      </c>
      <c r="BE161" s="158">
        <f>IF(N161="základná",J161,0)</f>
        <v>0</v>
      </c>
      <c r="BF161" s="158">
        <f>IF(N161="znížená",J161,0)</f>
        <v>0</v>
      </c>
      <c r="BG161" s="158">
        <f>IF(N161="zákl. prenesená",J161,0)</f>
        <v>0</v>
      </c>
      <c r="BH161" s="158">
        <f>IF(N161="zníž. prenesená",J161,0)</f>
        <v>0</v>
      </c>
      <c r="BI161" s="158">
        <f>IF(N161="nulová",J161,0)</f>
        <v>0</v>
      </c>
      <c r="BJ161" s="18" t="s">
        <v>84</v>
      </c>
      <c r="BK161" s="159">
        <f>ROUND(I161*H161,3)</f>
        <v>0</v>
      </c>
      <c r="BL161" s="18" t="s">
        <v>90</v>
      </c>
      <c r="BM161" s="157" t="s">
        <v>986</v>
      </c>
    </row>
    <row r="162" spans="1:65" s="2" customFormat="1" ht="6.95" customHeight="1">
      <c r="A162" s="33"/>
      <c r="B162" s="48"/>
      <c r="C162" s="49"/>
      <c r="D162" s="49"/>
      <c r="E162" s="49"/>
      <c r="F162" s="49"/>
      <c r="G162" s="49"/>
      <c r="H162" s="49"/>
      <c r="I162" s="49"/>
      <c r="J162" s="49"/>
      <c r="K162" s="49"/>
      <c r="L162" s="34"/>
      <c r="M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</row>
  </sheetData>
  <autoFilter ref="C124:K161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topLeftCell="B11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95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9" t="s">
        <v>987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25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ROUND((SUM(BE118:BE121)),  2)</f>
        <v>0</v>
      </c>
      <c r="G33" s="33"/>
      <c r="H33" s="33"/>
      <c r="I33" s="101">
        <v>0.2</v>
      </c>
      <c r="J33" s="100">
        <f>ROUND(((SUM(BE118:BE121))*I33),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ROUND((SUM(BF118:BF121)),  2)</f>
        <v>0</v>
      </c>
      <c r="G34" s="33"/>
      <c r="H34" s="33"/>
      <c r="I34" s="101">
        <v>0.2</v>
      </c>
      <c r="J34" s="100">
        <f>ROUND(((SUM(BF118:BF121))*I34),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ROUND((SUM(BG118:BG121)),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ROUND((SUM(BH118:BH121)),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ROUND((SUM(BI118:BI121)),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>5 - SO 101.4 - Statický zahmlievací systém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456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988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140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55" t="str">
        <f>E7</f>
        <v>ROZKVET - OPRAVA NÁMESTIA</v>
      </c>
      <c r="F108" s="256"/>
      <c r="G108" s="256"/>
      <c r="H108" s="256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121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49" t="str">
        <f>E9</f>
        <v>5 - SO 101.4 - Statický zahmlievací systém</v>
      </c>
      <c r="F110" s="254"/>
      <c r="G110" s="254"/>
      <c r="H110" s="254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 xml:space="preserve"> </v>
      </c>
      <c r="G112" s="33"/>
      <c r="H112" s="33"/>
      <c r="I112" s="28" t="s">
        <v>20</v>
      </c>
      <c r="J112" s="56" t="str">
        <f>IF(J12="","",J12)</f>
        <v>12. 1. 2021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5.7" customHeight="1">
      <c r="A114" s="33"/>
      <c r="B114" s="34"/>
      <c r="C114" s="28" t="s">
        <v>22</v>
      </c>
      <c r="D114" s="33"/>
      <c r="E114" s="33"/>
      <c r="F114" s="26" t="str">
        <f>E15</f>
        <v>Mestský úrad , Trenčín</v>
      </c>
      <c r="G114" s="33"/>
      <c r="H114" s="33"/>
      <c r="I114" s="28" t="s">
        <v>28</v>
      </c>
      <c r="J114" s="31" t="str">
        <f>E21</f>
        <v>BYTOP , s.r.o. Trenčín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Martinusová Katarína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141</v>
      </c>
      <c r="D117" s="124" t="s">
        <v>60</v>
      </c>
      <c r="E117" s="124" t="s">
        <v>56</v>
      </c>
      <c r="F117" s="124" t="s">
        <v>57</v>
      </c>
      <c r="G117" s="124" t="s">
        <v>142</v>
      </c>
      <c r="H117" s="124" t="s">
        <v>143</v>
      </c>
      <c r="I117" s="124" t="s">
        <v>144</v>
      </c>
      <c r="J117" s="125" t="s">
        <v>125</v>
      </c>
      <c r="K117" s="126" t="s">
        <v>145</v>
      </c>
      <c r="L117" s="127"/>
      <c r="M117" s="63" t="s">
        <v>1</v>
      </c>
      <c r="N117" s="64" t="s">
        <v>39</v>
      </c>
      <c r="O117" s="64" t="s">
        <v>146</v>
      </c>
      <c r="P117" s="64" t="s">
        <v>147</v>
      </c>
      <c r="Q117" s="64" t="s">
        <v>148</v>
      </c>
      <c r="R117" s="64" t="s">
        <v>149</v>
      </c>
      <c r="S117" s="64" t="s">
        <v>150</v>
      </c>
      <c r="T117" s="65" t="s">
        <v>151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126</v>
      </c>
      <c r="D118" s="33"/>
      <c r="E118" s="33"/>
      <c r="F118" s="33"/>
      <c r="G118" s="33"/>
      <c r="H118" s="33"/>
      <c r="I118" s="33"/>
      <c r="J118" s="128">
        <f>BK118</f>
        <v>0</v>
      </c>
      <c r="K118" s="33"/>
      <c r="L118" s="34"/>
      <c r="M118" s="66"/>
      <c r="N118" s="57"/>
      <c r="O118" s="67"/>
      <c r="P118" s="129">
        <f>P119</f>
        <v>0</v>
      </c>
      <c r="Q118" s="67"/>
      <c r="R118" s="129">
        <f>R119</f>
        <v>0</v>
      </c>
      <c r="S118" s="67"/>
      <c r="T118" s="13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127</v>
      </c>
      <c r="BK118" s="131">
        <f>BK119</f>
        <v>0</v>
      </c>
    </row>
    <row r="119" spans="1:65" s="12" customFormat="1" ht="25.9" customHeight="1">
      <c r="B119" s="132"/>
      <c r="D119" s="133" t="s">
        <v>74</v>
      </c>
      <c r="E119" s="134" t="s">
        <v>237</v>
      </c>
      <c r="F119" s="134" t="s">
        <v>611</v>
      </c>
      <c r="I119" s="135"/>
      <c r="J119" s="136">
        <f>BK119</f>
        <v>0</v>
      </c>
      <c r="L119" s="132"/>
      <c r="M119" s="137"/>
      <c r="N119" s="138"/>
      <c r="O119" s="138"/>
      <c r="P119" s="139">
        <f>P120</f>
        <v>0</v>
      </c>
      <c r="Q119" s="138"/>
      <c r="R119" s="139">
        <f>R120</f>
        <v>0</v>
      </c>
      <c r="S119" s="138"/>
      <c r="T119" s="140">
        <f>T120</f>
        <v>0</v>
      </c>
      <c r="AR119" s="133" t="s">
        <v>87</v>
      </c>
      <c r="AT119" s="141" t="s">
        <v>74</v>
      </c>
      <c r="AU119" s="141" t="s">
        <v>75</v>
      </c>
      <c r="AY119" s="133" t="s">
        <v>154</v>
      </c>
      <c r="BK119" s="142">
        <f>BK120</f>
        <v>0</v>
      </c>
    </row>
    <row r="120" spans="1:65" s="12" customFormat="1" ht="22.9" customHeight="1">
      <c r="B120" s="132"/>
      <c r="D120" s="133" t="s">
        <v>74</v>
      </c>
      <c r="E120" s="143" t="s">
        <v>989</v>
      </c>
      <c r="F120" s="143" t="s">
        <v>990</v>
      </c>
      <c r="I120" s="135"/>
      <c r="J120" s="144">
        <f>BK120</f>
        <v>0</v>
      </c>
      <c r="L120" s="132"/>
      <c r="M120" s="137"/>
      <c r="N120" s="138"/>
      <c r="O120" s="138"/>
      <c r="P120" s="139">
        <f>P121</f>
        <v>0</v>
      </c>
      <c r="Q120" s="138"/>
      <c r="R120" s="139">
        <f>R121</f>
        <v>0</v>
      </c>
      <c r="S120" s="138"/>
      <c r="T120" s="140">
        <f>T121</f>
        <v>0</v>
      </c>
      <c r="AR120" s="133" t="s">
        <v>87</v>
      </c>
      <c r="AT120" s="141" t="s">
        <v>74</v>
      </c>
      <c r="AU120" s="141" t="s">
        <v>80</v>
      </c>
      <c r="AY120" s="133" t="s">
        <v>154</v>
      </c>
      <c r="BK120" s="142">
        <f>BK121</f>
        <v>0</v>
      </c>
    </row>
    <row r="121" spans="1:65" s="2" customFormat="1" ht="55.5" customHeight="1">
      <c r="A121" s="33"/>
      <c r="B121" s="145"/>
      <c r="C121" s="146" t="s">
        <v>80</v>
      </c>
      <c r="D121" s="146" t="s">
        <v>156</v>
      </c>
      <c r="E121" s="147" t="s">
        <v>991</v>
      </c>
      <c r="F121" s="148" t="s">
        <v>992</v>
      </c>
      <c r="G121" s="149" t="s">
        <v>330</v>
      </c>
      <c r="H121" s="150">
        <v>4</v>
      </c>
      <c r="I121" s="151"/>
      <c r="J121" s="150">
        <f>ROUND(I121*H121,3)</f>
        <v>0</v>
      </c>
      <c r="K121" s="152"/>
      <c r="L121" s="34"/>
      <c r="M121" s="202" t="s">
        <v>1</v>
      </c>
      <c r="N121" s="203" t="s">
        <v>41</v>
      </c>
      <c r="O121" s="204"/>
      <c r="P121" s="205">
        <f>O121*H121</f>
        <v>0</v>
      </c>
      <c r="Q121" s="205">
        <v>0</v>
      </c>
      <c r="R121" s="205">
        <f>Q121*H121</f>
        <v>0</v>
      </c>
      <c r="S121" s="205">
        <v>0</v>
      </c>
      <c r="T121" s="206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7" t="s">
        <v>90</v>
      </c>
      <c r="AT121" s="157" t="s">
        <v>156</v>
      </c>
      <c r="AU121" s="157" t="s">
        <v>84</v>
      </c>
      <c r="AY121" s="18" t="s">
        <v>154</v>
      </c>
      <c r="BE121" s="158">
        <f>IF(N121="základná",J121,0)</f>
        <v>0</v>
      </c>
      <c r="BF121" s="158">
        <f>IF(N121="znížená",J121,0)</f>
        <v>0</v>
      </c>
      <c r="BG121" s="158">
        <f>IF(N121="zákl. prenesená",J121,0)</f>
        <v>0</v>
      </c>
      <c r="BH121" s="158">
        <f>IF(N121="zníž. prenesená",J121,0)</f>
        <v>0</v>
      </c>
      <c r="BI121" s="158">
        <f>IF(N121="nulová",J121,0)</f>
        <v>0</v>
      </c>
      <c r="BJ121" s="18" t="s">
        <v>84</v>
      </c>
      <c r="BK121" s="159">
        <f>ROUND(I121*H121,3)</f>
        <v>0</v>
      </c>
      <c r="BL121" s="18" t="s">
        <v>90</v>
      </c>
      <c r="BM121" s="157" t="s">
        <v>993</v>
      </c>
    </row>
    <row r="122" spans="1:65" s="2" customFormat="1" ht="6.95" customHeight="1">
      <c r="A122" s="33"/>
      <c r="B122" s="48"/>
      <c r="C122" s="49"/>
      <c r="D122" s="49"/>
      <c r="E122" s="49"/>
      <c r="F122" s="49"/>
      <c r="G122" s="49"/>
      <c r="H122" s="49"/>
      <c r="I122" s="49"/>
      <c r="J122" s="49"/>
      <c r="K122" s="49"/>
      <c r="L122" s="34"/>
      <c r="M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104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9" t="s">
        <v>994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ROUND((SUM(BE118:BE160)),  2)</f>
        <v>0</v>
      </c>
      <c r="G33" s="33"/>
      <c r="H33" s="33"/>
      <c r="I33" s="101">
        <v>0.2</v>
      </c>
      <c r="J33" s="100">
        <f>ROUND(((SUM(BE118:BE160))*I33),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ROUND((SUM(BF118:BF160)),  2)</f>
        <v>0</v>
      </c>
      <c r="G34" s="33"/>
      <c r="H34" s="33"/>
      <c r="I34" s="101">
        <v>0.2</v>
      </c>
      <c r="J34" s="100">
        <f>ROUND(((SUM(BF118:BF160))*I34),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ROUND((SUM(BG118:BG160)),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ROUND((SUM(BH118:BH160)),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ROUND((SUM(BI118:BI160)),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>8 - SO 102 - Verejné osvetlenie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456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995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140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55" t="str">
        <f>E7</f>
        <v>ROZKVET - OPRAVA NÁMESTIA</v>
      </c>
      <c r="F108" s="256"/>
      <c r="G108" s="256"/>
      <c r="H108" s="256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121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49" t="str">
        <f>E9</f>
        <v>8 - SO 102 - Verejné osvetlenie</v>
      </c>
      <c r="F110" s="254"/>
      <c r="G110" s="254"/>
      <c r="H110" s="254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 xml:space="preserve"> </v>
      </c>
      <c r="G112" s="33"/>
      <c r="H112" s="33"/>
      <c r="I112" s="28" t="s">
        <v>20</v>
      </c>
      <c r="J112" s="56" t="str">
        <f>IF(J12="","",J12)</f>
        <v>12. 1. 2021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5.7" customHeight="1">
      <c r="A114" s="33"/>
      <c r="B114" s="34"/>
      <c r="C114" s="28" t="s">
        <v>22</v>
      </c>
      <c r="D114" s="33"/>
      <c r="E114" s="33"/>
      <c r="F114" s="26" t="str">
        <f>E15</f>
        <v>Mestský úrad , Trenčín</v>
      </c>
      <c r="G114" s="33"/>
      <c r="H114" s="33"/>
      <c r="I114" s="28" t="s">
        <v>28</v>
      </c>
      <c r="J114" s="31" t="str">
        <f>E21</f>
        <v>BYTOP , s.r.o. Trenčín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Martinusová Katarína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141</v>
      </c>
      <c r="D117" s="124" t="s">
        <v>60</v>
      </c>
      <c r="E117" s="124" t="s">
        <v>56</v>
      </c>
      <c r="F117" s="124" t="s">
        <v>57</v>
      </c>
      <c r="G117" s="124" t="s">
        <v>142</v>
      </c>
      <c r="H117" s="124" t="s">
        <v>143</v>
      </c>
      <c r="I117" s="124" t="s">
        <v>144</v>
      </c>
      <c r="J117" s="125" t="s">
        <v>125</v>
      </c>
      <c r="K117" s="126" t="s">
        <v>145</v>
      </c>
      <c r="L117" s="127"/>
      <c r="M117" s="63" t="s">
        <v>1</v>
      </c>
      <c r="N117" s="64" t="s">
        <v>39</v>
      </c>
      <c r="O117" s="64" t="s">
        <v>146</v>
      </c>
      <c r="P117" s="64" t="s">
        <v>147</v>
      </c>
      <c r="Q117" s="64" t="s">
        <v>148</v>
      </c>
      <c r="R117" s="64" t="s">
        <v>149</v>
      </c>
      <c r="S117" s="64" t="s">
        <v>150</v>
      </c>
      <c r="T117" s="65" t="s">
        <v>151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126</v>
      </c>
      <c r="D118" s="33"/>
      <c r="E118" s="33"/>
      <c r="F118" s="33"/>
      <c r="G118" s="33"/>
      <c r="H118" s="33"/>
      <c r="I118" s="33"/>
      <c r="J118" s="128">
        <f>BK118</f>
        <v>0</v>
      </c>
      <c r="K118" s="33"/>
      <c r="L118" s="34"/>
      <c r="M118" s="66"/>
      <c r="N118" s="57"/>
      <c r="O118" s="67"/>
      <c r="P118" s="129">
        <f>P119</f>
        <v>0</v>
      </c>
      <c r="Q118" s="67"/>
      <c r="R118" s="129">
        <f>R119</f>
        <v>0.77213000000000009</v>
      </c>
      <c r="S118" s="67"/>
      <c r="T118" s="13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127</v>
      </c>
      <c r="BK118" s="131">
        <f>BK119</f>
        <v>0</v>
      </c>
    </row>
    <row r="119" spans="1:65" s="12" customFormat="1" ht="25.9" customHeight="1">
      <c r="B119" s="132"/>
      <c r="D119" s="133" t="s">
        <v>74</v>
      </c>
      <c r="E119" s="134" t="s">
        <v>237</v>
      </c>
      <c r="F119" s="134" t="s">
        <v>611</v>
      </c>
      <c r="I119" s="135"/>
      <c r="J119" s="136">
        <f>BK119</f>
        <v>0</v>
      </c>
      <c r="L119" s="132"/>
      <c r="M119" s="137"/>
      <c r="N119" s="138"/>
      <c r="O119" s="138"/>
      <c r="P119" s="139">
        <f>P120</f>
        <v>0</v>
      </c>
      <c r="Q119" s="138"/>
      <c r="R119" s="139">
        <f>R120</f>
        <v>0.77213000000000009</v>
      </c>
      <c r="S119" s="138"/>
      <c r="T119" s="140">
        <f>T120</f>
        <v>0</v>
      </c>
      <c r="AR119" s="133" t="s">
        <v>90</v>
      </c>
      <c r="AT119" s="141" t="s">
        <v>74</v>
      </c>
      <c r="AU119" s="141" t="s">
        <v>75</v>
      </c>
      <c r="AY119" s="133" t="s">
        <v>154</v>
      </c>
      <c r="BK119" s="142">
        <f>BK120</f>
        <v>0</v>
      </c>
    </row>
    <row r="120" spans="1:65" s="12" customFormat="1" ht="22.9" customHeight="1">
      <c r="B120" s="132"/>
      <c r="D120" s="133" t="s">
        <v>74</v>
      </c>
      <c r="E120" s="143" t="s">
        <v>996</v>
      </c>
      <c r="F120" s="143" t="s">
        <v>997</v>
      </c>
      <c r="I120" s="135"/>
      <c r="J120" s="144">
        <f>BK120</f>
        <v>0</v>
      </c>
      <c r="L120" s="132"/>
      <c r="M120" s="137"/>
      <c r="N120" s="138"/>
      <c r="O120" s="138"/>
      <c r="P120" s="139">
        <f>SUM(P121:P160)</f>
        <v>0</v>
      </c>
      <c r="Q120" s="138"/>
      <c r="R120" s="139">
        <f>SUM(R121:R160)</f>
        <v>0.77213000000000009</v>
      </c>
      <c r="S120" s="138"/>
      <c r="T120" s="140">
        <f>SUM(T121:T160)</f>
        <v>0</v>
      </c>
      <c r="AR120" s="133" t="s">
        <v>90</v>
      </c>
      <c r="AT120" s="141" t="s">
        <v>74</v>
      </c>
      <c r="AU120" s="141" t="s">
        <v>80</v>
      </c>
      <c r="AY120" s="133" t="s">
        <v>154</v>
      </c>
      <c r="BK120" s="142">
        <f>SUM(BK121:BK160)</f>
        <v>0</v>
      </c>
    </row>
    <row r="121" spans="1:65" s="2" customFormat="1" ht="16.5" customHeight="1">
      <c r="A121" s="33"/>
      <c r="B121" s="145"/>
      <c r="C121" s="146" t="s">
        <v>80</v>
      </c>
      <c r="D121" s="146" t="s">
        <v>156</v>
      </c>
      <c r="E121" s="147" t="s">
        <v>998</v>
      </c>
      <c r="F121" s="148" t="s">
        <v>999</v>
      </c>
      <c r="G121" s="149" t="s">
        <v>330</v>
      </c>
      <c r="H121" s="150">
        <v>1</v>
      </c>
      <c r="I121" s="151"/>
      <c r="J121" s="150">
        <f t="shared" ref="J121:J160" si="0">ROUND(I121*H121,3)</f>
        <v>0</v>
      </c>
      <c r="K121" s="152"/>
      <c r="L121" s="34"/>
      <c r="M121" s="153" t="s">
        <v>1</v>
      </c>
      <c r="N121" s="154" t="s">
        <v>41</v>
      </c>
      <c r="O121" s="59"/>
      <c r="P121" s="155">
        <f t="shared" ref="P121:P160" si="1">O121*H121</f>
        <v>0</v>
      </c>
      <c r="Q121" s="155">
        <v>0</v>
      </c>
      <c r="R121" s="155">
        <f t="shared" ref="R121:R160" si="2">Q121*H121</f>
        <v>0</v>
      </c>
      <c r="S121" s="155">
        <v>0</v>
      </c>
      <c r="T121" s="156">
        <f t="shared" ref="T121:T160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7" t="s">
        <v>1000</v>
      </c>
      <c r="AT121" s="157" t="s">
        <v>156</v>
      </c>
      <c r="AU121" s="157" t="s">
        <v>84</v>
      </c>
      <c r="AY121" s="18" t="s">
        <v>154</v>
      </c>
      <c r="BE121" s="158">
        <f t="shared" ref="BE121:BE160" si="4">IF(N121="základná",J121,0)</f>
        <v>0</v>
      </c>
      <c r="BF121" s="158">
        <f t="shared" ref="BF121:BF160" si="5">IF(N121="znížená",J121,0)</f>
        <v>0</v>
      </c>
      <c r="BG121" s="158">
        <f t="shared" ref="BG121:BG160" si="6">IF(N121="zákl. prenesená",J121,0)</f>
        <v>0</v>
      </c>
      <c r="BH121" s="158">
        <f t="shared" ref="BH121:BH160" si="7">IF(N121="zníž. prenesená",J121,0)</f>
        <v>0</v>
      </c>
      <c r="BI121" s="158">
        <f t="shared" ref="BI121:BI160" si="8">IF(N121="nulová",J121,0)</f>
        <v>0</v>
      </c>
      <c r="BJ121" s="18" t="s">
        <v>84</v>
      </c>
      <c r="BK121" s="159">
        <f t="shared" ref="BK121:BK160" si="9">ROUND(I121*H121,3)</f>
        <v>0</v>
      </c>
      <c r="BL121" s="18" t="s">
        <v>1000</v>
      </c>
      <c r="BM121" s="157" t="s">
        <v>84</v>
      </c>
    </row>
    <row r="122" spans="1:65" s="2" customFormat="1" ht="16.5" customHeight="1">
      <c r="A122" s="33"/>
      <c r="B122" s="145"/>
      <c r="C122" s="192" t="s">
        <v>84</v>
      </c>
      <c r="D122" s="192" t="s">
        <v>237</v>
      </c>
      <c r="E122" s="193" t="s">
        <v>1001</v>
      </c>
      <c r="F122" s="194" t="s">
        <v>1002</v>
      </c>
      <c r="G122" s="195" t="s">
        <v>330</v>
      </c>
      <c r="H122" s="196">
        <v>1</v>
      </c>
      <c r="I122" s="197"/>
      <c r="J122" s="196">
        <f t="shared" si="0"/>
        <v>0</v>
      </c>
      <c r="K122" s="198"/>
      <c r="L122" s="199"/>
      <c r="M122" s="200" t="s">
        <v>1</v>
      </c>
      <c r="N122" s="201" t="s">
        <v>41</v>
      </c>
      <c r="O122" s="59"/>
      <c r="P122" s="155">
        <f t="shared" si="1"/>
        <v>0</v>
      </c>
      <c r="Q122" s="155">
        <v>2.3E-2</v>
      </c>
      <c r="R122" s="155">
        <f t="shared" si="2"/>
        <v>2.3E-2</v>
      </c>
      <c r="S122" s="155">
        <v>0</v>
      </c>
      <c r="T122" s="15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57" t="s">
        <v>1000</v>
      </c>
      <c r="AT122" s="157" t="s">
        <v>237</v>
      </c>
      <c r="AU122" s="157" t="s">
        <v>84</v>
      </c>
      <c r="AY122" s="18" t="s">
        <v>154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8" t="s">
        <v>84</v>
      </c>
      <c r="BK122" s="159">
        <f t="shared" si="9"/>
        <v>0</v>
      </c>
      <c r="BL122" s="18" t="s">
        <v>1000</v>
      </c>
      <c r="BM122" s="157" t="s">
        <v>90</v>
      </c>
    </row>
    <row r="123" spans="1:65" s="2" customFormat="1" ht="21.75" customHeight="1">
      <c r="A123" s="33"/>
      <c r="B123" s="145"/>
      <c r="C123" s="146" t="s">
        <v>87</v>
      </c>
      <c r="D123" s="146" t="s">
        <v>156</v>
      </c>
      <c r="E123" s="147" t="s">
        <v>1003</v>
      </c>
      <c r="F123" s="148" t="s">
        <v>1004</v>
      </c>
      <c r="G123" s="149" t="s">
        <v>177</v>
      </c>
      <c r="H123" s="150">
        <v>30</v>
      </c>
      <c r="I123" s="151"/>
      <c r="J123" s="150">
        <f t="shared" si="0"/>
        <v>0</v>
      </c>
      <c r="K123" s="152"/>
      <c r="L123" s="34"/>
      <c r="M123" s="153" t="s">
        <v>1</v>
      </c>
      <c r="N123" s="154" t="s">
        <v>41</v>
      </c>
      <c r="O123" s="59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7" t="s">
        <v>1000</v>
      </c>
      <c r="AT123" s="157" t="s">
        <v>156</v>
      </c>
      <c r="AU123" s="157" t="s">
        <v>84</v>
      </c>
      <c r="AY123" s="18" t="s">
        <v>154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8" t="s">
        <v>84</v>
      </c>
      <c r="BK123" s="159">
        <f t="shared" si="9"/>
        <v>0</v>
      </c>
      <c r="BL123" s="18" t="s">
        <v>1000</v>
      </c>
      <c r="BM123" s="157" t="s">
        <v>96</v>
      </c>
    </row>
    <row r="124" spans="1:65" s="2" customFormat="1" ht="16.5" customHeight="1">
      <c r="A124" s="33"/>
      <c r="B124" s="145"/>
      <c r="C124" s="192" t="s">
        <v>90</v>
      </c>
      <c r="D124" s="192" t="s">
        <v>237</v>
      </c>
      <c r="E124" s="193" t="s">
        <v>1005</v>
      </c>
      <c r="F124" s="194" t="s">
        <v>1006</v>
      </c>
      <c r="G124" s="195" t="s">
        <v>177</v>
      </c>
      <c r="H124" s="196">
        <v>30</v>
      </c>
      <c r="I124" s="197"/>
      <c r="J124" s="196">
        <f t="shared" si="0"/>
        <v>0</v>
      </c>
      <c r="K124" s="198"/>
      <c r="L124" s="199"/>
      <c r="M124" s="200" t="s">
        <v>1</v>
      </c>
      <c r="N124" s="201" t="s">
        <v>41</v>
      </c>
      <c r="O124" s="59"/>
      <c r="P124" s="155">
        <f t="shared" si="1"/>
        <v>0</v>
      </c>
      <c r="Q124" s="155">
        <v>1.9000000000000001E-4</v>
      </c>
      <c r="R124" s="155">
        <f t="shared" si="2"/>
        <v>5.7000000000000002E-3</v>
      </c>
      <c r="S124" s="155">
        <v>0</v>
      </c>
      <c r="T124" s="15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7" t="s">
        <v>1000</v>
      </c>
      <c r="AT124" s="157" t="s">
        <v>237</v>
      </c>
      <c r="AU124" s="157" t="s">
        <v>84</v>
      </c>
      <c r="AY124" s="18" t="s">
        <v>154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8" t="s">
        <v>84</v>
      </c>
      <c r="BK124" s="159">
        <f t="shared" si="9"/>
        <v>0</v>
      </c>
      <c r="BL124" s="18" t="s">
        <v>1000</v>
      </c>
      <c r="BM124" s="157" t="s">
        <v>102</v>
      </c>
    </row>
    <row r="125" spans="1:65" s="2" customFormat="1" ht="21.75" customHeight="1">
      <c r="A125" s="33"/>
      <c r="B125" s="145"/>
      <c r="C125" s="146" t="s">
        <v>93</v>
      </c>
      <c r="D125" s="146" t="s">
        <v>156</v>
      </c>
      <c r="E125" s="147" t="s">
        <v>1007</v>
      </c>
      <c r="F125" s="148" t="s">
        <v>1008</v>
      </c>
      <c r="G125" s="149" t="s">
        <v>177</v>
      </c>
      <c r="H125" s="150">
        <v>200</v>
      </c>
      <c r="I125" s="151"/>
      <c r="J125" s="150">
        <f t="shared" si="0"/>
        <v>0</v>
      </c>
      <c r="K125" s="152"/>
      <c r="L125" s="34"/>
      <c r="M125" s="153" t="s">
        <v>1</v>
      </c>
      <c r="N125" s="154" t="s">
        <v>41</v>
      </c>
      <c r="O125" s="59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7" t="s">
        <v>1000</v>
      </c>
      <c r="AT125" s="157" t="s">
        <v>156</v>
      </c>
      <c r="AU125" s="157" t="s">
        <v>84</v>
      </c>
      <c r="AY125" s="18" t="s">
        <v>154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8" t="s">
        <v>84</v>
      </c>
      <c r="BK125" s="159">
        <f t="shared" si="9"/>
        <v>0</v>
      </c>
      <c r="BL125" s="18" t="s">
        <v>1000</v>
      </c>
      <c r="BM125" s="157" t="s">
        <v>108</v>
      </c>
    </row>
    <row r="126" spans="1:65" s="2" customFormat="1" ht="16.5" customHeight="1">
      <c r="A126" s="33"/>
      <c r="B126" s="145"/>
      <c r="C126" s="192" t="s">
        <v>96</v>
      </c>
      <c r="D126" s="192" t="s">
        <v>237</v>
      </c>
      <c r="E126" s="193" t="s">
        <v>1009</v>
      </c>
      <c r="F126" s="194" t="s">
        <v>1010</v>
      </c>
      <c r="G126" s="195" t="s">
        <v>177</v>
      </c>
      <c r="H126" s="196">
        <v>200</v>
      </c>
      <c r="I126" s="197"/>
      <c r="J126" s="196">
        <f t="shared" si="0"/>
        <v>0</v>
      </c>
      <c r="K126" s="198"/>
      <c r="L126" s="199"/>
      <c r="M126" s="200" t="s">
        <v>1</v>
      </c>
      <c r="N126" s="201" t="s">
        <v>41</v>
      </c>
      <c r="O126" s="59"/>
      <c r="P126" s="155">
        <f t="shared" si="1"/>
        <v>0</v>
      </c>
      <c r="Q126" s="155">
        <v>2.5000000000000001E-4</v>
      </c>
      <c r="R126" s="155">
        <f t="shared" si="2"/>
        <v>0.05</v>
      </c>
      <c r="S126" s="155">
        <v>0</v>
      </c>
      <c r="T126" s="15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1000</v>
      </c>
      <c r="AT126" s="157" t="s">
        <v>237</v>
      </c>
      <c r="AU126" s="157" t="s">
        <v>84</v>
      </c>
      <c r="AY126" s="18" t="s">
        <v>154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8" t="s">
        <v>84</v>
      </c>
      <c r="BK126" s="159">
        <f t="shared" si="9"/>
        <v>0</v>
      </c>
      <c r="BL126" s="18" t="s">
        <v>1000</v>
      </c>
      <c r="BM126" s="157" t="s">
        <v>114</v>
      </c>
    </row>
    <row r="127" spans="1:65" s="2" customFormat="1" ht="16.5" customHeight="1">
      <c r="A127" s="33"/>
      <c r="B127" s="145"/>
      <c r="C127" s="192" t="s">
        <v>99</v>
      </c>
      <c r="D127" s="192" t="s">
        <v>237</v>
      </c>
      <c r="E127" s="193" t="s">
        <v>1011</v>
      </c>
      <c r="F127" s="194" t="s">
        <v>1012</v>
      </c>
      <c r="G127" s="195" t="s">
        <v>177</v>
      </c>
      <c r="H127" s="196">
        <v>195</v>
      </c>
      <c r="I127" s="197"/>
      <c r="J127" s="196">
        <f t="shared" si="0"/>
        <v>0</v>
      </c>
      <c r="K127" s="198"/>
      <c r="L127" s="199"/>
      <c r="M127" s="200" t="s">
        <v>1</v>
      </c>
      <c r="N127" s="201" t="s">
        <v>41</v>
      </c>
      <c r="O127" s="59"/>
      <c r="P127" s="155">
        <f t="shared" si="1"/>
        <v>0</v>
      </c>
      <c r="Q127" s="155">
        <v>1.7000000000000001E-4</v>
      </c>
      <c r="R127" s="155">
        <f t="shared" si="2"/>
        <v>3.3149999999999999E-2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1000</v>
      </c>
      <c r="AT127" s="157" t="s">
        <v>237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1000</v>
      </c>
      <c r="BM127" s="157" t="s">
        <v>227</v>
      </c>
    </row>
    <row r="128" spans="1:65" s="2" customFormat="1" ht="21.75" customHeight="1">
      <c r="A128" s="33"/>
      <c r="B128" s="145"/>
      <c r="C128" s="146" t="s">
        <v>102</v>
      </c>
      <c r="D128" s="146" t="s">
        <v>156</v>
      </c>
      <c r="E128" s="147" t="s">
        <v>1013</v>
      </c>
      <c r="F128" s="148" t="s">
        <v>1014</v>
      </c>
      <c r="G128" s="149" t="s">
        <v>177</v>
      </c>
      <c r="H128" s="150">
        <v>200</v>
      </c>
      <c r="I128" s="151"/>
      <c r="J128" s="150">
        <f t="shared" si="0"/>
        <v>0</v>
      </c>
      <c r="K128" s="152"/>
      <c r="L128" s="34"/>
      <c r="M128" s="153" t="s">
        <v>1</v>
      </c>
      <c r="N128" s="154" t="s">
        <v>41</v>
      </c>
      <c r="O128" s="59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1000</v>
      </c>
      <c r="AT128" s="157" t="s">
        <v>156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1000</v>
      </c>
      <c r="BM128" s="157" t="s">
        <v>241</v>
      </c>
    </row>
    <row r="129" spans="1:65" s="2" customFormat="1" ht="16.5" customHeight="1">
      <c r="A129" s="33"/>
      <c r="B129" s="145"/>
      <c r="C129" s="192" t="s">
        <v>105</v>
      </c>
      <c r="D129" s="192" t="s">
        <v>237</v>
      </c>
      <c r="E129" s="193" t="s">
        <v>1015</v>
      </c>
      <c r="F129" s="194" t="s">
        <v>1016</v>
      </c>
      <c r="G129" s="195" t="s">
        <v>177</v>
      </c>
      <c r="H129" s="196">
        <v>200</v>
      </c>
      <c r="I129" s="197"/>
      <c r="J129" s="196">
        <f t="shared" si="0"/>
        <v>0</v>
      </c>
      <c r="K129" s="198"/>
      <c r="L129" s="199"/>
      <c r="M129" s="200" t="s">
        <v>1</v>
      </c>
      <c r="N129" s="201" t="s">
        <v>41</v>
      </c>
      <c r="O129" s="59"/>
      <c r="P129" s="155">
        <f t="shared" si="1"/>
        <v>0</v>
      </c>
      <c r="Q129" s="155">
        <v>6.2E-4</v>
      </c>
      <c r="R129" s="155">
        <f t="shared" si="2"/>
        <v>0.124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1000</v>
      </c>
      <c r="AT129" s="157" t="s">
        <v>237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1000</v>
      </c>
      <c r="BM129" s="157" t="s">
        <v>253</v>
      </c>
    </row>
    <row r="130" spans="1:65" s="2" customFormat="1" ht="21.75" customHeight="1">
      <c r="A130" s="33"/>
      <c r="B130" s="145"/>
      <c r="C130" s="146" t="s">
        <v>108</v>
      </c>
      <c r="D130" s="146" t="s">
        <v>156</v>
      </c>
      <c r="E130" s="147" t="s">
        <v>1017</v>
      </c>
      <c r="F130" s="148" t="s">
        <v>1018</v>
      </c>
      <c r="G130" s="149" t="s">
        <v>177</v>
      </c>
      <c r="H130" s="150">
        <v>0</v>
      </c>
      <c r="I130" s="151"/>
      <c r="J130" s="150">
        <f t="shared" si="0"/>
        <v>0</v>
      </c>
      <c r="K130" s="152"/>
      <c r="L130" s="34"/>
      <c r="M130" s="153" t="s">
        <v>1</v>
      </c>
      <c r="N130" s="154" t="s">
        <v>41</v>
      </c>
      <c r="O130" s="59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1000</v>
      </c>
      <c r="AT130" s="157" t="s">
        <v>156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1000</v>
      </c>
      <c r="BM130" s="157" t="s">
        <v>7</v>
      </c>
    </row>
    <row r="131" spans="1:65" s="2" customFormat="1" ht="16.5" customHeight="1">
      <c r="A131" s="33"/>
      <c r="B131" s="145"/>
      <c r="C131" s="192" t="s">
        <v>111</v>
      </c>
      <c r="D131" s="192" t="s">
        <v>237</v>
      </c>
      <c r="E131" s="193" t="s">
        <v>1019</v>
      </c>
      <c r="F131" s="194" t="s">
        <v>1020</v>
      </c>
      <c r="G131" s="195" t="s">
        <v>177</v>
      </c>
      <c r="H131" s="196">
        <v>0</v>
      </c>
      <c r="I131" s="197"/>
      <c r="J131" s="196">
        <f t="shared" si="0"/>
        <v>0</v>
      </c>
      <c r="K131" s="198"/>
      <c r="L131" s="199"/>
      <c r="M131" s="200" t="s">
        <v>1</v>
      </c>
      <c r="N131" s="201" t="s">
        <v>41</v>
      </c>
      <c r="O131" s="59"/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1000</v>
      </c>
      <c r="AT131" s="157" t="s">
        <v>237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1000</v>
      </c>
      <c r="BM131" s="157" t="s">
        <v>275</v>
      </c>
    </row>
    <row r="132" spans="1:65" s="2" customFormat="1" ht="16.5" customHeight="1">
      <c r="A132" s="33"/>
      <c r="B132" s="145"/>
      <c r="C132" s="192" t="s">
        <v>114</v>
      </c>
      <c r="D132" s="192" t="s">
        <v>237</v>
      </c>
      <c r="E132" s="193" t="s">
        <v>1021</v>
      </c>
      <c r="F132" s="194" t="s">
        <v>1022</v>
      </c>
      <c r="G132" s="195" t="s">
        <v>177</v>
      </c>
      <c r="H132" s="196">
        <v>200</v>
      </c>
      <c r="I132" s="197"/>
      <c r="J132" s="196">
        <f t="shared" si="0"/>
        <v>0</v>
      </c>
      <c r="K132" s="198"/>
      <c r="L132" s="199"/>
      <c r="M132" s="200" t="s">
        <v>1</v>
      </c>
      <c r="N132" s="201" t="s">
        <v>41</v>
      </c>
      <c r="O132" s="59"/>
      <c r="P132" s="155">
        <f t="shared" si="1"/>
        <v>0</v>
      </c>
      <c r="Q132" s="155">
        <v>1.7000000000000001E-4</v>
      </c>
      <c r="R132" s="155">
        <f t="shared" si="2"/>
        <v>3.4000000000000002E-2</v>
      </c>
      <c r="S132" s="155">
        <v>0</v>
      </c>
      <c r="T132" s="15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1000</v>
      </c>
      <c r="AT132" s="157" t="s">
        <v>237</v>
      </c>
      <c r="AU132" s="157" t="s">
        <v>84</v>
      </c>
      <c r="AY132" s="18" t="s">
        <v>154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8" t="s">
        <v>84</v>
      </c>
      <c r="BK132" s="159">
        <f t="shared" si="9"/>
        <v>0</v>
      </c>
      <c r="BL132" s="18" t="s">
        <v>1000</v>
      </c>
      <c r="BM132" s="157" t="s">
        <v>284</v>
      </c>
    </row>
    <row r="133" spans="1:65" s="2" customFormat="1" ht="16.5" customHeight="1">
      <c r="A133" s="33"/>
      <c r="B133" s="145"/>
      <c r="C133" s="146" t="s">
        <v>117</v>
      </c>
      <c r="D133" s="146" t="s">
        <v>156</v>
      </c>
      <c r="E133" s="147" t="s">
        <v>1023</v>
      </c>
      <c r="F133" s="148" t="s">
        <v>1024</v>
      </c>
      <c r="G133" s="149" t="s">
        <v>177</v>
      </c>
      <c r="H133" s="150">
        <v>0</v>
      </c>
      <c r="I133" s="151"/>
      <c r="J133" s="150">
        <f t="shared" si="0"/>
        <v>0</v>
      </c>
      <c r="K133" s="152"/>
      <c r="L133" s="34"/>
      <c r="M133" s="153" t="s">
        <v>1</v>
      </c>
      <c r="N133" s="154" t="s">
        <v>41</v>
      </c>
      <c r="O133" s="59"/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1000</v>
      </c>
      <c r="AT133" s="157" t="s">
        <v>156</v>
      </c>
      <c r="AU133" s="157" t="s">
        <v>84</v>
      </c>
      <c r="AY133" s="18" t="s">
        <v>154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8" t="s">
        <v>84</v>
      </c>
      <c r="BK133" s="159">
        <f t="shared" si="9"/>
        <v>0</v>
      </c>
      <c r="BL133" s="18" t="s">
        <v>1000</v>
      </c>
      <c r="BM133" s="157" t="s">
        <v>292</v>
      </c>
    </row>
    <row r="134" spans="1:65" s="2" customFormat="1" ht="21.75" customHeight="1">
      <c r="A134" s="33"/>
      <c r="B134" s="145"/>
      <c r="C134" s="192" t="s">
        <v>227</v>
      </c>
      <c r="D134" s="192" t="s">
        <v>237</v>
      </c>
      <c r="E134" s="193" t="s">
        <v>1025</v>
      </c>
      <c r="F134" s="194" t="s">
        <v>1026</v>
      </c>
      <c r="G134" s="195" t="s">
        <v>177</v>
      </c>
      <c r="H134" s="196">
        <v>0</v>
      </c>
      <c r="I134" s="197"/>
      <c r="J134" s="196">
        <f t="shared" si="0"/>
        <v>0</v>
      </c>
      <c r="K134" s="198"/>
      <c r="L134" s="199"/>
      <c r="M134" s="200" t="s">
        <v>1</v>
      </c>
      <c r="N134" s="201" t="s">
        <v>41</v>
      </c>
      <c r="O134" s="59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1000</v>
      </c>
      <c r="AT134" s="157" t="s">
        <v>237</v>
      </c>
      <c r="AU134" s="157" t="s">
        <v>84</v>
      </c>
      <c r="AY134" s="18" t="s">
        <v>154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8" t="s">
        <v>84</v>
      </c>
      <c r="BK134" s="159">
        <f t="shared" si="9"/>
        <v>0</v>
      </c>
      <c r="BL134" s="18" t="s">
        <v>1000</v>
      </c>
      <c r="BM134" s="157" t="s">
        <v>302</v>
      </c>
    </row>
    <row r="135" spans="1:65" s="2" customFormat="1" ht="16.5" customHeight="1">
      <c r="A135" s="33"/>
      <c r="B135" s="145"/>
      <c r="C135" s="192" t="s">
        <v>236</v>
      </c>
      <c r="D135" s="192" t="s">
        <v>237</v>
      </c>
      <c r="E135" s="193" t="s">
        <v>1027</v>
      </c>
      <c r="F135" s="194" t="s">
        <v>1028</v>
      </c>
      <c r="G135" s="195" t="s">
        <v>330</v>
      </c>
      <c r="H135" s="196">
        <v>0</v>
      </c>
      <c r="I135" s="197"/>
      <c r="J135" s="196">
        <f t="shared" si="0"/>
        <v>0</v>
      </c>
      <c r="K135" s="198"/>
      <c r="L135" s="199"/>
      <c r="M135" s="200" t="s">
        <v>1</v>
      </c>
      <c r="N135" s="201" t="s">
        <v>41</v>
      </c>
      <c r="O135" s="59"/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1000</v>
      </c>
      <c r="AT135" s="157" t="s">
        <v>237</v>
      </c>
      <c r="AU135" s="157" t="s">
        <v>84</v>
      </c>
      <c r="AY135" s="18" t="s">
        <v>154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8" t="s">
        <v>84</v>
      </c>
      <c r="BK135" s="159">
        <f t="shared" si="9"/>
        <v>0</v>
      </c>
      <c r="BL135" s="18" t="s">
        <v>1000</v>
      </c>
      <c r="BM135" s="157" t="s">
        <v>310</v>
      </c>
    </row>
    <row r="136" spans="1:65" s="2" customFormat="1" ht="21.75" customHeight="1">
      <c r="A136" s="33"/>
      <c r="B136" s="145"/>
      <c r="C136" s="146" t="s">
        <v>241</v>
      </c>
      <c r="D136" s="146" t="s">
        <v>156</v>
      </c>
      <c r="E136" s="147" t="s">
        <v>1029</v>
      </c>
      <c r="F136" s="148" t="s">
        <v>1030</v>
      </c>
      <c r="G136" s="149" t="s">
        <v>177</v>
      </c>
      <c r="H136" s="150">
        <v>240</v>
      </c>
      <c r="I136" s="151"/>
      <c r="J136" s="150">
        <f t="shared" si="0"/>
        <v>0</v>
      </c>
      <c r="K136" s="152"/>
      <c r="L136" s="34"/>
      <c r="M136" s="153" t="s">
        <v>1</v>
      </c>
      <c r="N136" s="154" t="s">
        <v>41</v>
      </c>
      <c r="O136" s="59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1000</v>
      </c>
      <c r="AT136" s="157" t="s">
        <v>156</v>
      </c>
      <c r="AU136" s="157" t="s">
        <v>84</v>
      </c>
      <c r="AY136" s="18" t="s">
        <v>154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8" t="s">
        <v>84</v>
      </c>
      <c r="BK136" s="159">
        <f t="shared" si="9"/>
        <v>0</v>
      </c>
      <c r="BL136" s="18" t="s">
        <v>1000</v>
      </c>
      <c r="BM136" s="157" t="s">
        <v>318</v>
      </c>
    </row>
    <row r="137" spans="1:65" s="2" customFormat="1" ht="21.75" customHeight="1">
      <c r="A137" s="33"/>
      <c r="B137" s="145"/>
      <c r="C137" s="192" t="s">
        <v>247</v>
      </c>
      <c r="D137" s="192" t="s">
        <v>237</v>
      </c>
      <c r="E137" s="193" t="s">
        <v>1031</v>
      </c>
      <c r="F137" s="194" t="s">
        <v>1032</v>
      </c>
      <c r="G137" s="195" t="s">
        <v>177</v>
      </c>
      <c r="H137" s="196">
        <v>240</v>
      </c>
      <c r="I137" s="197"/>
      <c r="J137" s="196">
        <f t="shared" si="0"/>
        <v>0</v>
      </c>
      <c r="K137" s="198"/>
      <c r="L137" s="199"/>
      <c r="M137" s="200" t="s">
        <v>1</v>
      </c>
      <c r="N137" s="201" t="s">
        <v>41</v>
      </c>
      <c r="O137" s="59"/>
      <c r="P137" s="155">
        <f t="shared" si="1"/>
        <v>0</v>
      </c>
      <c r="Q137" s="155">
        <v>1E-3</v>
      </c>
      <c r="R137" s="155">
        <f t="shared" si="2"/>
        <v>0.24</v>
      </c>
      <c r="S137" s="155">
        <v>0</v>
      </c>
      <c r="T137" s="15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1000</v>
      </c>
      <c r="AT137" s="157" t="s">
        <v>237</v>
      </c>
      <c r="AU137" s="157" t="s">
        <v>84</v>
      </c>
      <c r="AY137" s="18" t="s">
        <v>154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8" t="s">
        <v>84</v>
      </c>
      <c r="BK137" s="159">
        <f t="shared" si="9"/>
        <v>0</v>
      </c>
      <c r="BL137" s="18" t="s">
        <v>1000</v>
      </c>
      <c r="BM137" s="157" t="s">
        <v>327</v>
      </c>
    </row>
    <row r="138" spans="1:65" s="2" customFormat="1" ht="16.5" customHeight="1">
      <c r="A138" s="33"/>
      <c r="B138" s="145"/>
      <c r="C138" s="146" t="s">
        <v>253</v>
      </c>
      <c r="D138" s="146" t="s">
        <v>156</v>
      </c>
      <c r="E138" s="147" t="s">
        <v>1033</v>
      </c>
      <c r="F138" s="148" t="s">
        <v>1034</v>
      </c>
      <c r="G138" s="149" t="s">
        <v>177</v>
      </c>
      <c r="H138" s="150">
        <v>26</v>
      </c>
      <c r="I138" s="151"/>
      <c r="J138" s="150">
        <f t="shared" si="0"/>
        <v>0</v>
      </c>
      <c r="K138" s="152"/>
      <c r="L138" s="34"/>
      <c r="M138" s="153" t="s">
        <v>1</v>
      </c>
      <c r="N138" s="154" t="s">
        <v>41</v>
      </c>
      <c r="O138" s="59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1000</v>
      </c>
      <c r="AT138" s="157" t="s">
        <v>156</v>
      </c>
      <c r="AU138" s="157" t="s">
        <v>84</v>
      </c>
      <c r="AY138" s="18" t="s">
        <v>154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8" t="s">
        <v>84</v>
      </c>
      <c r="BK138" s="159">
        <f t="shared" si="9"/>
        <v>0</v>
      </c>
      <c r="BL138" s="18" t="s">
        <v>1000</v>
      </c>
      <c r="BM138" s="157" t="s">
        <v>334</v>
      </c>
    </row>
    <row r="139" spans="1:65" s="2" customFormat="1" ht="16.5" customHeight="1">
      <c r="A139" s="33"/>
      <c r="B139" s="145"/>
      <c r="C139" s="192" t="s">
        <v>258</v>
      </c>
      <c r="D139" s="192" t="s">
        <v>237</v>
      </c>
      <c r="E139" s="193" t="s">
        <v>1035</v>
      </c>
      <c r="F139" s="194" t="s">
        <v>1036</v>
      </c>
      <c r="G139" s="195" t="s">
        <v>177</v>
      </c>
      <c r="H139" s="196">
        <v>26</v>
      </c>
      <c r="I139" s="197"/>
      <c r="J139" s="196">
        <f t="shared" si="0"/>
        <v>0</v>
      </c>
      <c r="K139" s="198"/>
      <c r="L139" s="199"/>
      <c r="M139" s="200" t="s">
        <v>1</v>
      </c>
      <c r="N139" s="201" t="s">
        <v>41</v>
      </c>
      <c r="O139" s="59"/>
      <c r="P139" s="155">
        <f t="shared" si="1"/>
        <v>0</v>
      </c>
      <c r="Q139" s="155">
        <v>1E-3</v>
      </c>
      <c r="R139" s="155">
        <f t="shared" si="2"/>
        <v>2.6000000000000002E-2</v>
      </c>
      <c r="S139" s="155">
        <v>0</v>
      </c>
      <c r="T139" s="15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1000</v>
      </c>
      <c r="AT139" s="157" t="s">
        <v>237</v>
      </c>
      <c r="AU139" s="157" t="s">
        <v>84</v>
      </c>
      <c r="AY139" s="18" t="s">
        <v>154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8" t="s">
        <v>84</v>
      </c>
      <c r="BK139" s="159">
        <f t="shared" si="9"/>
        <v>0</v>
      </c>
      <c r="BL139" s="18" t="s">
        <v>1000</v>
      </c>
      <c r="BM139" s="157" t="s">
        <v>337</v>
      </c>
    </row>
    <row r="140" spans="1:65" s="2" customFormat="1" ht="16.5" customHeight="1">
      <c r="A140" s="33"/>
      <c r="B140" s="145"/>
      <c r="C140" s="146" t="s">
        <v>7</v>
      </c>
      <c r="D140" s="146" t="s">
        <v>156</v>
      </c>
      <c r="E140" s="147" t="s">
        <v>1037</v>
      </c>
      <c r="F140" s="148" t="s">
        <v>1038</v>
      </c>
      <c r="G140" s="149" t="s">
        <v>330</v>
      </c>
      <c r="H140" s="150">
        <v>5</v>
      </c>
      <c r="I140" s="151"/>
      <c r="J140" s="150">
        <f t="shared" si="0"/>
        <v>0</v>
      </c>
      <c r="K140" s="152"/>
      <c r="L140" s="34"/>
      <c r="M140" s="153" t="s">
        <v>1</v>
      </c>
      <c r="N140" s="154" t="s">
        <v>41</v>
      </c>
      <c r="O140" s="59"/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1000</v>
      </c>
      <c r="AT140" s="157" t="s">
        <v>156</v>
      </c>
      <c r="AU140" s="157" t="s">
        <v>84</v>
      </c>
      <c r="AY140" s="18" t="s">
        <v>154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8" t="s">
        <v>84</v>
      </c>
      <c r="BK140" s="159">
        <f t="shared" si="9"/>
        <v>0</v>
      </c>
      <c r="BL140" s="18" t="s">
        <v>1000</v>
      </c>
      <c r="BM140" s="157" t="s">
        <v>346</v>
      </c>
    </row>
    <row r="141" spans="1:65" s="2" customFormat="1" ht="16.5" customHeight="1">
      <c r="A141" s="33"/>
      <c r="B141" s="145"/>
      <c r="C141" s="192" t="s">
        <v>271</v>
      </c>
      <c r="D141" s="192" t="s">
        <v>237</v>
      </c>
      <c r="E141" s="193" t="s">
        <v>1039</v>
      </c>
      <c r="F141" s="194" t="s">
        <v>1040</v>
      </c>
      <c r="G141" s="195" t="s">
        <v>330</v>
      </c>
      <c r="H141" s="196">
        <v>5</v>
      </c>
      <c r="I141" s="197"/>
      <c r="J141" s="196">
        <f t="shared" si="0"/>
        <v>0</v>
      </c>
      <c r="K141" s="198"/>
      <c r="L141" s="199"/>
      <c r="M141" s="200" t="s">
        <v>1</v>
      </c>
      <c r="N141" s="201" t="s">
        <v>41</v>
      </c>
      <c r="O141" s="59"/>
      <c r="P141" s="155">
        <f t="shared" si="1"/>
        <v>0</v>
      </c>
      <c r="Q141" s="155">
        <v>1.8000000000000001E-4</v>
      </c>
      <c r="R141" s="155">
        <f t="shared" si="2"/>
        <v>9.0000000000000008E-4</v>
      </c>
      <c r="S141" s="155">
        <v>0</v>
      </c>
      <c r="T141" s="15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1000</v>
      </c>
      <c r="AT141" s="157" t="s">
        <v>237</v>
      </c>
      <c r="AU141" s="157" t="s">
        <v>84</v>
      </c>
      <c r="AY141" s="18" t="s">
        <v>154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8" t="s">
        <v>84</v>
      </c>
      <c r="BK141" s="159">
        <f t="shared" si="9"/>
        <v>0</v>
      </c>
      <c r="BL141" s="18" t="s">
        <v>1000</v>
      </c>
      <c r="BM141" s="157" t="s">
        <v>354</v>
      </c>
    </row>
    <row r="142" spans="1:65" s="2" customFormat="1" ht="16.5" customHeight="1">
      <c r="A142" s="33"/>
      <c r="B142" s="145"/>
      <c r="C142" s="146" t="s">
        <v>275</v>
      </c>
      <c r="D142" s="146" t="s">
        <v>156</v>
      </c>
      <c r="E142" s="147" t="s">
        <v>1041</v>
      </c>
      <c r="F142" s="148" t="s">
        <v>1042</v>
      </c>
      <c r="G142" s="149" t="s">
        <v>330</v>
      </c>
      <c r="H142" s="150">
        <v>18</v>
      </c>
      <c r="I142" s="151"/>
      <c r="J142" s="150">
        <f t="shared" si="0"/>
        <v>0</v>
      </c>
      <c r="K142" s="152"/>
      <c r="L142" s="34"/>
      <c r="M142" s="153" t="s">
        <v>1</v>
      </c>
      <c r="N142" s="154" t="s">
        <v>41</v>
      </c>
      <c r="O142" s="59"/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1000</v>
      </c>
      <c r="AT142" s="157" t="s">
        <v>156</v>
      </c>
      <c r="AU142" s="157" t="s">
        <v>84</v>
      </c>
      <c r="AY142" s="18" t="s">
        <v>154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8" t="s">
        <v>84</v>
      </c>
      <c r="BK142" s="159">
        <f t="shared" si="9"/>
        <v>0</v>
      </c>
      <c r="BL142" s="18" t="s">
        <v>1000</v>
      </c>
      <c r="BM142" s="157" t="s">
        <v>363</v>
      </c>
    </row>
    <row r="143" spans="1:65" s="2" customFormat="1" ht="16.5" customHeight="1">
      <c r="A143" s="33"/>
      <c r="B143" s="145"/>
      <c r="C143" s="192" t="s">
        <v>280</v>
      </c>
      <c r="D143" s="192" t="s">
        <v>237</v>
      </c>
      <c r="E143" s="193" t="s">
        <v>1043</v>
      </c>
      <c r="F143" s="194" t="s">
        <v>1044</v>
      </c>
      <c r="G143" s="195" t="s">
        <v>330</v>
      </c>
      <c r="H143" s="196">
        <v>18</v>
      </c>
      <c r="I143" s="197"/>
      <c r="J143" s="196">
        <f t="shared" si="0"/>
        <v>0</v>
      </c>
      <c r="K143" s="198"/>
      <c r="L143" s="199"/>
      <c r="M143" s="200" t="s">
        <v>1</v>
      </c>
      <c r="N143" s="201" t="s">
        <v>41</v>
      </c>
      <c r="O143" s="59"/>
      <c r="P143" s="155">
        <f t="shared" si="1"/>
        <v>0</v>
      </c>
      <c r="Q143" s="155">
        <v>2.1000000000000001E-4</v>
      </c>
      <c r="R143" s="155">
        <f t="shared" si="2"/>
        <v>3.7800000000000004E-3</v>
      </c>
      <c r="S143" s="155">
        <v>0</v>
      </c>
      <c r="T143" s="15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1000</v>
      </c>
      <c r="AT143" s="157" t="s">
        <v>237</v>
      </c>
      <c r="AU143" s="157" t="s">
        <v>84</v>
      </c>
      <c r="AY143" s="18" t="s">
        <v>154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8" t="s">
        <v>84</v>
      </c>
      <c r="BK143" s="159">
        <f t="shared" si="9"/>
        <v>0</v>
      </c>
      <c r="BL143" s="18" t="s">
        <v>1000</v>
      </c>
      <c r="BM143" s="157" t="s">
        <v>372</v>
      </c>
    </row>
    <row r="144" spans="1:65" s="2" customFormat="1" ht="21.75" customHeight="1">
      <c r="A144" s="33"/>
      <c r="B144" s="145"/>
      <c r="C144" s="146" t="s">
        <v>284</v>
      </c>
      <c r="D144" s="146" t="s">
        <v>156</v>
      </c>
      <c r="E144" s="147" t="s">
        <v>1045</v>
      </c>
      <c r="F144" s="148" t="s">
        <v>1046</v>
      </c>
      <c r="G144" s="149" t="s">
        <v>330</v>
      </c>
      <c r="H144" s="150">
        <v>8</v>
      </c>
      <c r="I144" s="151"/>
      <c r="J144" s="150">
        <f t="shared" si="0"/>
        <v>0</v>
      </c>
      <c r="K144" s="152"/>
      <c r="L144" s="34"/>
      <c r="M144" s="153" t="s">
        <v>1</v>
      </c>
      <c r="N144" s="154" t="s">
        <v>41</v>
      </c>
      <c r="O144" s="59"/>
      <c r="P144" s="155">
        <f t="shared" si="1"/>
        <v>0</v>
      </c>
      <c r="Q144" s="155">
        <v>0</v>
      </c>
      <c r="R144" s="155">
        <f t="shared" si="2"/>
        <v>0</v>
      </c>
      <c r="S144" s="155">
        <v>0</v>
      </c>
      <c r="T144" s="15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1000</v>
      </c>
      <c r="AT144" s="157" t="s">
        <v>156</v>
      </c>
      <c r="AU144" s="157" t="s">
        <v>84</v>
      </c>
      <c r="AY144" s="18" t="s">
        <v>154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8" t="s">
        <v>84</v>
      </c>
      <c r="BK144" s="159">
        <f t="shared" si="9"/>
        <v>0</v>
      </c>
      <c r="BL144" s="18" t="s">
        <v>1000</v>
      </c>
      <c r="BM144" s="157" t="s">
        <v>383</v>
      </c>
    </row>
    <row r="145" spans="1:65" s="2" customFormat="1" ht="16.5" customHeight="1">
      <c r="A145" s="33"/>
      <c r="B145" s="145"/>
      <c r="C145" s="192" t="s">
        <v>288</v>
      </c>
      <c r="D145" s="192" t="s">
        <v>237</v>
      </c>
      <c r="E145" s="193" t="s">
        <v>1047</v>
      </c>
      <c r="F145" s="194" t="s">
        <v>1048</v>
      </c>
      <c r="G145" s="195" t="s">
        <v>330</v>
      </c>
      <c r="H145" s="196">
        <v>8</v>
      </c>
      <c r="I145" s="197"/>
      <c r="J145" s="196">
        <f t="shared" si="0"/>
        <v>0</v>
      </c>
      <c r="K145" s="198"/>
      <c r="L145" s="199"/>
      <c r="M145" s="200" t="s">
        <v>1</v>
      </c>
      <c r="N145" s="201" t="s">
        <v>41</v>
      </c>
      <c r="O145" s="59"/>
      <c r="P145" s="155">
        <f t="shared" si="1"/>
        <v>0</v>
      </c>
      <c r="Q145" s="155">
        <v>1.4999999999999999E-4</v>
      </c>
      <c r="R145" s="155">
        <f t="shared" si="2"/>
        <v>1.1999999999999999E-3</v>
      </c>
      <c r="S145" s="155">
        <v>0</v>
      </c>
      <c r="T145" s="15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1000</v>
      </c>
      <c r="AT145" s="157" t="s">
        <v>237</v>
      </c>
      <c r="AU145" s="157" t="s">
        <v>84</v>
      </c>
      <c r="AY145" s="18" t="s">
        <v>154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8" t="s">
        <v>84</v>
      </c>
      <c r="BK145" s="159">
        <f t="shared" si="9"/>
        <v>0</v>
      </c>
      <c r="BL145" s="18" t="s">
        <v>1000</v>
      </c>
      <c r="BM145" s="157" t="s">
        <v>396</v>
      </c>
    </row>
    <row r="146" spans="1:65" s="2" customFormat="1" ht="16.5" customHeight="1">
      <c r="A146" s="33"/>
      <c r="B146" s="145"/>
      <c r="C146" s="146" t="s">
        <v>341</v>
      </c>
      <c r="D146" s="146" t="s">
        <v>156</v>
      </c>
      <c r="E146" s="147" t="s">
        <v>1049</v>
      </c>
      <c r="F146" s="148" t="s">
        <v>1050</v>
      </c>
      <c r="G146" s="149" t="s">
        <v>330</v>
      </c>
      <c r="H146" s="150">
        <v>6</v>
      </c>
      <c r="I146" s="151"/>
      <c r="J146" s="150">
        <f t="shared" si="0"/>
        <v>0</v>
      </c>
      <c r="K146" s="152"/>
      <c r="L146" s="34"/>
      <c r="M146" s="153" t="s">
        <v>1</v>
      </c>
      <c r="N146" s="154" t="s">
        <v>41</v>
      </c>
      <c r="O146" s="59"/>
      <c r="P146" s="155">
        <f t="shared" si="1"/>
        <v>0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1000</v>
      </c>
      <c r="AT146" s="157" t="s">
        <v>156</v>
      </c>
      <c r="AU146" s="157" t="s">
        <v>84</v>
      </c>
      <c r="AY146" s="18" t="s">
        <v>154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8" t="s">
        <v>84</v>
      </c>
      <c r="BK146" s="159">
        <f t="shared" si="9"/>
        <v>0</v>
      </c>
      <c r="BL146" s="18" t="s">
        <v>1000</v>
      </c>
      <c r="BM146" s="157" t="s">
        <v>409</v>
      </c>
    </row>
    <row r="147" spans="1:65" s="2" customFormat="1" ht="21.75" customHeight="1">
      <c r="A147" s="33"/>
      <c r="B147" s="145"/>
      <c r="C147" s="192" t="s">
        <v>346</v>
      </c>
      <c r="D147" s="192" t="s">
        <v>237</v>
      </c>
      <c r="E147" s="193" t="s">
        <v>1051</v>
      </c>
      <c r="F147" s="194" t="s">
        <v>1052</v>
      </c>
      <c r="G147" s="195" t="s">
        <v>330</v>
      </c>
      <c r="H147" s="196">
        <v>6</v>
      </c>
      <c r="I147" s="197"/>
      <c r="J147" s="196">
        <f t="shared" si="0"/>
        <v>0</v>
      </c>
      <c r="K147" s="198"/>
      <c r="L147" s="199"/>
      <c r="M147" s="200" t="s">
        <v>1</v>
      </c>
      <c r="N147" s="201" t="s">
        <v>41</v>
      </c>
      <c r="O147" s="59"/>
      <c r="P147" s="155">
        <f t="shared" si="1"/>
        <v>0</v>
      </c>
      <c r="Q147" s="155">
        <v>6.8999999999999999E-3</v>
      </c>
      <c r="R147" s="155">
        <f t="shared" si="2"/>
        <v>4.1399999999999999E-2</v>
      </c>
      <c r="S147" s="155">
        <v>0</v>
      </c>
      <c r="T147" s="15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1000</v>
      </c>
      <c r="AT147" s="157" t="s">
        <v>237</v>
      </c>
      <c r="AU147" s="157" t="s">
        <v>84</v>
      </c>
      <c r="AY147" s="18" t="s">
        <v>154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8" t="s">
        <v>84</v>
      </c>
      <c r="BK147" s="159">
        <f t="shared" si="9"/>
        <v>0</v>
      </c>
      <c r="BL147" s="18" t="s">
        <v>1000</v>
      </c>
      <c r="BM147" s="157" t="s">
        <v>420</v>
      </c>
    </row>
    <row r="148" spans="1:65" s="2" customFormat="1" ht="16.5" customHeight="1">
      <c r="A148" s="33"/>
      <c r="B148" s="145"/>
      <c r="C148" s="146" t="s">
        <v>302</v>
      </c>
      <c r="D148" s="146" t="s">
        <v>156</v>
      </c>
      <c r="E148" s="147" t="s">
        <v>1053</v>
      </c>
      <c r="F148" s="148" t="s">
        <v>1054</v>
      </c>
      <c r="G148" s="149" t="s">
        <v>330</v>
      </c>
      <c r="H148" s="150">
        <v>7</v>
      </c>
      <c r="I148" s="151"/>
      <c r="J148" s="150">
        <f t="shared" si="0"/>
        <v>0</v>
      </c>
      <c r="K148" s="152"/>
      <c r="L148" s="34"/>
      <c r="M148" s="153" t="s">
        <v>1</v>
      </c>
      <c r="N148" s="154" t="s">
        <v>41</v>
      </c>
      <c r="O148" s="59"/>
      <c r="P148" s="155">
        <f t="shared" si="1"/>
        <v>0</v>
      </c>
      <c r="Q148" s="155">
        <v>0</v>
      </c>
      <c r="R148" s="155">
        <f t="shared" si="2"/>
        <v>0</v>
      </c>
      <c r="S148" s="155">
        <v>0</v>
      </c>
      <c r="T148" s="15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1000</v>
      </c>
      <c r="AT148" s="157" t="s">
        <v>156</v>
      </c>
      <c r="AU148" s="157" t="s">
        <v>84</v>
      </c>
      <c r="AY148" s="18" t="s">
        <v>154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8" t="s">
        <v>84</v>
      </c>
      <c r="BK148" s="159">
        <f t="shared" si="9"/>
        <v>0</v>
      </c>
      <c r="BL148" s="18" t="s">
        <v>1000</v>
      </c>
      <c r="BM148" s="157" t="s">
        <v>429</v>
      </c>
    </row>
    <row r="149" spans="1:65" s="2" customFormat="1" ht="33" customHeight="1">
      <c r="A149" s="33"/>
      <c r="B149" s="145"/>
      <c r="C149" s="192" t="s">
        <v>306</v>
      </c>
      <c r="D149" s="192" t="s">
        <v>237</v>
      </c>
      <c r="E149" s="193" t="s">
        <v>1055</v>
      </c>
      <c r="F149" s="194" t="s">
        <v>1056</v>
      </c>
      <c r="G149" s="195" t="s">
        <v>330</v>
      </c>
      <c r="H149" s="196">
        <v>7</v>
      </c>
      <c r="I149" s="197"/>
      <c r="J149" s="196">
        <f t="shared" si="0"/>
        <v>0</v>
      </c>
      <c r="K149" s="198"/>
      <c r="L149" s="199"/>
      <c r="M149" s="200" t="s">
        <v>1</v>
      </c>
      <c r="N149" s="201" t="s">
        <v>41</v>
      </c>
      <c r="O149" s="59"/>
      <c r="P149" s="155">
        <f t="shared" si="1"/>
        <v>0</v>
      </c>
      <c r="Q149" s="155">
        <v>3.0000000000000001E-3</v>
      </c>
      <c r="R149" s="155">
        <f t="shared" si="2"/>
        <v>2.1000000000000001E-2</v>
      </c>
      <c r="S149" s="155">
        <v>0</v>
      </c>
      <c r="T149" s="15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1000</v>
      </c>
      <c r="AT149" s="157" t="s">
        <v>237</v>
      </c>
      <c r="AU149" s="157" t="s">
        <v>84</v>
      </c>
      <c r="AY149" s="18" t="s">
        <v>154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8" t="s">
        <v>84</v>
      </c>
      <c r="BK149" s="159">
        <f t="shared" si="9"/>
        <v>0</v>
      </c>
      <c r="BL149" s="18" t="s">
        <v>1000</v>
      </c>
      <c r="BM149" s="157" t="s">
        <v>445</v>
      </c>
    </row>
    <row r="150" spans="1:65" s="2" customFormat="1" ht="16.5" customHeight="1">
      <c r="A150" s="33"/>
      <c r="B150" s="145"/>
      <c r="C150" s="146" t="s">
        <v>292</v>
      </c>
      <c r="D150" s="146" t="s">
        <v>156</v>
      </c>
      <c r="E150" s="147" t="s">
        <v>1057</v>
      </c>
      <c r="F150" s="148" t="s">
        <v>1058</v>
      </c>
      <c r="G150" s="149" t="s">
        <v>330</v>
      </c>
      <c r="H150" s="150">
        <v>6</v>
      </c>
      <c r="I150" s="151"/>
      <c r="J150" s="150">
        <f t="shared" si="0"/>
        <v>0</v>
      </c>
      <c r="K150" s="152"/>
      <c r="L150" s="34"/>
      <c r="M150" s="153" t="s">
        <v>1</v>
      </c>
      <c r="N150" s="154" t="s">
        <v>41</v>
      </c>
      <c r="O150" s="59"/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1000</v>
      </c>
      <c r="AT150" s="157" t="s">
        <v>156</v>
      </c>
      <c r="AU150" s="157" t="s">
        <v>84</v>
      </c>
      <c r="AY150" s="18" t="s">
        <v>154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8" t="s">
        <v>84</v>
      </c>
      <c r="BK150" s="159">
        <f t="shared" si="9"/>
        <v>0</v>
      </c>
      <c r="BL150" s="18" t="s">
        <v>1000</v>
      </c>
      <c r="BM150" s="157" t="s">
        <v>664</v>
      </c>
    </row>
    <row r="151" spans="1:65" s="2" customFormat="1" ht="33" customHeight="1">
      <c r="A151" s="33"/>
      <c r="B151" s="145"/>
      <c r="C151" s="192" t="s">
        <v>297</v>
      </c>
      <c r="D151" s="192" t="s">
        <v>237</v>
      </c>
      <c r="E151" s="193" t="s">
        <v>1059</v>
      </c>
      <c r="F151" s="194" t="s">
        <v>1060</v>
      </c>
      <c r="G151" s="195" t="s">
        <v>330</v>
      </c>
      <c r="H151" s="196">
        <v>6</v>
      </c>
      <c r="I151" s="197"/>
      <c r="J151" s="196">
        <f t="shared" si="0"/>
        <v>0</v>
      </c>
      <c r="K151" s="198"/>
      <c r="L151" s="199"/>
      <c r="M151" s="200" t="s">
        <v>1</v>
      </c>
      <c r="N151" s="201" t="s">
        <v>41</v>
      </c>
      <c r="O151" s="59"/>
      <c r="P151" s="155">
        <f t="shared" si="1"/>
        <v>0</v>
      </c>
      <c r="Q151" s="155">
        <v>2.8000000000000001E-2</v>
      </c>
      <c r="R151" s="155">
        <f t="shared" si="2"/>
        <v>0.16800000000000001</v>
      </c>
      <c r="S151" s="155">
        <v>0</v>
      </c>
      <c r="T151" s="15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1000</v>
      </c>
      <c r="AT151" s="157" t="s">
        <v>237</v>
      </c>
      <c r="AU151" s="157" t="s">
        <v>84</v>
      </c>
      <c r="AY151" s="18" t="s">
        <v>154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8" t="s">
        <v>84</v>
      </c>
      <c r="BK151" s="159">
        <f t="shared" si="9"/>
        <v>0</v>
      </c>
      <c r="BL151" s="18" t="s">
        <v>1000</v>
      </c>
      <c r="BM151" s="157" t="s">
        <v>672</v>
      </c>
    </row>
    <row r="152" spans="1:65" s="2" customFormat="1" ht="16.5" customHeight="1">
      <c r="A152" s="33"/>
      <c r="B152" s="145"/>
      <c r="C152" s="146" t="s">
        <v>310</v>
      </c>
      <c r="D152" s="146" t="s">
        <v>156</v>
      </c>
      <c r="E152" s="147" t="s">
        <v>1061</v>
      </c>
      <c r="F152" s="148" t="s">
        <v>1062</v>
      </c>
      <c r="G152" s="149" t="s">
        <v>330</v>
      </c>
      <c r="H152" s="150">
        <v>6</v>
      </c>
      <c r="I152" s="151"/>
      <c r="J152" s="150">
        <f t="shared" si="0"/>
        <v>0</v>
      </c>
      <c r="K152" s="152"/>
      <c r="L152" s="34"/>
      <c r="M152" s="153" t="s">
        <v>1</v>
      </c>
      <c r="N152" s="154" t="s">
        <v>41</v>
      </c>
      <c r="O152" s="59"/>
      <c r="P152" s="155">
        <f t="shared" si="1"/>
        <v>0</v>
      </c>
      <c r="Q152" s="155">
        <v>0</v>
      </c>
      <c r="R152" s="155">
        <f t="shared" si="2"/>
        <v>0</v>
      </c>
      <c r="S152" s="155">
        <v>0</v>
      </c>
      <c r="T152" s="15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7" t="s">
        <v>1000</v>
      </c>
      <c r="AT152" s="157" t="s">
        <v>156</v>
      </c>
      <c r="AU152" s="157" t="s">
        <v>84</v>
      </c>
      <c r="AY152" s="18" t="s">
        <v>154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8" t="s">
        <v>84</v>
      </c>
      <c r="BK152" s="159">
        <f t="shared" si="9"/>
        <v>0</v>
      </c>
      <c r="BL152" s="18" t="s">
        <v>1000</v>
      </c>
      <c r="BM152" s="157" t="s">
        <v>680</v>
      </c>
    </row>
    <row r="153" spans="1:65" s="2" customFormat="1" ht="16.5" customHeight="1">
      <c r="A153" s="33"/>
      <c r="B153" s="145"/>
      <c r="C153" s="146" t="s">
        <v>314</v>
      </c>
      <c r="D153" s="146" t="s">
        <v>156</v>
      </c>
      <c r="E153" s="147" t="s">
        <v>1063</v>
      </c>
      <c r="F153" s="148" t="s">
        <v>1064</v>
      </c>
      <c r="G153" s="149" t="s">
        <v>330</v>
      </c>
      <c r="H153" s="150">
        <v>1</v>
      </c>
      <c r="I153" s="151"/>
      <c r="J153" s="150">
        <f t="shared" si="0"/>
        <v>0</v>
      </c>
      <c r="K153" s="152"/>
      <c r="L153" s="34"/>
      <c r="M153" s="153" t="s">
        <v>1</v>
      </c>
      <c r="N153" s="154" t="s">
        <v>41</v>
      </c>
      <c r="O153" s="59"/>
      <c r="P153" s="155">
        <f t="shared" si="1"/>
        <v>0</v>
      </c>
      <c r="Q153" s="155">
        <v>0</v>
      </c>
      <c r="R153" s="155">
        <f t="shared" si="2"/>
        <v>0</v>
      </c>
      <c r="S153" s="155">
        <v>0</v>
      </c>
      <c r="T153" s="156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7" t="s">
        <v>1000</v>
      </c>
      <c r="AT153" s="157" t="s">
        <v>156</v>
      </c>
      <c r="AU153" s="157" t="s">
        <v>84</v>
      </c>
      <c r="AY153" s="18" t="s">
        <v>154</v>
      </c>
      <c r="BE153" s="158">
        <f t="shared" si="4"/>
        <v>0</v>
      </c>
      <c r="BF153" s="158">
        <f t="shared" si="5"/>
        <v>0</v>
      </c>
      <c r="BG153" s="158">
        <f t="shared" si="6"/>
        <v>0</v>
      </c>
      <c r="BH153" s="158">
        <f t="shared" si="7"/>
        <v>0</v>
      </c>
      <c r="BI153" s="158">
        <f t="shared" si="8"/>
        <v>0</v>
      </c>
      <c r="BJ153" s="18" t="s">
        <v>84</v>
      </c>
      <c r="BK153" s="159">
        <f t="shared" si="9"/>
        <v>0</v>
      </c>
      <c r="BL153" s="18" t="s">
        <v>1000</v>
      </c>
      <c r="BM153" s="157" t="s">
        <v>688</v>
      </c>
    </row>
    <row r="154" spans="1:65" s="2" customFormat="1" ht="16.5" customHeight="1">
      <c r="A154" s="33"/>
      <c r="B154" s="145"/>
      <c r="C154" s="146" t="s">
        <v>318</v>
      </c>
      <c r="D154" s="146" t="s">
        <v>156</v>
      </c>
      <c r="E154" s="147" t="s">
        <v>1065</v>
      </c>
      <c r="F154" s="148" t="s">
        <v>1066</v>
      </c>
      <c r="G154" s="149" t="s">
        <v>330</v>
      </c>
      <c r="H154" s="150">
        <v>0</v>
      </c>
      <c r="I154" s="151"/>
      <c r="J154" s="150">
        <f t="shared" si="0"/>
        <v>0</v>
      </c>
      <c r="K154" s="152"/>
      <c r="L154" s="34"/>
      <c r="M154" s="153" t="s">
        <v>1</v>
      </c>
      <c r="N154" s="154" t="s">
        <v>41</v>
      </c>
      <c r="O154" s="59"/>
      <c r="P154" s="155">
        <f t="shared" si="1"/>
        <v>0</v>
      </c>
      <c r="Q154" s="155">
        <v>0</v>
      </c>
      <c r="R154" s="155">
        <f t="shared" si="2"/>
        <v>0</v>
      </c>
      <c r="S154" s="155">
        <v>0</v>
      </c>
      <c r="T154" s="156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7" t="s">
        <v>1000</v>
      </c>
      <c r="AT154" s="157" t="s">
        <v>156</v>
      </c>
      <c r="AU154" s="157" t="s">
        <v>84</v>
      </c>
      <c r="AY154" s="18" t="s">
        <v>154</v>
      </c>
      <c r="BE154" s="158">
        <f t="shared" si="4"/>
        <v>0</v>
      </c>
      <c r="BF154" s="158">
        <f t="shared" si="5"/>
        <v>0</v>
      </c>
      <c r="BG154" s="158">
        <f t="shared" si="6"/>
        <v>0</v>
      </c>
      <c r="BH154" s="158">
        <f t="shared" si="7"/>
        <v>0</v>
      </c>
      <c r="BI154" s="158">
        <f t="shared" si="8"/>
        <v>0</v>
      </c>
      <c r="BJ154" s="18" t="s">
        <v>84</v>
      </c>
      <c r="BK154" s="159">
        <f t="shared" si="9"/>
        <v>0</v>
      </c>
      <c r="BL154" s="18" t="s">
        <v>1000</v>
      </c>
      <c r="BM154" s="157" t="s">
        <v>696</v>
      </c>
    </row>
    <row r="155" spans="1:65" s="2" customFormat="1" ht="21.75" customHeight="1">
      <c r="A155" s="33"/>
      <c r="B155" s="145"/>
      <c r="C155" s="146" t="s">
        <v>323</v>
      </c>
      <c r="D155" s="146" t="s">
        <v>156</v>
      </c>
      <c r="E155" s="147" t="s">
        <v>1067</v>
      </c>
      <c r="F155" s="148" t="s">
        <v>1068</v>
      </c>
      <c r="G155" s="149" t="s">
        <v>330</v>
      </c>
      <c r="H155" s="150">
        <v>0</v>
      </c>
      <c r="I155" s="151"/>
      <c r="J155" s="150">
        <f t="shared" si="0"/>
        <v>0</v>
      </c>
      <c r="K155" s="152"/>
      <c r="L155" s="34"/>
      <c r="M155" s="153" t="s">
        <v>1</v>
      </c>
      <c r="N155" s="154" t="s">
        <v>41</v>
      </c>
      <c r="O155" s="59"/>
      <c r="P155" s="155">
        <f t="shared" si="1"/>
        <v>0</v>
      </c>
      <c r="Q155" s="155">
        <v>0</v>
      </c>
      <c r="R155" s="155">
        <f t="shared" si="2"/>
        <v>0</v>
      </c>
      <c r="S155" s="155">
        <v>0</v>
      </c>
      <c r="T155" s="156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7" t="s">
        <v>1000</v>
      </c>
      <c r="AT155" s="157" t="s">
        <v>156</v>
      </c>
      <c r="AU155" s="157" t="s">
        <v>84</v>
      </c>
      <c r="AY155" s="18" t="s">
        <v>154</v>
      </c>
      <c r="BE155" s="158">
        <f t="shared" si="4"/>
        <v>0</v>
      </c>
      <c r="BF155" s="158">
        <f t="shared" si="5"/>
        <v>0</v>
      </c>
      <c r="BG155" s="158">
        <f t="shared" si="6"/>
        <v>0</v>
      </c>
      <c r="BH155" s="158">
        <f t="shared" si="7"/>
        <v>0</v>
      </c>
      <c r="BI155" s="158">
        <f t="shared" si="8"/>
        <v>0</v>
      </c>
      <c r="BJ155" s="18" t="s">
        <v>84</v>
      </c>
      <c r="BK155" s="159">
        <f t="shared" si="9"/>
        <v>0</v>
      </c>
      <c r="BL155" s="18" t="s">
        <v>1000</v>
      </c>
      <c r="BM155" s="157" t="s">
        <v>704</v>
      </c>
    </row>
    <row r="156" spans="1:65" s="2" customFormat="1" ht="16.5" customHeight="1">
      <c r="A156" s="33"/>
      <c r="B156" s="145"/>
      <c r="C156" s="146" t="s">
        <v>327</v>
      </c>
      <c r="D156" s="146" t="s">
        <v>156</v>
      </c>
      <c r="E156" s="147" t="s">
        <v>1069</v>
      </c>
      <c r="F156" s="148" t="s">
        <v>1070</v>
      </c>
      <c r="G156" s="149" t="s">
        <v>330</v>
      </c>
      <c r="H156" s="150">
        <v>6</v>
      </c>
      <c r="I156" s="151"/>
      <c r="J156" s="150">
        <f t="shared" si="0"/>
        <v>0</v>
      </c>
      <c r="K156" s="152"/>
      <c r="L156" s="34"/>
      <c r="M156" s="153" t="s">
        <v>1</v>
      </c>
      <c r="N156" s="154" t="s">
        <v>41</v>
      </c>
      <c r="O156" s="59"/>
      <c r="P156" s="155">
        <f t="shared" si="1"/>
        <v>0</v>
      </c>
      <c r="Q156" s="155">
        <v>0</v>
      </c>
      <c r="R156" s="155">
        <f t="shared" si="2"/>
        <v>0</v>
      </c>
      <c r="S156" s="155">
        <v>0</v>
      </c>
      <c r="T156" s="156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57" t="s">
        <v>1000</v>
      </c>
      <c r="AT156" s="157" t="s">
        <v>156</v>
      </c>
      <c r="AU156" s="157" t="s">
        <v>84</v>
      </c>
      <c r="AY156" s="18" t="s">
        <v>154</v>
      </c>
      <c r="BE156" s="158">
        <f t="shared" si="4"/>
        <v>0</v>
      </c>
      <c r="BF156" s="158">
        <f t="shared" si="5"/>
        <v>0</v>
      </c>
      <c r="BG156" s="158">
        <f t="shared" si="6"/>
        <v>0</v>
      </c>
      <c r="BH156" s="158">
        <f t="shared" si="7"/>
        <v>0</v>
      </c>
      <c r="BI156" s="158">
        <f t="shared" si="8"/>
        <v>0</v>
      </c>
      <c r="BJ156" s="18" t="s">
        <v>84</v>
      </c>
      <c r="BK156" s="159">
        <f t="shared" si="9"/>
        <v>0</v>
      </c>
      <c r="BL156" s="18" t="s">
        <v>1000</v>
      </c>
      <c r="BM156" s="157" t="s">
        <v>712</v>
      </c>
    </row>
    <row r="157" spans="1:65" s="2" customFormat="1" ht="16.5" customHeight="1">
      <c r="A157" s="33"/>
      <c r="B157" s="145"/>
      <c r="C157" s="146" t="s">
        <v>332</v>
      </c>
      <c r="D157" s="146" t="s">
        <v>156</v>
      </c>
      <c r="E157" s="147" t="s">
        <v>1071</v>
      </c>
      <c r="F157" s="148" t="s">
        <v>1072</v>
      </c>
      <c r="G157" s="149" t="s">
        <v>649</v>
      </c>
      <c r="H157" s="150">
        <v>24</v>
      </c>
      <c r="I157" s="151"/>
      <c r="J157" s="150">
        <f t="shared" si="0"/>
        <v>0</v>
      </c>
      <c r="K157" s="152"/>
      <c r="L157" s="34"/>
      <c r="M157" s="153" t="s">
        <v>1</v>
      </c>
      <c r="N157" s="154" t="s">
        <v>41</v>
      </c>
      <c r="O157" s="59"/>
      <c r="P157" s="155">
        <f t="shared" si="1"/>
        <v>0</v>
      </c>
      <c r="Q157" s="155">
        <v>0</v>
      </c>
      <c r="R157" s="155">
        <f t="shared" si="2"/>
        <v>0</v>
      </c>
      <c r="S157" s="155">
        <v>0</v>
      </c>
      <c r="T157" s="156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7" t="s">
        <v>1000</v>
      </c>
      <c r="AT157" s="157" t="s">
        <v>156</v>
      </c>
      <c r="AU157" s="157" t="s">
        <v>84</v>
      </c>
      <c r="AY157" s="18" t="s">
        <v>154</v>
      </c>
      <c r="BE157" s="158">
        <f t="shared" si="4"/>
        <v>0</v>
      </c>
      <c r="BF157" s="158">
        <f t="shared" si="5"/>
        <v>0</v>
      </c>
      <c r="BG157" s="158">
        <f t="shared" si="6"/>
        <v>0</v>
      </c>
      <c r="BH157" s="158">
        <f t="shared" si="7"/>
        <v>0</v>
      </c>
      <c r="BI157" s="158">
        <f t="shared" si="8"/>
        <v>0</v>
      </c>
      <c r="BJ157" s="18" t="s">
        <v>84</v>
      </c>
      <c r="BK157" s="159">
        <f t="shared" si="9"/>
        <v>0</v>
      </c>
      <c r="BL157" s="18" t="s">
        <v>1000</v>
      </c>
      <c r="BM157" s="157" t="s">
        <v>720</v>
      </c>
    </row>
    <row r="158" spans="1:65" s="2" customFormat="1" ht="21.75" customHeight="1">
      <c r="A158" s="33"/>
      <c r="B158" s="145"/>
      <c r="C158" s="146" t="s">
        <v>334</v>
      </c>
      <c r="D158" s="146" t="s">
        <v>156</v>
      </c>
      <c r="E158" s="147" t="s">
        <v>1073</v>
      </c>
      <c r="F158" s="148" t="s">
        <v>1074</v>
      </c>
      <c r="G158" s="149" t="s">
        <v>1</v>
      </c>
      <c r="H158" s="150">
        <v>0</v>
      </c>
      <c r="I158" s="151"/>
      <c r="J158" s="150">
        <f t="shared" si="0"/>
        <v>0</v>
      </c>
      <c r="K158" s="152"/>
      <c r="L158" s="34"/>
      <c r="M158" s="153" t="s">
        <v>1</v>
      </c>
      <c r="N158" s="154" t="s">
        <v>41</v>
      </c>
      <c r="O158" s="59"/>
      <c r="P158" s="155">
        <f t="shared" si="1"/>
        <v>0</v>
      </c>
      <c r="Q158" s="155">
        <v>0</v>
      </c>
      <c r="R158" s="155">
        <f t="shared" si="2"/>
        <v>0</v>
      </c>
      <c r="S158" s="155">
        <v>0</v>
      </c>
      <c r="T158" s="156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7" t="s">
        <v>1000</v>
      </c>
      <c r="AT158" s="157" t="s">
        <v>156</v>
      </c>
      <c r="AU158" s="157" t="s">
        <v>84</v>
      </c>
      <c r="AY158" s="18" t="s">
        <v>154</v>
      </c>
      <c r="BE158" s="158">
        <f t="shared" si="4"/>
        <v>0</v>
      </c>
      <c r="BF158" s="158">
        <f t="shared" si="5"/>
        <v>0</v>
      </c>
      <c r="BG158" s="158">
        <f t="shared" si="6"/>
        <v>0</v>
      </c>
      <c r="BH158" s="158">
        <f t="shared" si="7"/>
        <v>0</v>
      </c>
      <c r="BI158" s="158">
        <f t="shared" si="8"/>
        <v>0</v>
      </c>
      <c r="BJ158" s="18" t="s">
        <v>84</v>
      </c>
      <c r="BK158" s="159">
        <f t="shared" si="9"/>
        <v>0</v>
      </c>
      <c r="BL158" s="18" t="s">
        <v>1000</v>
      </c>
      <c r="BM158" s="157" t="s">
        <v>728</v>
      </c>
    </row>
    <row r="159" spans="1:65" s="2" customFormat="1" ht="16.5" customHeight="1">
      <c r="A159" s="33"/>
      <c r="B159" s="145"/>
      <c r="C159" s="146" t="s">
        <v>336</v>
      </c>
      <c r="D159" s="146" t="s">
        <v>156</v>
      </c>
      <c r="E159" s="147" t="s">
        <v>1075</v>
      </c>
      <c r="F159" s="148" t="s">
        <v>1076</v>
      </c>
      <c r="G159" s="149" t="s">
        <v>399</v>
      </c>
      <c r="H159" s="151"/>
      <c r="I159" s="151"/>
      <c r="J159" s="150">
        <f t="shared" si="0"/>
        <v>0</v>
      </c>
      <c r="K159" s="152"/>
      <c r="L159" s="34"/>
      <c r="M159" s="153" t="s">
        <v>1</v>
      </c>
      <c r="N159" s="154" t="s">
        <v>41</v>
      </c>
      <c r="O159" s="59"/>
      <c r="P159" s="155">
        <f t="shared" si="1"/>
        <v>0</v>
      </c>
      <c r="Q159" s="155">
        <v>0</v>
      </c>
      <c r="R159" s="155">
        <f t="shared" si="2"/>
        <v>0</v>
      </c>
      <c r="S159" s="155">
        <v>0</v>
      </c>
      <c r="T159" s="156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57" t="s">
        <v>1000</v>
      </c>
      <c r="AT159" s="157" t="s">
        <v>156</v>
      </c>
      <c r="AU159" s="157" t="s">
        <v>84</v>
      </c>
      <c r="AY159" s="18" t="s">
        <v>154</v>
      </c>
      <c r="BE159" s="158">
        <f t="shared" si="4"/>
        <v>0</v>
      </c>
      <c r="BF159" s="158">
        <f t="shared" si="5"/>
        <v>0</v>
      </c>
      <c r="BG159" s="158">
        <f t="shared" si="6"/>
        <v>0</v>
      </c>
      <c r="BH159" s="158">
        <f t="shared" si="7"/>
        <v>0</v>
      </c>
      <c r="BI159" s="158">
        <f t="shared" si="8"/>
        <v>0</v>
      </c>
      <c r="BJ159" s="18" t="s">
        <v>84</v>
      </c>
      <c r="BK159" s="159">
        <f t="shared" si="9"/>
        <v>0</v>
      </c>
      <c r="BL159" s="18" t="s">
        <v>1000</v>
      </c>
      <c r="BM159" s="157" t="s">
        <v>737</v>
      </c>
    </row>
    <row r="160" spans="1:65" s="2" customFormat="1" ht="16.5" customHeight="1">
      <c r="A160" s="33"/>
      <c r="B160" s="145"/>
      <c r="C160" s="146" t="s">
        <v>337</v>
      </c>
      <c r="D160" s="146" t="s">
        <v>156</v>
      </c>
      <c r="E160" s="147" t="s">
        <v>1077</v>
      </c>
      <c r="F160" s="148" t="s">
        <v>1078</v>
      </c>
      <c r="G160" s="149" t="s">
        <v>399</v>
      </c>
      <c r="H160" s="151"/>
      <c r="I160" s="151"/>
      <c r="J160" s="150">
        <f t="shared" si="0"/>
        <v>0</v>
      </c>
      <c r="K160" s="152"/>
      <c r="L160" s="34"/>
      <c r="M160" s="202" t="s">
        <v>1</v>
      </c>
      <c r="N160" s="203" t="s">
        <v>41</v>
      </c>
      <c r="O160" s="204"/>
      <c r="P160" s="205">
        <f t="shared" si="1"/>
        <v>0</v>
      </c>
      <c r="Q160" s="205">
        <v>0</v>
      </c>
      <c r="R160" s="205">
        <f t="shared" si="2"/>
        <v>0</v>
      </c>
      <c r="S160" s="205">
        <v>0</v>
      </c>
      <c r="T160" s="206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57" t="s">
        <v>1000</v>
      </c>
      <c r="AT160" s="157" t="s">
        <v>156</v>
      </c>
      <c r="AU160" s="157" t="s">
        <v>84</v>
      </c>
      <c r="AY160" s="18" t="s">
        <v>154</v>
      </c>
      <c r="BE160" s="158">
        <f t="shared" si="4"/>
        <v>0</v>
      </c>
      <c r="BF160" s="158">
        <f t="shared" si="5"/>
        <v>0</v>
      </c>
      <c r="BG160" s="158">
        <f t="shared" si="6"/>
        <v>0</v>
      </c>
      <c r="BH160" s="158">
        <f t="shared" si="7"/>
        <v>0</v>
      </c>
      <c r="BI160" s="158">
        <f t="shared" si="8"/>
        <v>0</v>
      </c>
      <c r="BJ160" s="18" t="s">
        <v>84</v>
      </c>
      <c r="BK160" s="159">
        <f t="shared" si="9"/>
        <v>0</v>
      </c>
      <c r="BL160" s="18" t="s">
        <v>1000</v>
      </c>
      <c r="BM160" s="157" t="s">
        <v>745</v>
      </c>
    </row>
    <row r="161" spans="1:31" s="2" customFormat="1" ht="6.95" customHeight="1">
      <c r="A161" s="33"/>
      <c r="B161" s="48"/>
      <c r="C161" s="49"/>
      <c r="D161" s="49"/>
      <c r="E161" s="49"/>
      <c r="F161" s="49"/>
      <c r="G161" s="49"/>
      <c r="H161" s="49"/>
      <c r="I161" s="49"/>
      <c r="J161" s="49"/>
      <c r="K161" s="49"/>
      <c r="L161" s="34"/>
      <c r="M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</sheetData>
  <autoFilter ref="C117:K160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107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9" t="s">
        <v>1079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ROUND((SUM(BE118:BE152)),  2)</f>
        <v>0</v>
      </c>
      <c r="G33" s="33"/>
      <c r="H33" s="33"/>
      <c r="I33" s="101">
        <v>0.2</v>
      </c>
      <c r="J33" s="100">
        <f>ROUND(((SUM(BE118:BE152))*I33),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ROUND((SUM(BF118:BF152)),  2)</f>
        <v>0</v>
      </c>
      <c r="G34" s="33"/>
      <c r="H34" s="33"/>
      <c r="I34" s="101">
        <v>0.2</v>
      </c>
      <c r="J34" s="100">
        <f>ROUND(((SUM(BF118:BF152))*I34),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ROUND((SUM(BG118:BG152)),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ROUND((SUM(BH118:BH152)),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ROUND((SUM(BI118:BI152)),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9" t="str">
        <f>E9</f>
        <v>9 - SO 103 - Vonkajšie rozvody silnoprúdu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456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995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140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55" t="str">
        <f>E7</f>
        <v>ROZKVET - OPRAVA NÁMESTIA</v>
      </c>
      <c r="F108" s="256"/>
      <c r="G108" s="256"/>
      <c r="H108" s="256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121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49" t="str">
        <f>E9</f>
        <v>9 - SO 103 - Vonkajšie rozvody silnoprúdu</v>
      </c>
      <c r="F110" s="254"/>
      <c r="G110" s="254"/>
      <c r="H110" s="254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 xml:space="preserve"> </v>
      </c>
      <c r="G112" s="33"/>
      <c r="H112" s="33"/>
      <c r="I112" s="28" t="s">
        <v>20</v>
      </c>
      <c r="J112" s="56" t="str">
        <f>IF(J12="","",J12)</f>
        <v>12. 1. 2021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5.7" customHeight="1">
      <c r="A114" s="33"/>
      <c r="B114" s="34"/>
      <c r="C114" s="28" t="s">
        <v>22</v>
      </c>
      <c r="D114" s="33"/>
      <c r="E114" s="33"/>
      <c r="F114" s="26" t="str">
        <f>E15</f>
        <v>Mestský úrad , Trenčín</v>
      </c>
      <c r="G114" s="33"/>
      <c r="H114" s="33"/>
      <c r="I114" s="28" t="s">
        <v>28</v>
      </c>
      <c r="J114" s="31" t="str">
        <f>E21</f>
        <v>BYTOP , s.r.o. Trenčín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Martinusová Katarína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141</v>
      </c>
      <c r="D117" s="124" t="s">
        <v>60</v>
      </c>
      <c r="E117" s="124" t="s">
        <v>56</v>
      </c>
      <c r="F117" s="124" t="s">
        <v>57</v>
      </c>
      <c r="G117" s="124" t="s">
        <v>142</v>
      </c>
      <c r="H117" s="124" t="s">
        <v>143</v>
      </c>
      <c r="I117" s="124" t="s">
        <v>144</v>
      </c>
      <c r="J117" s="125" t="s">
        <v>125</v>
      </c>
      <c r="K117" s="126" t="s">
        <v>145</v>
      </c>
      <c r="L117" s="127"/>
      <c r="M117" s="63" t="s">
        <v>1</v>
      </c>
      <c r="N117" s="64" t="s">
        <v>39</v>
      </c>
      <c r="O117" s="64" t="s">
        <v>146</v>
      </c>
      <c r="P117" s="64" t="s">
        <v>147</v>
      </c>
      <c r="Q117" s="64" t="s">
        <v>148</v>
      </c>
      <c r="R117" s="64" t="s">
        <v>149</v>
      </c>
      <c r="S117" s="64" t="s">
        <v>150</v>
      </c>
      <c r="T117" s="65" t="s">
        <v>151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126</v>
      </c>
      <c r="D118" s="33"/>
      <c r="E118" s="33"/>
      <c r="F118" s="33"/>
      <c r="G118" s="33"/>
      <c r="H118" s="33"/>
      <c r="I118" s="33"/>
      <c r="J118" s="128">
        <f>BK118</f>
        <v>0</v>
      </c>
      <c r="K118" s="33"/>
      <c r="L118" s="34"/>
      <c r="M118" s="66"/>
      <c r="N118" s="57"/>
      <c r="O118" s="67"/>
      <c r="P118" s="129">
        <f>P119</f>
        <v>0</v>
      </c>
      <c r="Q118" s="67"/>
      <c r="R118" s="129">
        <f>R119</f>
        <v>0.75490000000000002</v>
      </c>
      <c r="S118" s="67"/>
      <c r="T118" s="13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127</v>
      </c>
      <c r="BK118" s="131">
        <f>BK119</f>
        <v>0</v>
      </c>
    </row>
    <row r="119" spans="1:65" s="12" customFormat="1" ht="25.9" customHeight="1">
      <c r="B119" s="132"/>
      <c r="D119" s="133" t="s">
        <v>74</v>
      </c>
      <c r="E119" s="134" t="s">
        <v>237</v>
      </c>
      <c r="F119" s="134" t="s">
        <v>611</v>
      </c>
      <c r="I119" s="135"/>
      <c r="J119" s="136">
        <f>BK119</f>
        <v>0</v>
      </c>
      <c r="L119" s="132"/>
      <c r="M119" s="137"/>
      <c r="N119" s="138"/>
      <c r="O119" s="138"/>
      <c r="P119" s="139">
        <f>P120</f>
        <v>0</v>
      </c>
      <c r="Q119" s="138"/>
      <c r="R119" s="139">
        <f>R120</f>
        <v>0.75490000000000002</v>
      </c>
      <c r="S119" s="138"/>
      <c r="T119" s="140">
        <f>T120</f>
        <v>0</v>
      </c>
      <c r="AR119" s="133" t="s">
        <v>90</v>
      </c>
      <c r="AT119" s="141" t="s">
        <v>74</v>
      </c>
      <c r="AU119" s="141" t="s">
        <v>75</v>
      </c>
      <c r="AY119" s="133" t="s">
        <v>154</v>
      </c>
      <c r="BK119" s="142">
        <f>BK120</f>
        <v>0</v>
      </c>
    </row>
    <row r="120" spans="1:65" s="12" customFormat="1" ht="22.9" customHeight="1">
      <c r="B120" s="132"/>
      <c r="D120" s="133" t="s">
        <v>74</v>
      </c>
      <c r="E120" s="143" t="s">
        <v>996</v>
      </c>
      <c r="F120" s="143" t="s">
        <v>997</v>
      </c>
      <c r="I120" s="135"/>
      <c r="J120" s="144">
        <f>BK120</f>
        <v>0</v>
      </c>
      <c r="L120" s="132"/>
      <c r="M120" s="137"/>
      <c r="N120" s="138"/>
      <c r="O120" s="138"/>
      <c r="P120" s="139">
        <f>SUM(P121:P152)</f>
        <v>0</v>
      </c>
      <c r="Q120" s="138"/>
      <c r="R120" s="139">
        <f>SUM(R121:R152)</f>
        <v>0.75490000000000002</v>
      </c>
      <c r="S120" s="138"/>
      <c r="T120" s="140">
        <f>SUM(T121:T152)</f>
        <v>0</v>
      </c>
      <c r="AR120" s="133" t="s">
        <v>90</v>
      </c>
      <c r="AT120" s="141" t="s">
        <v>74</v>
      </c>
      <c r="AU120" s="141" t="s">
        <v>80</v>
      </c>
      <c r="AY120" s="133" t="s">
        <v>154</v>
      </c>
      <c r="BK120" s="142">
        <f>SUM(BK121:BK152)</f>
        <v>0</v>
      </c>
    </row>
    <row r="121" spans="1:65" s="2" customFormat="1" ht="21.75" customHeight="1">
      <c r="A121" s="33"/>
      <c r="B121" s="145"/>
      <c r="C121" s="146" t="s">
        <v>80</v>
      </c>
      <c r="D121" s="146" t="s">
        <v>156</v>
      </c>
      <c r="E121" s="147" t="s">
        <v>1080</v>
      </c>
      <c r="F121" s="148" t="s">
        <v>1081</v>
      </c>
      <c r="G121" s="149" t="s">
        <v>177</v>
      </c>
      <c r="H121" s="150">
        <v>150</v>
      </c>
      <c r="I121" s="151"/>
      <c r="J121" s="150">
        <f t="shared" ref="J121:J152" si="0">ROUND(I121*H121,3)</f>
        <v>0</v>
      </c>
      <c r="K121" s="152"/>
      <c r="L121" s="34"/>
      <c r="M121" s="153" t="s">
        <v>1</v>
      </c>
      <c r="N121" s="154" t="s">
        <v>41</v>
      </c>
      <c r="O121" s="59"/>
      <c r="P121" s="155">
        <f t="shared" ref="P121:P152" si="1">O121*H121</f>
        <v>0</v>
      </c>
      <c r="Q121" s="155">
        <v>0</v>
      </c>
      <c r="R121" s="155">
        <f t="shared" ref="R121:R152" si="2">Q121*H121</f>
        <v>0</v>
      </c>
      <c r="S121" s="155">
        <v>0</v>
      </c>
      <c r="T121" s="156">
        <f t="shared" ref="T121:T152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7" t="s">
        <v>1000</v>
      </c>
      <c r="AT121" s="157" t="s">
        <v>156</v>
      </c>
      <c r="AU121" s="157" t="s">
        <v>84</v>
      </c>
      <c r="AY121" s="18" t="s">
        <v>154</v>
      </c>
      <c r="BE121" s="158">
        <f t="shared" ref="BE121:BE152" si="4">IF(N121="základná",J121,0)</f>
        <v>0</v>
      </c>
      <c r="BF121" s="158">
        <f t="shared" ref="BF121:BF152" si="5">IF(N121="znížená",J121,0)</f>
        <v>0</v>
      </c>
      <c r="BG121" s="158">
        <f t="shared" ref="BG121:BG152" si="6">IF(N121="zákl. prenesená",J121,0)</f>
        <v>0</v>
      </c>
      <c r="BH121" s="158">
        <f t="shared" ref="BH121:BH152" si="7">IF(N121="zníž. prenesená",J121,0)</f>
        <v>0</v>
      </c>
      <c r="BI121" s="158">
        <f t="shared" ref="BI121:BI152" si="8">IF(N121="nulová",J121,0)</f>
        <v>0</v>
      </c>
      <c r="BJ121" s="18" t="s">
        <v>84</v>
      </c>
      <c r="BK121" s="159">
        <f t="shared" ref="BK121:BK152" si="9">ROUND(I121*H121,3)</f>
        <v>0</v>
      </c>
      <c r="BL121" s="18" t="s">
        <v>1000</v>
      </c>
      <c r="BM121" s="157" t="s">
        <v>84</v>
      </c>
    </row>
    <row r="122" spans="1:65" s="2" customFormat="1" ht="16.5" customHeight="1">
      <c r="A122" s="33"/>
      <c r="B122" s="145"/>
      <c r="C122" s="192" t="s">
        <v>84</v>
      </c>
      <c r="D122" s="192" t="s">
        <v>237</v>
      </c>
      <c r="E122" s="193" t="s">
        <v>1082</v>
      </c>
      <c r="F122" s="194" t="s">
        <v>1083</v>
      </c>
      <c r="G122" s="195" t="s">
        <v>177</v>
      </c>
      <c r="H122" s="196">
        <v>150</v>
      </c>
      <c r="I122" s="197"/>
      <c r="J122" s="196">
        <f t="shared" si="0"/>
        <v>0</v>
      </c>
      <c r="K122" s="198"/>
      <c r="L122" s="199"/>
      <c r="M122" s="200" t="s">
        <v>1</v>
      </c>
      <c r="N122" s="201" t="s">
        <v>41</v>
      </c>
      <c r="O122" s="59"/>
      <c r="P122" s="155">
        <f t="shared" si="1"/>
        <v>0</v>
      </c>
      <c r="Q122" s="155">
        <v>4.8000000000000001E-4</v>
      </c>
      <c r="R122" s="155">
        <f t="shared" si="2"/>
        <v>7.2000000000000008E-2</v>
      </c>
      <c r="S122" s="155">
        <v>0</v>
      </c>
      <c r="T122" s="15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57" t="s">
        <v>1000</v>
      </c>
      <c r="AT122" s="157" t="s">
        <v>237</v>
      </c>
      <c r="AU122" s="157" t="s">
        <v>84</v>
      </c>
      <c r="AY122" s="18" t="s">
        <v>154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8" t="s">
        <v>84</v>
      </c>
      <c r="BK122" s="159">
        <f t="shared" si="9"/>
        <v>0</v>
      </c>
      <c r="BL122" s="18" t="s">
        <v>1000</v>
      </c>
      <c r="BM122" s="157" t="s">
        <v>90</v>
      </c>
    </row>
    <row r="123" spans="1:65" s="2" customFormat="1" ht="21.75" customHeight="1">
      <c r="A123" s="33"/>
      <c r="B123" s="145"/>
      <c r="C123" s="146" t="s">
        <v>87</v>
      </c>
      <c r="D123" s="146" t="s">
        <v>156</v>
      </c>
      <c r="E123" s="147" t="s">
        <v>1013</v>
      </c>
      <c r="F123" s="148" t="s">
        <v>1014</v>
      </c>
      <c r="G123" s="149" t="s">
        <v>177</v>
      </c>
      <c r="H123" s="150">
        <v>30</v>
      </c>
      <c r="I123" s="151"/>
      <c r="J123" s="150">
        <f t="shared" si="0"/>
        <v>0</v>
      </c>
      <c r="K123" s="152"/>
      <c r="L123" s="34"/>
      <c r="M123" s="153" t="s">
        <v>1</v>
      </c>
      <c r="N123" s="154" t="s">
        <v>41</v>
      </c>
      <c r="O123" s="59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7" t="s">
        <v>1000</v>
      </c>
      <c r="AT123" s="157" t="s">
        <v>156</v>
      </c>
      <c r="AU123" s="157" t="s">
        <v>84</v>
      </c>
      <c r="AY123" s="18" t="s">
        <v>154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8" t="s">
        <v>84</v>
      </c>
      <c r="BK123" s="159">
        <f t="shared" si="9"/>
        <v>0</v>
      </c>
      <c r="BL123" s="18" t="s">
        <v>1000</v>
      </c>
      <c r="BM123" s="157" t="s">
        <v>96</v>
      </c>
    </row>
    <row r="124" spans="1:65" s="2" customFormat="1" ht="16.5" customHeight="1">
      <c r="A124" s="33"/>
      <c r="B124" s="145"/>
      <c r="C124" s="192" t="s">
        <v>90</v>
      </c>
      <c r="D124" s="192" t="s">
        <v>237</v>
      </c>
      <c r="E124" s="193" t="s">
        <v>1015</v>
      </c>
      <c r="F124" s="194" t="s">
        <v>1016</v>
      </c>
      <c r="G124" s="195" t="s">
        <v>177</v>
      </c>
      <c r="H124" s="196">
        <v>30</v>
      </c>
      <c r="I124" s="197"/>
      <c r="J124" s="196">
        <f t="shared" si="0"/>
        <v>0</v>
      </c>
      <c r="K124" s="198"/>
      <c r="L124" s="199"/>
      <c r="M124" s="200" t="s">
        <v>1</v>
      </c>
      <c r="N124" s="201" t="s">
        <v>41</v>
      </c>
      <c r="O124" s="59"/>
      <c r="P124" s="155">
        <f t="shared" si="1"/>
        <v>0</v>
      </c>
      <c r="Q124" s="155">
        <v>6.2E-4</v>
      </c>
      <c r="R124" s="155">
        <f t="shared" si="2"/>
        <v>1.8599999999999998E-2</v>
      </c>
      <c r="S124" s="155">
        <v>0</v>
      </c>
      <c r="T124" s="15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7" t="s">
        <v>1000</v>
      </c>
      <c r="AT124" s="157" t="s">
        <v>237</v>
      </c>
      <c r="AU124" s="157" t="s">
        <v>84</v>
      </c>
      <c r="AY124" s="18" t="s">
        <v>154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8" t="s">
        <v>84</v>
      </c>
      <c r="BK124" s="159">
        <f t="shared" si="9"/>
        <v>0</v>
      </c>
      <c r="BL124" s="18" t="s">
        <v>1000</v>
      </c>
      <c r="BM124" s="157" t="s">
        <v>102</v>
      </c>
    </row>
    <row r="125" spans="1:65" s="2" customFormat="1" ht="16.5" customHeight="1">
      <c r="A125" s="33"/>
      <c r="B125" s="145"/>
      <c r="C125" s="192" t="s">
        <v>93</v>
      </c>
      <c r="D125" s="192" t="s">
        <v>237</v>
      </c>
      <c r="E125" s="193" t="s">
        <v>1011</v>
      </c>
      <c r="F125" s="194" t="s">
        <v>1084</v>
      </c>
      <c r="G125" s="195" t="s">
        <v>177</v>
      </c>
      <c r="H125" s="196">
        <v>180</v>
      </c>
      <c r="I125" s="197"/>
      <c r="J125" s="196">
        <f t="shared" si="0"/>
        <v>0</v>
      </c>
      <c r="K125" s="198"/>
      <c r="L125" s="199"/>
      <c r="M125" s="200" t="s">
        <v>1</v>
      </c>
      <c r="N125" s="201" t="s">
        <v>41</v>
      </c>
      <c r="O125" s="59"/>
      <c r="P125" s="155">
        <f t="shared" si="1"/>
        <v>0</v>
      </c>
      <c r="Q125" s="155">
        <v>1.7000000000000001E-4</v>
      </c>
      <c r="R125" s="155">
        <f t="shared" si="2"/>
        <v>3.0600000000000002E-2</v>
      </c>
      <c r="S125" s="155">
        <v>0</v>
      </c>
      <c r="T125" s="15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7" t="s">
        <v>1000</v>
      </c>
      <c r="AT125" s="157" t="s">
        <v>237</v>
      </c>
      <c r="AU125" s="157" t="s">
        <v>84</v>
      </c>
      <c r="AY125" s="18" t="s">
        <v>154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8" t="s">
        <v>84</v>
      </c>
      <c r="BK125" s="159">
        <f t="shared" si="9"/>
        <v>0</v>
      </c>
      <c r="BL125" s="18" t="s">
        <v>1000</v>
      </c>
      <c r="BM125" s="157" t="s">
        <v>108</v>
      </c>
    </row>
    <row r="126" spans="1:65" s="2" customFormat="1" ht="21.75" customHeight="1">
      <c r="A126" s="33"/>
      <c r="B126" s="145"/>
      <c r="C126" s="146" t="s">
        <v>96</v>
      </c>
      <c r="D126" s="146" t="s">
        <v>156</v>
      </c>
      <c r="E126" s="147" t="s">
        <v>1017</v>
      </c>
      <c r="F126" s="148" t="s">
        <v>1018</v>
      </c>
      <c r="G126" s="149" t="s">
        <v>177</v>
      </c>
      <c r="H126" s="150">
        <v>5</v>
      </c>
      <c r="I126" s="151"/>
      <c r="J126" s="150">
        <f t="shared" si="0"/>
        <v>0</v>
      </c>
      <c r="K126" s="152"/>
      <c r="L126" s="34"/>
      <c r="M126" s="153" t="s">
        <v>1</v>
      </c>
      <c r="N126" s="154" t="s">
        <v>41</v>
      </c>
      <c r="O126" s="59"/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1000</v>
      </c>
      <c r="AT126" s="157" t="s">
        <v>156</v>
      </c>
      <c r="AU126" s="157" t="s">
        <v>84</v>
      </c>
      <c r="AY126" s="18" t="s">
        <v>154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8" t="s">
        <v>84</v>
      </c>
      <c r="BK126" s="159">
        <f t="shared" si="9"/>
        <v>0</v>
      </c>
      <c r="BL126" s="18" t="s">
        <v>1000</v>
      </c>
      <c r="BM126" s="157" t="s">
        <v>114</v>
      </c>
    </row>
    <row r="127" spans="1:65" s="2" customFormat="1" ht="16.5" customHeight="1">
      <c r="A127" s="33"/>
      <c r="B127" s="145"/>
      <c r="C127" s="192" t="s">
        <v>99</v>
      </c>
      <c r="D127" s="192" t="s">
        <v>237</v>
      </c>
      <c r="E127" s="193" t="s">
        <v>1019</v>
      </c>
      <c r="F127" s="194" t="s">
        <v>1020</v>
      </c>
      <c r="G127" s="195" t="s">
        <v>177</v>
      </c>
      <c r="H127" s="196">
        <v>5</v>
      </c>
      <c r="I127" s="197"/>
      <c r="J127" s="196">
        <f t="shared" si="0"/>
        <v>0</v>
      </c>
      <c r="K127" s="198"/>
      <c r="L127" s="199"/>
      <c r="M127" s="200" t="s">
        <v>1</v>
      </c>
      <c r="N127" s="201" t="s">
        <v>41</v>
      </c>
      <c r="O127" s="59"/>
      <c r="P127" s="155">
        <f t="shared" si="1"/>
        <v>0</v>
      </c>
      <c r="Q127" s="155">
        <v>8.9999999999999998E-4</v>
      </c>
      <c r="R127" s="155">
        <f t="shared" si="2"/>
        <v>4.4999999999999997E-3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1000</v>
      </c>
      <c r="AT127" s="157" t="s">
        <v>237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1000</v>
      </c>
      <c r="BM127" s="157" t="s">
        <v>227</v>
      </c>
    </row>
    <row r="128" spans="1:65" s="2" customFormat="1" ht="16.5" customHeight="1">
      <c r="A128" s="33"/>
      <c r="B128" s="145"/>
      <c r="C128" s="192" t="s">
        <v>102</v>
      </c>
      <c r="D128" s="192" t="s">
        <v>237</v>
      </c>
      <c r="E128" s="193" t="s">
        <v>1021</v>
      </c>
      <c r="F128" s="194" t="s">
        <v>1022</v>
      </c>
      <c r="G128" s="195" t="s">
        <v>177</v>
      </c>
      <c r="H128" s="196">
        <v>5</v>
      </c>
      <c r="I128" s="197"/>
      <c r="J128" s="196">
        <f t="shared" si="0"/>
        <v>0</v>
      </c>
      <c r="K128" s="198"/>
      <c r="L128" s="199"/>
      <c r="M128" s="200" t="s">
        <v>1</v>
      </c>
      <c r="N128" s="201" t="s">
        <v>41</v>
      </c>
      <c r="O128" s="59"/>
      <c r="P128" s="155">
        <f t="shared" si="1"/>
        <v>0</v>
      </c>
      <c r="Q128" s="155">
        <v>1.7000000000000001E-4</v>
      </c>
      <c r="R128" s="155">
        <f t="shared" si="2"/>
        <v>8.5000000000000006E-4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1000</v>
      </c>
      <c r="AT128" s="157" t="s">
        <v>237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1000</v>
      </c>
      <c r="BM128" s="157" t="s">
        <v>241</v>
      </c>
    </row>
    <row r="129" spans="1:65" s="2" customFormat="1" ht="21.75" customHeight="1">
      <c r="A129" s="33"/>
      <c r="B129" s="145"/>
      <c r="C129" s="146" t="s">
        <v>105</v>
      </c>
      <c r="D129" s="146" t="s">
        <v>156</v>
      </c>
      <c r="E129" s="147" t="s">
        <v>1085</v>
      </c>
      <c r="F129" s="148" t="s">
        <v>1086</v>
      </c>
      <c r="G129" s="149" t="s">
        <v>177</v>
      </c>
      <c r="H129" s="150">
        <v>50</v>
      </c>
      <c r="I129" s="151"/>
      <c r="J129" s="150">
        <f t="shared" si="0"/>
        <v>0</v>
      </c>
      <c r="K129" s="152"/>
      <c r="L129" s="34"/>
      <c r="M129" s="153" t="s">
        <v>1</v>
      </c>
      <c r="N129" s="154" t="s">
        <v>41</v>
      </c>
      <c r="O129" s="5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1000</v>
      </c>
      <c r="AT129" s="157" t="s">
        <v>156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1000</v>
      </c>
      <c r="BM129" s="157" t="s">
        <v>253</v>
      </c>
    </row>
    <row r="130" spans="1:65" s="2" customFormat="1" ht="16.5" customHeight="1">
      <c r="A130" s="33"/>
      <c r="B130" s="145"/>
      <c r="C130" s="192" t="s">
        <v>108</v>
      </c>
      <c r="D130" s="192" t="s">
        <v>237</v>
      </c>
      <c r="E130" s="193" t="s">
        <v>1087</v>
      </c>
      <c r="F130" s="194" t="s">
        <v>1088</v>
      </c>
      <c r="G130" s="195" t="s">
        <v>177</v>
      </c>
      <c r="H130" s="196">
        <v>50</v>
      </c>
      <c r="I130" s="197"/>
      <c r="J130" s="196">
        <f t="shared" si="0"/>
        <v>0</v>
      </c>
      <c r="K130" s="198"/>
      <c r="L130" s="199"/>
      <c r="M130" s="200" t="s">
        <v>1</v>
      </c>
      <c r="N130" s="201" t="s">
        <v>41</v>
      </c>
      <c r="O130" s="59"/>
      <c r="P130" s="155">
        <f t="shared" si="1"/>
        <v>0</v>
      </c>
      <c r="Q130" s="155">
        <v>1.8799999999999999E-3</v>
      </c>
      <c r="R130" s="155">
        <f t="shared" si="2"/>
        <v>9.4E-2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1000</v>
      </c>
      <c r="AT130" s="157" t="s">
        <v>237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1000</v>
      </c>
      <c r="BM130" s="157" t="s">
        <v>7</v>
      </c>
    </row>
    <row r="131" spans="1:65" s="2" customFormat="1" ht="16.5" customHeight="1">
      <c r="A131" s="33"/>
      <c r="B131" s="145"/>
      <c r="C131" s="192" t="s">
        <v>111</v>
      </c>
      <c r="D131" s="192" t="s">
        <v>237</v>
      </c>
      <c r="E131" s="193" t="s">
        <v>1089</v>
      </c>
      <c r="F131" s="194" t="s">
        <v>1090</v>
      </c>
      <c r="G131" s="195" t="s">
        <v>177</v>
      </c>
      <c r="H131" s="196">
        <v>50</v>
      </c>
      <c r="I131" s="197"/>
      <c r="J131" s="196">
        <f t="shared" si="0"/>
        <v>0</v>
      </c>
      <c r="K131" s="198"/>
      <c r="L131" s="199"/>
      <c r="M131" s="200" t="s">
        <v>1</v>
      </c>
      <c r="N131" s="201" t="s">
        <v>41</v>
      </c>
      <c r="O131" s="59"/>
      <c r="P131" s="155">
        <f t="shared" si="1"/>
        <v>0</v>
      </c>
      <c r="Q131" s="155">
        <v>1.7000000000000001E-4</v>
      </c>
      <c r="R131" s="155">
        <f t="shared" si="2"/>
        <v>8.5000000000000006E-3</v>
      </c>
      <c r="S131" s="155">
        <v>0</v>
      </c>
      <c r="T131" s="15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1000</v>
      </c>
      <c r="AT131" s="157" t="s">
        <v>237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1000</v>
      </c>
      <c r="BM131" s="157" t="s">
        <v>275</v>
      </c>
    </row>
    <row r="132" spans="1:65" s="2" customFormat="1" ht="16.5" customHeight="1">
      <c r="A132" s="33"/>
      <c r="B132" s="145"/>
      <c r="C132" s="146" t="s">
        <v>114</v>
      </c>
      <c r="D132" s="146" t="s">
        <v>156</v>
      </c>
      <c r="E132" s="147" t="s">
        <v>1033</v>
      </c>
      <c r="F132" s="148" t="s">
        <v>1034</v>
      </c>
      <c r="G132" s="149" t="s">
        <v>177</v>
      </c>
      <c r="H132" s="150">
        <v>12</v>
      </c>
      <c r="I132" s="151"/>
      <c r="J132" s="150">
        <f t="shared" si="0"/>
        <v>0</v>
      </c>
      <c r="K132" s="152"/>
      <c r="L132" s="34"/>
      <c r="M132" s="153" t="s">
        <v>1</v>
      </c>
      <c r="N132" s="154" t="s">
        <v>41</v>
      </c>
      <c r="O132" s="59"/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57" t="s">
        <v>1000</v>
      </c>
      <c r="AT132" s="157" t="s">
        <v>156</v>
      </c>
      <c r="AU132" s="157" t="s">
        <v>84</v>
      </c>
      <c r="AY132" s="18" t="s">
        <v>154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8" t="s">
        <v>84</v>
      </c>
      <c r="BK132" s="159">
        <f t="shared" si="9"/>
        <v>0</v>
      </c>
      <c r="BL132" s="18" t="s">
        <v>1000</v>
      </c>
      <c r="BM132" s="157" t="s">
        <v>284</v>
      </c>
    </row>
    <row r="133" spans="1:65" s="2" customFormat="1" ht="16.5" customHeight="1">
      <c r="A133" s="33"/>
      <c r="B133" s="145"/>
      <c r="C133" s="192" t="s">
        <v>117</v>
      </c>
      <c r="D133" s="192" t="s">
        <v>237</v>
      </c>
      <c r="E133" s="193" t="s">
        <v>1035</v>
      </c>
      <c r="F133" s="194" t="s">
        <v>1091</v>
      </c>
      <c r="G133" s="195" t="s">
        <v>177</v>
      </c>
      <c r="H133" s="196">
        <v>12</v>
      </c>
      <c r="I133" s="197"/>
      <c r="J133" s="196">
        <f t="shared" si="0"/>
        <v>0</v>
      </c>
      <c r="K133" s="198"/>
      <c r="L133" s="199"/>
      <c r="M133" s="200" t="s">
        <v>1</v>
      </c>
      <c r="N133" s="201" t="s">
        <v>41</v>
      </c>
      <c r="O133" s="59"/>
      <c r="P133" s="155">
        <f t="shared" si="1"/>
        <v>0</v>
      </c>
      <c r="Q133" s="155">
        <v>1E-3</v>
      </c>
      <c r="R133" s="155">
        <f t="shared" si="2"/>
        <v>1.2E-2</v>
      </c>
      <c r="S133" s="155">
        <v>0</v>
      </c>
      <c r="T133" s="156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57" t="s">
        <v>1000</v>
      </c>
      <c r="AT133" s="157" t="s">
        <v>237</v>
      </c>
      <c r="AU133" s="157" t="s">
        <v>84</v>
      </c>
      <c r="AY133" s="18" t="s">
        <v>154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8" t="s">
        <v>84</v>
      </c>
      <c r="BK133" s="159">
        <f t="shared" si="9"/>
        <v>0</v>
      </c>
      <c r="BL133" s="18" t="s">
        <v>1000</v>
      </c>
      <c r="BM133" s="157" t="s">
        <v>292</v>
      </c>
    </row>
    <row r="134" spans="1:65" s="2" customFormat="1" ht="21.75" customHeight="1">
      <c r="A134" s="33"/>
      <c r="B134" s="145"/>
      <c r="C134" s="146" t="s">
        <v>227</v>
      </c>
      <c r="D134" s="146" t="s">
        <v>156</v>
      </c>
      <c r="E134" s="147" t="s">
        <v>1029</v>
      </c>
      <c r="F134" s="148" t="s">
        <v>1030</v>
      </c>
      <c r="G134" s="149" t="s">
        <v>177</v>
      </c>
      <c r="H134" s="150">
        <v>50</v>
      </c>
      <c r="I134" s="151"/>
      <c r="J134" s="150">
        <f t="shared" si="0"/>
        <v>0</v>
      </c>
      <c r="K134" s="152"/>
      <c r="L134" s="34"/>
      <c r="M134" s="153" t="s">
        <v>1</v>
      </c>
      <c r="N134" s="154" t="s">
        <v>41</v>
      </c>
      <c r="O134" s="59"/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7" t="s">
        <v>1000</v>
      </c>
      <c r="AT134" s="157" t="s">
        <v>156</v>
      </c>
      <c r="AU134" s="157" t="s">
        <v>84</v>
      </c>
      <c r="AY134" s="18" t="s">
        <v>154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8" t="s">
        <v>84</v>
      </c>
      <c r="BK134" s="159">
        <f t="shared" si="9"/>
        <v>0</v>
      </c>
      <c r="BL134" s="18" t="s">
        <v>1000</v>
      </c>
      <c r="BM134" s="157" t="s">
        <v>302</v>
      </c>
    </row>
    <row r="135" spans="1:65" s="2" customFormat="1" ht="21.75" customHeight="1">
      <c r="A135" s="33"/>
      <c r="B135" s="145"/>
      <c r="C135" s="192" t="s">
        <v>236</v>
      </c>
      <c r="D135" s="192" t="s">
        <v>237</v>
      </c>
      <c r="E135" s="193" t="s">
        <v>1031</v>
      </c>
      <c r="F135" s="194" t="s">
        <v>1032</v>
      </c>
      <c r="G135" s="195" t="s">
        <v>177</v>
      </c>
      <c r="H135" s="196">
        <v>50</v>
      </c>
      <c r="I135" s="197"/>
      <c r="J135" s="196">
        <f t="shared" si="0"/>
        <v>0</v>
      </c>
      <c r="K135" s="198"/>
      <c r="L135" s="199"/>
      <c r="M135" s="200" t="s">
        <v>1</v>
      </c>
      <c r="N135" s="201" t="s">
        <v>41</v>
      </c>
      <c r="O135" s="59"/>
      <c r="P135" s="155">
        <f t="shared" si="1"/>
        <v>0</v>
      </c>
      <c r="Q135" s="155">
        <v>1E-3</v>
      </c>
      <c r="R135" s="155">
        <f t="shared" si="2"/>
        <v>0.05</v>
      </c>
      <c r="S135" s="155">
        <v>0</v>
      </c>
      <c r="T135" s="156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7" t="s">
        <v>1000</v>
      </c>
      <c r="AT135" s="157" t="s">
        <v>237</v>
      </c>
      <c r="AU135" s="157" t="s">
        <v>84</v>
      </c>
      <c r="AY135" s="18" t="s">
        <v>154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8" t="s">
        <v>84</v>
      </c>
      <c r="BK135" s="159">
        <f t="shared" si="9"/>
        <v>0</v>
      </c>
      <c r="BL135" s="18" t="s">
        <v>1000</v>
      </c>
      <c r="BM135" s="157" t="s">
        <v>310</v>
      </c>
    </row>
    <row r="136" spans="1:65" s="2" customFormat="1" ht="16.5" customHeight="1">
      <c r="A136" s="33"/>
      <c r="B136" s="145"/>
      <c r="C136" s="146" t="s">
        <v>241</v>
      </c>
      <c r="D136" s="146" t="s">
        <v>156</v>
      </c>
      <c r="E136" s="147" t="s">
        <v>1037</v>
      </c>
      <c r="F136" s="148" t="s">
        <v>1038</v>
      </c>
      <c r="G136" s="149" t="s">
        <v>330</v>
      </c>
      <c r="H136" s="150">
        <v>4</v>
      </c>
      <c r="I136" s="151"/>
      <c r="J136" s="150">
        <f t="shared" si="0"/>
        <v>0</v>
      </c>
      <c r="K136" s="152"/>
      <c r="L136" s="34"/>
      <c r="M136" s="153" t="s">
        <v>1</v>
      </c>
      <c r="N136" s="154" t="s">
        <v>41</v>
      </c>
      <c r="O136" s="59"/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57" t="s">
        <v>1000</v>
      </c>
      <c r="AT136" s="157" t="s">
        <v>156</v>
      </c>
      <c r="AU136" s="157" t="s">
        <v>84</v>
      </c>
      <c r="AY136" s="18" t="s">
        <v>154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8" t="s">
        <v>84</v>
      </c>
      <c r="BK136" s="159">
        <f t="shared" si="9"/>
        <v>0</v>
      </c>
      <c r="BL136" s="18" t="s">
        <v>1000</v>
      </c>
      <c r="BM136" s="157" t="s">
        <v>318</v>
      </c>
    </row>
    <row r="137" spans="1:65" s="2" customFormat="1" ht="16.5" customHeight="1">
      <c r="A137" s="33"/>
      <c r="B137" s="145"/>
      <c r="C137" s="192" t="s">
        <v>247</v>
      </c>
      <c r="D137" s="192" t="s">
        <v>237</v>
      </c>
      <c r="E137" s="193" t="s">
        <v>1039</v>
      </c>
      <c r="F137" s="194" t="s">
        <v>1040</v>
      </c>
      <c r="G137" s="195" t="s">
        <v>330</v>
      </c>
      <c r="H137" s="196">
        <v>4</v>
      </c>
      <c r="I137" s="197"/>
      <c r="J137" s="196">
        <f t="shared" si="0"/>
        <v>0</v>
      </c>
      <c r="K137" s="198"/>
      <c r="L137" s="199"/>
      <c r="M137" s="200" t="s">
        <v>1</v>
      </c>
      <c r="N137" s="201" t="s">
        <v>41</v>
      </c>
      <c r="O137" s="59"/>
      <c r="P137" s="155">
        <f t="shared" si="1"/>
        <v>0</v>
      </c>
      <c r="Q137" s="155">
        <v>1.8000000000000001E-4</v>
      </c>
      <c r="R137" s="155">
        <f t="shared" si="2"/>
        <v>7.2000000000000005E-4</v>
      </c>
      <c r="S137" s="155">
        <v>0</v>
      </c>
      <c r="T137" s="156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57" t="s">
        <v>1000</v>
      </c>
      <c r="AT137" s="157" t="s">
        <v>237</v>
      </c>
      <c r="AU137" s="157" t="s">
        <v>84</v>
      </c>
      <c r="AY137" s="18" t="s">
        <v>154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8" t="s">
        <v>84</v>
      </c>
      <c r="BK137" s="159">
        <f t="shared" si="9"/>
        <v>0</v>
      </c>
      <c r="BL137" s="18" t="s">
        <v>1000</v>
      </c>
      <c r="BM137" s="157" t="s">
        <v>327</v>
      </c>
    </row>
    <row r="138" spans="1:65" s="2" customFormat="1" ht="16.5" customHeight="1">
      <c r="A138" s="33"/>
      <c r="B138" s="145"/>
      <c r="C138" s="146" t="s">
        <v>253</v>
      </c>
      <c r="D138" s="146" t="s">
        <v>156</v>
      </c>
      <c r="E138" s="147" t="s">
        <v>1041</v>
      </c>
      <c r="F138" s="148" t="s">
        <v>1042</v>
      </c>
      <c r="G138" s="149" t="s">
        <v>330</v>
      </c>
      <c r="H138" s="150">
        <v>8</v>
      </c>
      <c r="I138" s="151"/>
      <c r="J138" s="150">
        <f t="shared" si="0"/>
        <v>0</v>
      </c>
      <c r="K138" s="152"/>
      <c r="L138" s="34"/>
      <c r="M138" s="153" t="s">
        <v>1</v>
      </c>
      <c r="N138" s="154" t="s">
        <v>41</v>
      </c>
      <c r="O138" s="59"/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57" t="s">
        <v>1000</v>
      </c>
      <c r="AT138" s="157" t="s">
        <v>156</v>
      </c>
      <c r="AU138" s="157" t="s">
        <v>84</v>
      </c>
      <c r="AY138" s="18" t="s">
        <v>154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8" t="s">
        <v>84</v>
      </c>
      <c r="BK138" s="159">
        <f t="shared" si="9"/>
        <v>0</v>
      </c>
      <c r="BL138" s="18" t="s">
        <v>1000</v>
      </c>
      <c r="BM138" s="157" t="s">
        <v>334</v>
      </c>
    </row>
    <row r="139" spans="1:65" s="2" customFormat="1" ht="16.5" customHeight="1">
      <c r="A139" s="33"/>
      <c r="B139" s="145"/>
      <c r="C139" s="192" t="s">
        <v>258</v>
      </c>
      <c r="D139" s="192" t="s">
        <v>237</v>
      </c>
      <c r="E139" s="193" t="s">
        <v>1043</v>
      </c>
      <c r="F139" s="194" t="s">
        <v>1044</v>
      </c>
      <c r="G139" s="195" t="s">
        <v>330</v>
      </c>
      <c r="H139" s="196">
        <v>8</v>
      </c>
      <c r="I139" s="197"/>
      <c r="J139" s="196">
        <f t="shared" si="0"/>
        <v>0</v>
      </c>
      <c r="K139" s="198"/>
      <c r="L139" s="199"/>
      <c r="M139" s="200" t="s">
        <v>1</v>
      </c>
      <c r="N139" s="201" t="s">
        <v>41</v>
      </c>
      <c r="O139" s="59"/>
      <c r="P139" s="155">
        <f t="shared" si="1"/>
        <v>0</v>
      </c>
      <c r="Q139" s="155">
        <v>2.1000000000000001E-4</v>
      </c>
      <c r="R139" s="155">
        <f t="shared" si="2"/>
        <v>1.6800000000000001E-3</v>
      </c>
      <c r="S139" s="155">
        <v>0</v>
      </c>
      <c r="T139" s="156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57" t="s">
        <v>1000</v>
      </c>
      <c r="AT139" s="157" t="s">
        <v>237</v>
      </c>
      <c r="AU139" s="157" t="s">
        <v>84</v>
      </c>
      <c r="AY139" s="18" t="s">
        <v>154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8" t="s">
        <v>84</v>
      </c>
      <c r="BK139" s="159">
        <f t="shared" si="9"/>
        <v>0</v>
      </c>
      <c r="BL139" s="18" t="s">
        <v>1000</v>
      </c>
      <c r="BM139" s="157" t="s">
        <v>337</v>
      </c>
    </row>
    <row r="140" spans="1:65" s="2" customFormat="1" ht="16.5" customHeight="1">
      <c r="A140" s="33"/>
      <c r="B140" s="145"/>
      <c r="C140" s="146" t="s">
        <v>7</v>
      </c>
      <c r="D140" s="146" t="s">
        <v>156</v>
      </c>
      <c r="E140" s="147" t="s">
        <v>998</v>
      </c>
      <c r="F140" s="148" t="s">
        <v>1092</v>
      </c>
      <c r="G140" s="149" t="s">
        <v>330</v>
      </c>
      <c r="H140" s="150">
        <v>1</v>
      </c>
      <c r="I140" s="151"/>
      <c r="J140" s="150">
        <f t="shared" si="0"/>
        <v>0</v>
      </c>
      <c r="K140" s="152"/>
      <c r="L140" s="34"/>
      <c r="M140" s="153" t="s">
        <v>1</v>
      </c>
      <c r="N140" s="154" t="s">
        <v>41</v>
      </c>
      <c r="O140" s="59"/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57" t="s">
        <v>1000</v>
      </c>
      <c r="AT140" s="157" t="s">
        <v>156</v>
      </c>
      <c r="AU140" s="157" t="s">
        <v>84</v>
      </c>
      <c r="AY140" s="18" t="s">
        <v>154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8" t="s">
        <v>84</v>
      </c>
      <c r="BK140" s="159">
        <f t="shared" si="9"/>
        <v>0</v>
      </c>
      <c r="BL140" s="18" t="s">
        <v>1000</v>
      </c>
      <c r="BM140" s="157" t="s">
        <v>346</v>
      </c>
    </row>
    <row r="141" spans="1:65" s="2" customFormat="1" ht="16.5" customHeight="1">
      <c r="A141" s="33"/>
      <c r="B141" s="145"/>
      <c r="C141" s="192" t="s">
        <v>271</v>
      </c>
      <c r="D141" s="192" t="s">
        <v>237</v>
      </c>
      <c r="E141" s="193" t="s">
        <v>1001</v>
      </c>
      <c r="F141" s="194" t="s">
        <v>1093</v>
      </c>
      <c r="G141" s="195" t="s">
        <v>330</v>
      </c>
      <c r="H141" s="196">
        <v>1</v>
      </c>
      <c r="I141" s="197"/>
      <c r="J141" s="196">
        <f t="shared" si="0"/>
        <v>0</v>
      </c>
      <c r="K141" s="198"/>
      <c r="L141" s="199"/>
      <c r="M141" s="200" t="s">
        <v>1</v>
      </c>
      <c r="N141" s="201" t="s">
        <v>41</v>
      </c>
      <c r="O141" s="59"/>
      <c r="P141" s="155">
        <f t="shared" si="1"/>
        <v>0</v>
      </c>
      <c r="Q141" s="155">
        <v>2.3E-2</v>
      </c>
      <c r="R141" s="155">
        <f t="shared" si="2"/>
        <v>2.3E-2</v>
      </c>
      <c r="S141" s="155">
        <v>0</v>
      </c>
      <c r="T141" s="156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57" t="s">
        <v>1000</v>
      </c>
      <c r="AT141" s="157" t="s">
        <v>237</v>
      </c>
      <c r="AU141" s="157" t="s">
        <v>84</v>
      </c>
      <c r="AY141" s="18" t="s">
        <v>154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8" t="s">
        <v>84</v>
      </c>
      <c r="BK141" s="159">
        <f t="shared" si="9"/>
        <v>0</v>
      </c>
      <c r="BL141" s="18" t="s">
        <v>1000</v>
      </c>
      <c r="BM141" s="157" t="s">
        <v>354</v>
      </c>
    </row>
    <row r="142" spans="1:65" s="2" customFormat="1" ht="16.5" customHeight="1">
      <c r="A142" s="33"/>
      <c r="B142" s="145"/>
      <c r="C142" s="146" t="s">
        <v>275</v>
      </c>
      <c r="D142" s="146" t="s">
        <v>156</v>
      </c>
      <c r="E142" s="147" t="s">
        <v>1094</v>
      </c>
      <c r="F142" s="148" t="s">
        <v>999</v>
      </c>
      <c r="G142" s="149" t="s">
        <v>330</v>
      </c>
      <c r="H142" s="150">
        <v>2</v>
      </c>
      <c r="I142" s="151"/>
      <c r="J142" s="150">
        <f t="shared" si="0"/>
        <v>0</v>
      </c>
      <c r="K142" s="152"/>
      <c r="L142" s="34"/>
      <c r="M142" s="153" t="s">
        <v>1</v>
      </c>
      <c r="N142" s="154" t="s">
        <v>41</v>
      </c>
      <c r="O142" s="59"/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57" t="s">
        <v>1000</v>
      </c>
      <c r="AT142" s="157" t="s">
        <v>156</v>
      </c>
      <c r="AU142" s="157" t="s">
        <v>84</v>
      </c>
      <c r="AY142" s="18" t="s">
        <v>154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8" t="s">
        <v>84</v>
      </c>
      <c r="BK142" s="159">
        <f t="shared" si="9"/>
        <v>0</v>
      </c>
      <c r="BL142" s="18" t="s">
        <v>1000</v>
      </c>
      <c r="BM142" s="157" t="s">
        <v>363</v>
      </c>
    </row>
    <row r="143" spans="1:65" s="2" customFormat="1" ht="21.75" customHeight="1">
      <c r="A143" s="33"/>
      <c r="B143" s="145"/>
      <c r="C143" s="192" t="s">
        <v>280</v>
      </c>
      <c r="D143" s="192" t="s">
        <v>237</v>
      </c>
      <c r="E143" s="193" t="s">
        <v>1095</v>
      </c>
      <c r="F143" s="194" t="s">
        <v>1096</v>
      </c>
      <c r="G143" s="195" t="s">
        <v>330</v>
      </c>
      <c r="H143" s="196">
        <v>1</v>
      </c>
      <c r="I143" s="197"/>
      <c r="J143" s="196">
        <f t="shared" si="0"/>
        <v>0</v>
      </c>
      <c r="K143" s="198"/>
      <c r="L143" s="199"/>
      <c r="M143" s="200" t="s">
        <v>1</v>
      </c>
      <c r="N143" s="201" t="s">
        <v>41</v>
      </c>
      <c r="O143" s="59"/>
      <c r="P143" s="155">
        <f t="shared" si="1"/>
        <v>0</v>
      </c>
      <c r="Q143" s="155">
        <v>0.14599999999999999</v>
      </c>
      <c r="R143" s="155">
        <f t="shared" si="2"/>
        <v>0.14599999999999999</v>
      </c>
      <c r="S143" s="155">
        <v>0</v>
      </c>
      <c r="T143" s="156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7" t="s">
        <v>1000</v>
      </c>
      <c r="AT143" s="157" t="s">
        <v>237</v>
      </c>
      <c r="AU143" s="157" t="s">
        <v>84</v>
      </c>
      <c r="AY143" s="18" t="s">
        <v>154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8" t="s">
        <v>84</v>
      </c>
      <c r="BK143" s="159">
        <f t="shared" si="9"/>
        <v>0</v>
      </c>
      <c r="BL143" s="18" t="s">
        <v>1000</v>
      </c>
      <c r="BM143" s="157" t="s">
        <v>372</v>
      </c>
    </row>
    <row r="144" spans="1:65" s="2" customFormat="1" ht="21.75" customHeight="1">
      <c r="A144" s="33"/>
      <c r="B144" s="145"/>
      <c r="C144" s="192" t="s">
        <v>75</v>
      </c>
      <c r="D144" s="192" t="s">
        <v>237</v>
      </c>
      <c r="E144" s="193" t="s">
        <v>1097</v>
      </c>
      <c r="F144" s="194" t="s">
        <v>1098</v>
      </c>
      <c r="G144" s="195" t="s">
        <v>330</v>
      </c>
      <c r="H144" s="196">
        <v>1</v>
      </c>
      <c r="I144" s="197"/>
      <c r="J144" s="196">
        <f t="shared" si="0"/>
        <v>0</v>
      </c>
      <c r="K144" s="198"/>
      <c r="L144" s="199"/>
      <c r="M144" s="200" t="s">
        <v>1</v>
      </c>
      <c r="N144" s="201" t="s">
        <v>41</v>
      </c>
      <c r="O144" s="59"/>
      <c r="P144" s="155">
        <f t="shared" si="1"/>
        <v>0</v>
      </c>
      <c r="Q144" s="155">
        <v>0.14599999999999999</v>
      </c>
      <c r="R144" s="155">
        <f t="shared" si="2"/>
        <v>0.14599999999999999</v>
      </c>
      <c r="S144" s="155">
        <v>0</v>
      </c>
      <c r="T144" s="156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57" t="s">
        <v>1000</v>
      </c>
      <c r="AT144" s="157" t="s">
        <v>237</v>
      </c>
      <c r="AU144" s="157" t="s">
        <v>84</v>
      </c>
      <c r="AY144" s="18" t="s">
        <v>154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8" t="s">
        <v>84</v>
      </c>
      <c r="BK144" s="159">
        <f t="shared" si="9"/>
        <v>0</v>
      </c>
      <c r="BL144" s="18" t="s">
        <v>1000</v>
      </c>
      <c r="BM144" s="157" t="s">
        <v>383</v>
      </c>
    </row>
    <row r="145" spans="1:65" s="2" customFormat="1" ht="16.5" customHeight="1">
      <c r="A145" s="33"/>
      <c r="B145" s="145"/>
      <c r="C145" s="146" t="s">
        <v>284</v>
      </c>
      <c r="D145" s="146" t="s">
        <v>156</v>
      </c>
      <c r="E145" s="147" t="s">
        <v>1099</v>
      </c>
      <c r="F145" s="148" t="s">
        <v>1100</v>
      </c>
      <c r="G145" s="149" t="s">
        <v>330</v>
      </c>
      <c r="H145" s="150">
        <v>1</v>
      </c>
      <c r="I145" s="151"/>
      <c r="J145" s="150">
        <f t="shared" si="0"/>
        <v>0</v>
      </c>
      <c r="K145" s="152"/>
      <c r="L145" s="34"/>
      <c r="M145" s="153" t="s">
        <v>1</v>
      </c>
      <c r="N145" s="154" t="s">
        <v>41</v>
      </c>
      <c r="O145" s="59"/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57" t="s">
        <v>1000</v>
      </c>
      <c r="AT145" s="157" t="s">
        <v>156</v>
      </c>
      <c r="AU145" s="157" t="s">
        <v>84</v>
      </c>
      <c r="AY145" s="18" t="s">
        <v>154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8" t="s">
        <v>84</v>
      </c>
      <c r="BK145" s="159">
        <f t="shared" si="9"/>
        <v>0</v>
      </c>
      <c r="BL145" s="18" t="s">
        <v>1000</v>
      </c>
      <c r="BM145" s="157" t="s">
        <v>396</v>
      </c>
    </row>
    <row r="146" spans="1:65" s="2" customFormat="1" ht="16.5" customHeight="1">
      <c r="A146" s="33"/>
      <c r="B146" s="145"/>
      <c r="C146" s="192" t="s">
        <v>292</v>
      </c>
      <c r="D146" s="192" t="s">
        <v>237</v>
      </c>
      <c r="E146" s="193" t="s">
        <v>1101</v>
      </c>
      <c r="F146" s="194" t="s">
        <v>1102</v>
      </c>
      <c r="G146" s="195" t="s">
        <v>330</v>
      </c>
      <c r="H146" s="196">
        <v>1</v>
      </c>
      <c r="I146" s="197"/>
      <c r="J146" s="196">
        <f t="shared" si="0"/>
        <v>0</v>
      </c>
      <c r="K146" s="198"/>
      <c r="L146" s="199"/>
      <c r="M146" s="200" t="s">
        <v>1</v>
      </c>
      <c r="N146" s="201" t="s">
        <v>41</v>
      </c>
      <c r="O146" s="59"/>
      <c r="P146" s="155">
        <f t="shared" si="1"/>
        <v>0</v>
      </c>
      <c r="Q146" s="155">
        <v>0.14599999999999999</v>
      </c>
      <c r="R146" s="155">
        <f t="shared" si="2"/>
        <v>0.14599999999999999</v>
      </c>
      <c r="S146" s="155">
        <v>0</v>
      </c>
      <c r="T146" s="156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7" t="s">
        <v>1000</v>
      </c>
      <c r="AT146" s="157" t="s">
        <v>237</v>
      </c>
      <c r="AU146" s="157" t="s">
        <v>84</v>
      </c>
      <c r="AY146" s="18" t="s">
        <v>154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8" t="s">
        <v>84</v>
      </c>
      <c r="BK146" s="159">
        <f t="shared" si="9"/>
        <v>0</v>
      </c>
      <c r="BL146" s="18" t="s">
        <v>1000</v>
      </c>
      <c r="BM146" s="157" t="s">
        <v>409</v>
      </c>
    </row>
    <row r="147" spans="1:65" s="2" customFormat="1" ht="16.5" customHeight="1">
      <c r="A147" s="33"/>
      <c r="B147" s="145"/>
      <c r="C147" s="146" t="s">
        <v>297</v>
      </c>
      <c r="D147" s="146" t="s">
        <v>156</v>
      </c>
      <c r="E147" s="147" t="s">
        <v>1103</v>
      </c>
      <c r="F147" s="148" t="s">
        <v>1104</v>
      </c>
      <c r="G147" s="149" t="s">
        <v>330</v>
      </c>
      <c r="H147" s="150">
        <v>3</v>
      </c>
      <c r="I147" s="151"/>
      <c r="J147" s="150">
        <f t="shared" si="0"/>
        <v>0</v>
      </c>
      <c r="K147" s="152"/>
      <c r="L147" s="34"/>
      <c r="M147" s="153" t="s">
        <v>1</v>
      </c>
      <c r="N147" s="154" t="s">
        <v>41</v>
      </c>
      <c r="O147" s="59"/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7" t="s">
        <v>1000</v>
      </c>
      <c r="AT147" s="157" t="s">
        <v>156</v>
      </c>
      <c r="AU147" s="157" t="s">
        <v>84</v>
      </c>
      <c r="AY147" s="18" t="s">
        <v>154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8" t="s">
        <v>84</v>
      </c>
      <c r="BK147" s="159">
        <f t="shared" si="9"/>
        <v>0</v>
      </c>
      <c r="BL147" s="18" t="s">
        <v>1000</v>
      </c>
      <c r="BM147" s="157" t="s">
        <v>420</v>
      </c>
    </row>
    <row r="148" spans="1:65" s="2" customFormat="1" ht="16.5" customHeight="1">
      <c r="A148" s="33"/>
      <c r="B148" s="145"/>
      <c r="C148" s="192" t="s">
        <v>302</v>
      </c>
      <c r="D148" s="192" t="s">
        <v>237</v>
      </c>
      <c r="E148" s="193" t="s">
        <v>1105</v>
      </c>
      <c r="F148" s="194" t="s">
        <v>1106</v>
      </c>
      <c r="G148" s="195" t="s">
        <v>330</v>
      </c>
      <c r="H148" s="196">
        <v>3</v>
      </c>
      <c r="I148" s="197"/>
      <c r="J148" s="196">
        <f t="shared" si="0"/>
        <v>0</v>
      </c>
      <c r="K148" s="198"/>
      <c r="L148" s="199"/>
      <c r="M148" s="200" t="s">
        <v>1</v>
      </c>
      <c r="N148" s="201" t="s">
        <v>41</v>
      </c>
      <c r="O148" s="59"/>
      <c r="P148" s="155">
        <f t="shared" si="1"/>
        <v>0</v>
      </c>
      <c r="Q148" s="155">
        <v>1.4999999999999999E-4</v>
      </c>
      <c r="R148" s="155">
        <f t="shared" si="2"/>
        <v>4.4999999999999999E-4</v>
      </c>
      <c r="S148" s="155">
        <v>0</v>
      </c>
      <c r="T148" s="156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57" t="s">
        <v>1000</v>
      </c>
      <c r="AT148" s="157" t="s">
        <v>237</v>
      </c>
      <c r="AU148" s="157" t="s">
        <v>84</v>
      </c>
      <c r="AY148" s="18" t="s">
        <v>154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8" t="s">
        <v>84</v>
      </c>
      <c r="BK148" s="159">
        <f t="shared" si="9"/>
        <v>0</v>
      </c>
      <c r="BL148" s="18" t="s">
        <v>1000</v>
      </c>
      <c r="BM148" s="157" t="s">
        <v>429</v>
      </c>
    </row>
    <row r="149" spans="1:65" s="2" customFormat="1" ht="21.75" customHeight="1">
      <c r="A149" s="33"/>
      <c r="B149" s="145"/>
      <c r="C149" s="146" t="s">
        <v>306</v>
      </c>
      <c r="D149" s="146" t="s">
        <v>156</v>
      </c>
      <c r="E149" s="147" t="s">
        <v>1073</v>
      </c>
      <c r="F149" s="148" t="s">
        <v>1074</v>
      </c>
      <c r="G149" s="149" t="s">
        <v>177</v>
      </c>
      <c r="H149" s="150">
        <v>0</v>
      </c>
      <c r="I149" s="151"/>
      <c r="J149" s="150">
        <f t="shared" si="0"/>
        <v>0</v>
      </c>
      <c r="K149" s="152"/>
      <c r="L149" s="34"/>
      <c r="M149" s="153" t="s">
        <v>1</v>
      </c>
      <c r="N149" s="154" t="s">
        <v>41</v>
      </c>
      <c r="O149" s="59"/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7" t="s">
        <v>1000</v>
      </c>
      <c r="AT149" s="157" t="s">
        <v>156</v>
      </c>
      <c r="AU149" s="157" t="s">
        <v>84</v>
      </c>
      <c r="AY149" s="18" t="s">
        <v>154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8" t="s">
        <v>84</v>
      </c>
      <c r="BK149" s="159">
        <f t="shared" si="9"/>
        <v>0</v>
      </c>
      <c r="BL149" s="18" t="s">
        <v>1000</v>
      </c>
      <c r="BM149" s="157" t="s">
        <v>445</v>
      </c>
    </row>
    <row r="150" spans="1:65" s="2" customFormat="1" ht="16.5" customHeight="1">
      <c r="A150" s="33"/>
      <c r="B150" s="145"/>
      <c r="C150" s="146" t="s">
        <v>310</v>
      </c>
      <c r="D150" s="146" t="s">
        <v>156</v>
      </c>
      <c r="E150" s="147" t="s">
        <v>1071</v>
      </c>
      <c r="F150" s="148" t="s">
        <v>1072</v>
      </c>
      <c r="G150" s="149" t="s">
        <v>649</v>
      </c>
      <c r="H150" s="150">
        <v>24</v>
      </c>
      <c r="I150" s="151"/>
      <c r="J150" s="150">
        <f t="shared" si="0"/>
        <v>0</v>
      </c>
      <c r="K150" s="152"/>
      <c r="L150" s="34"/>
      <c r="M150" s="153" t="s">
        <v>1</v>
      </c>
      <c r="N150" s="154" t="s">
        <v>41</v>
      </c>
      <c r="O150" s="59"/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7" t="s">
        <v>1000</v>
      </c>
      <c r="AT150" s="157" t="s">
        <v>156</v>
      </c>
      <c r="AU150" s="157" t="s">
        <v>84</v>
      </c>
      <c r="AY150" s="18" t="s">
        <v>154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8" t="s">
        <v>84</v>
      </c>
      <c r="BK150" s="159">
        <f t="shared" si="9"/>
        <v>0</v>
      </c>
      <c r="BL150" s="18" t="s">
        <v>1000</v>
      </c>
      <c r="BM150" s="157" t="s">
        <v>664</v>
      </c>
    </row>
    <row r="151" spans="1:65" s="2" customFormat="1" ht="16.5" customHeight="1">
      <c r="A151" s="33"/>
      <c r="B151" s="145"/>
      <c r="C151" s="146" t="s">
        <v>314</v>
      </c>
      <c r="D151" s="146" t="s">
        <v>156</v>
      </c>
      <c r="E151" s="147" t="s">
        <v>1075</v>
      </c>
      <c r="F151" s="148" t="s">
        <v>1076</v>
      </c>
      <c r="G151" s="149" t="s">
        <v>399</v>
      </c>
      <c r="H151" s="151"/>
      <c r="I151" s="151"/>
      <c r="J151" s="150">
        <f t="shared" si="0"/>
        <v>0</v>
      </c>
      <c r="K151" s="152"/>
      <c r="L151" s="34"/>
      <c r="M151" s="153" t="s">
        <v>1</v>
      </c>
      <c r="N151" s="154" t="s">
        <v>41</v>
      </c>
      <c r="O151" s="59"/>
      <c r="P151" s="155">
        <f t="shared" si="1"/>
        <v>0</v>
      </c>
      <c r="Q151" s="155">
        <v>0</v>
      </c>
      <c r="R151" s="155">
        <f t="shared" si="2"/>
        <v>0</v>
      </c>
      <c r="S151" s="155">
        <v>0</v>
      </c>
      <c r="T151" s="156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7" t="s">
        <v>1000</v>
      </c>
      <c r="AT151" s="157" t="s">
        <v>156</v>
      </c>
      <c r="AU151" s="157" t="s">
        <v>84</v>
      </c>
      <c r="AY151" s="18" t="s">
        <v>154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8" t="s">
        <v>84</v>
      </c>
      <c r="BK151" s="159">
        <f t="shared" si="9"/>
        <v>0</v>
      </c>
      <c r="BL151" s="18" t="s">
        <v>1000</v>
      </c>
      <c r="BM151" s="157" t="s">
        <v>672</v>
      </c>
    </row>
    <row r="152" spans="1:65" s="2" customFormat="1" ht="16.5" customHeight="1">
      <c r="A152" s="33"/>
      <c r="B152" s="145"/>
      <c r="C152" s="146" t="s">
        <v>318</v>
      </c>
      <c r="D152" s="146" t="s">
        <v>156</v>
      </c>
      <c r="E152" s="147" t="s">
        <v>1077</v>
      </c>
      <c r="F152" s="148" t="s">
        <v>1078</v>
      </c>
      <c r="G152" s="149" t="s">
        <v>399</v>
      </c>
      <c r="H152" s="151"/>
      <c r="I152" s="151"/>
      <c r="J152" s="150">
        <f t="shared" si="0"/>
        <v>0</v>
      </c>
      <c r="K152" s="152"/>
      <c r="L152" s="34"/>
      <c r="M152" s="202" t="s">
        <v>1</v>
      </c>
      <c r="N152" s="203" t="s">
        <v>41</v>
      </c>
      <c r="O152" s="204"/>
      <c r="P152" s="205">
        <f t="shared" si="1"/>
        <v>0</v>
      </c>
      <c r="Q152" s="205">
        <v>0</v>
      </c>
      <c r="R152" s="205">
        <f t="shared" si="2"/>
        <v>0</v>
      </c>
      <c r="S152" s="205">
        <v>0</v>
      </c>
      <c r="T152" s="206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7" t="s">
        <v>1000</v>
      </c>
      <c r="AT152" s="157" t="s">
        <v>156</v>
      </c>
      <c r="AU152" s="157" t="s">
        <v>84</v>
      </c>
      <c r="AY152" s="18" t="s">
        <v>154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8" t="s">
        <v>84</v>
      </c>
      <c r="BK152" s="159">
        <f t="shared" si="9"/>
        <v>0</v>
      </c>
      <c r="BL152" s="18" t="s">
        <v>1000</v>
      </c>
      <c r="BM152" s="157" t="s">
        <v>680</v>
      </c>
    </row>
    <row r="153" spans="1:65" s="2" customFormat="1" ht="6.95" customHeight="1">
      <c r="A153" s="33"/>
      <c r="B153" s="48"/>
      <c r="C153" s="49"/>
      <c r="D153" s="49"/>
      <c r="E153" s="49"/>
      <c r="F153" s="49"/>
      <c r="G153" s="49"/>
      <c r="H153" s="49"/>
      <c r="I153" s="49"/>
      <c r="J153" s="49"/>
      <c r="K153" s="49"/>
      <c r="L153" s="34"/>
      <c r="M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</row>
  </sheetData>
  <autoFilter ref="C117:K152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" t="s">
        <v>110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120</v>
      </c>
      <c r="L4" s="21"/>
      <c r="M4" s="94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16.5" customHeight="1">
      <c r="B7" s="21"/>
      <c r="E7" s="255" t="str">
        <f>'Rekapitulácia stavby'!K6</f>
        <v>ROZKVET - OPRAVA NÁMESTIA</v>
      </c>
      <c r="F7" s="256"/>
      <c r="G7" s="256"/>
      <c r="H7" s="256"/>
      <c r="L7" s="21"/>
    </row>
    <row r="8" spans="1:46" s="2" customFormat="1" ht="12" customHeight="1">
      <c r="A8" s="33"/>
      <c r="B8" s="34"/>
      <c r="C8" s="33"/>
      <c r="D8" s="28" t="s">
        <v>121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4"/>
      <c r="C9" s="33"/>
      <c r="D9" s="33"/>
      <c r="E9" s="249" t="s">
        <v>1107</v>
      </c>
      <c r="F9" s="254"/>
      <c r="G9" s="254"/>
      <c r="H9" s="254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56" t="str">
        <f>'Rekapitulácia stavby'!AN8</f>
        <v>12. 1. 2021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tr">
        <f>IF('Rekapitulácia stavby'!AN10="","",'Rekapitulácia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IF('Rekapitulácia stavby'!E11="","",'Rekapitulácia stavby'!E11)</f>
        <v>Mestský úrad , Trenčín</v>
      </c>
      <c r="F15" s="33"/>
      <c r="G15" s="33"/>
      <c r="H15" s="33"/>
      <c r="I15" s="28" t="s">
        <v>25</v>
      </c>
      <c r="J15" s="26" t="str">
        <f>IF('Rekapitulácia stavby'!AN11="","",'Rekapitulácia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7" t="str">
        <f>'Rekapitulácia stavby'!E14</f>
        <v>Vyplň údaj</v>
      </c>
      <c r="F18" s="241"/>
      <c r="G18" s="241"/>
      <c r="H18" s="241"/>
      <c r="I18" s="28" t="s">
        <v>25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tr">
        <f>IF('Rekapitulácia stavby'!AN16="","",'Rekapitulácia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IF('Rekapitulácia stavby'!E17="","",'Rekapitulácia stavby'!E17)</f>
        <v>BYTOP , s.r.o. Trenčín</v>
      </c>
      <c r="F21" s="33"/>
      <c r="G21" s="33"/>
      <c r="H21" s="33"/>
      <c r="I21" s="28" t="s">
        <v>25</v>
      </c>
      <c r="J21" s="26" t="str">
        <f>IF('Rekapitulácia stavby'!AN17="","",'Rekapitulácia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23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>Martinusová Katarína</v>
      </c>
      <c r="F24" s="33"/>
      <c r="G24" s="33"/>
      <c r="H24" s="33"/>
      <c r="I24" s="28" t="s">
        <v>25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45" t="s">
        <v>1</v>
      </c>
      <c r="F27" s="245"/>
      <c r="G27" s="245"/>
      <c r="H27" s="245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ROUND(J118,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39</v>
      </c>
      <c r="E33" s="28" t="s">
        <v>40</v>
      </c>
      <c r="F33" s="100">
        <f>ROUND((SUM(BE118:BE131)),  2)</f>
        <v>0</v>
      </c>
      <c r="G33" s="33"/>
      <c r="H33" s="33"/>
      <c r="I33" s="101">
        <v>0.2</v>
      </c>
      <c r="J33" s="100">
        <f>ROUND(((SUM(BE118:BE131))*I33),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0">
        <f>ROUND((SUM(BF118:BF131)),  2)</f>
        <v>0</v>
      </c>
      <c r="G34" s="33"/>
      <c r="H34" s="33"/>
      <c r="I34" s="101">
        <v>0.2</v>
      </c>
      <c r="J34" s="100">
        <f>ROUND(((SUM(BF118:BF131))*I34),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0">
        <f>ROUND((SUM(BG118:BG131)), 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0">
        <f>ROUND((SUM(BH118:BH131)), 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0">
        <f>ROUND((SUM(BI118:BI131)), 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123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5" t="str">
        <f>E7</f>
        <v>ROZKVET - OPRAVA NÁMESTIA</v>
      </c>
      <c r="F85" s="256"/>
      <c r="G85" s="256"/>
      <c r="H85" s="256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121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3"/>
      <c r="D87" s="33"/>
      <c r="E87" s="249" t="str">
        <f>E9</f>
        <v>10 - Zemné prace sú spoločné pre objekty SO102 a SO103 / treba ich skoordinovať so stavbou!!! /</v>
      </c>
      <c r="F87" s="254"/>
      <c r="G87" s="254"/>
      <c r="H87" s="254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 xml:space="preserve"> </v>
      </c>
      <c r="G89" s="33"/>
      <c r="H89" s="33"/>
      <c r="I89" s="28" t="s">
        <v>20</v>
      </c>
      <c r="J89" s="56" t="str">
        <f>IF(J12="","",J12)</f>
        <v>12. 1. 2021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Mestský úrad , Trenčín</v>
      </c>
      <c r="G91" s="33"/>
      <c r="H91" s="33"/>
      <c r="I91" s="28" t="s">
        <v>28</v>
      </c>
      <c r="J91" s="31" t="str">
        <f>E21</f>
        <v>BYTOP , s.r.o. Trenčín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Martinusová Katarína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0" t="s">
        <v>124</v>
      </c>
      <c r="D94" s="102"/>
      <c r="E94" s="102"/>
      <c r="F94" s="102"/>
      <c r="G94" s="102"/>
      <c r="H94" s="102"/>
      <c r="I94" s="102"/>
      <c r="J94" s="111" t="s">
        <v>125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2" t="s">
        <v>126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127</v>
      </c>
    </row>
    <row r="97" spans="1:31" s="9" customFormat="1" ht="24.95" customHeight="1">
      <c r="B97" s="113"/>
      <c r="D97" s="114" t="s">
        <v>456</v>
      </c>
      <c r="E97" s="115"/>
      <c r="F97" s="115"/>
      <c r="G97" s="115"/>
      <c r="H97" s="115"/>
      <c r="I97" s="115"/>
      <c r="J97" s="116">
        <f>J119</f>
        <v>0</v>
      </c>
      <c r="L97" s="113"/>
    </row>
    <row r="98" spans="1:31" s="10" customFormat="1" ht="19.899999999999999" customHeight="1">
      <c r="B98" s="117"/>
      <c r="D98" s="118" t="s">
        <v>1108</v>
      </c>
      <c r="E98" s="119"/>
      <c r="F98" s="119"/>
      <c r="G98" s="119"/>
      <c r="H98" s="119"/>
      <c r="I98" s="119"/>
      <c r="J98" s="120">
        <f>J120</f>
        <v>0</v>
      </c>
      <c r="L98" s="117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5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5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5" customHeight="1">
      <c r="A105" s="33"/>
      <c r="B105" s="34"/>
      <c r="C105" s="22" t="s">
        <v>140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14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55" t="str">
        <f>E7</f>
        <v>ROZKVET - OPRAVA NÁMESTIA</v>
      </c>
      <c r="F108" s="256"/>
      <c r="G108" s="256"/>
      <c r="H108" s="256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121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30" customHeight="1">
      <c r="A110" s="33"/>
      <c r="B110" s="34"/>
      <c r="C110" s="33"/>
      <c r="D110" s="33"/>
      <c r="E110" s="249" t="str">
        <f>E9</f>
        <v>10 - Zemné prace sú spoločné pre objekty SO102 a SO103 / treba ich skoordinovať so stavbou!!! /</v>
      </c>
      <c r="F110" s="254"/>
      <c r="G110" s="254"/>
      <c r="H110" s="254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18</v>
      </c>
      <c r="D112" s="33"/>
      <c r="E112" s="33"/>
      <c r="F112" s="26" t="str">
        <f>F12</f>
        <v xml:space="preserve"> </v>
      </c>
      <c r="G112" s="33"/>
      <c r="H112" s="33"/>
      <c r="I112" s="28" t="s">
        <v>20</v>
      </c>
      <c r="J112" s="56" t="str">
        <f>IF(J12="","",J12)</f>
        <v>12. 1. 2021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25.7" customHeight="1">
      <c r="A114" s="33"/>
      <c r="B114" s="34"/>
      <c r="C114" s="28" t="s">
        <v>22</v>
      </c>
      <c r="D114" s="33"/>
      <c r="E114" s="33"/>
      <c r="F114" s="26" t="str">
        <f>E15</f>
        <v>Mestský úrad , Trenčín</v>
      </c>
      <c r="G114" s="33"/>
      <c r="H114" s="33"/>
      <c r="I114" s="28" t="s">
        <v>28</v>
      </c>
      <c r="J114" s="31" t="str">
        <f>E21</f>
        <v>BYTOP , s.r.o. Trenčín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26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>Martinusová Katarína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1"/>
      <c r="B117" s="122"/>
      <c r="C117" s="123" t="s">
        <v>141</v>
      </c>
      <c r="D117" s="124" t="s">
        <v>60</v>
      </c>
      <c r="E117" s="124" t="s">
        <v>56</v>
      </c>
      <c r="F117" s="124" t="s">
        <v>57</v>
      </c>
      <c r="G117" s="124" t="s">
        <v>142</v>
      </c>
      <c r="H117" s="124" t="s">
        <v>143</v>
      </c>
      <c r="I117" s="124" t="s">
        <v>144</v>
      </c>
      <c r="J117" s="125" t="s">
        <v>125</v>
      </c>
      <c r="K117" s="126" t="s">
        <v>145</v>
      </c>
      <c r="L117" s="127"/>
      <c r="M117" s="63" t="s">
        <v>1</v>
      </c>
      <c r="N117" s="64" t="s">
        <v>39</v>
      </c>
      <c r="O117" s="64" t="s">
        <v>146</v>
      </c>
      <c r="P117" s="64" t="s">
        <v>147</v>
      </c>
      <c r="Q117" s="64" t="s">
        <v>148</v>
      </c>
      <c r="R117" s="64" t="s">
        <v>149</v>
      </c>
      <c r="S117" s="64" t="s">
        <v>150</v>
      </c>
      <c r="T117" s="65" t="s">
        <v>151</v>
      </c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</row>
    <row r="118" spans="1:65" s="2" customFormat="1" ht="22.9" customHeight="1">
      <c r="A118" s="33"/>
      <c r="B118" s="34"/>
      <c r="C118" s="70" t="s">
        <v>126</v>
      </c>
      <c r="D118" s="33"/>
      <c r="E118" s="33"/>
      <c r="F118" s="33"/>
      <c r="G118" s="33"/>
      <c r="H118" s="33"/>
      <c r="I118" s="33"/>
      <c r="J118" s="128">
        <f>BK118</f>
        <v>0</v>
      </c>
      <c r="K118" s="33"/>
      <c r="L118" s="34"/>
      <c r="M118" s="66"/>
      <c r="N118" s="57"/>
      <c r="O118" s="67"/>
      <c r="P118" s="129">
        <f>P119</f>
        <v>0</v>
      </c>
      <c r="Q118" s="67"/>
      <c r="R118" s="129">
        <f>R119</f>
        <v>45.33135</v>
      </c>
      <c r="S118" s="67"/>
      <c r="T118" s="130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127</v>
      </c>
      <c r="BK118" s="131">
        <f>BK119</f>
        <v>0</v>
      </c>
    </row>
    <row r="119" spans="1:65" s="12" customFormat="1" ht="25.9" customHeight="1">
      <c r="B119" s="132"/>
      <c r="D119" s="133" t="s">
        <v>74</v>
      </c>
      <c r="E119" s="134" t="s">
        <v>237</v>
      </c>
      <c r="F119" s="134" t="s">
        <v>611</v>
      </c>
      <c r="I119" s="135"/>
      <c r="J119" s="136">
        <f>BK119</f>
        <v>0</v>
      </c>
      <c r="L119" s="132"/>
      <c r="M119" s="137"/>
      <c r="N119" s="138"/>
      <c r="O119" s="138"/>
      <c r="P119" s="139">
        <f>P120</f>
        <v>0</v>
      </c>
      <c r="Q119" s="138"/>
      <c r="R119" s="139">
        <f>R120</f>
        <v>45.33135</v>
      </c>
      <c r="S119" s="138"/>
      <c r="T119" s="140">
        <f>T120</f>
        <v>0</v>
      </c>
      <c r="AR119" s="133" t="s">
        <v>90</v>
      </c>
      <c r="AT119" s="141" t="s">
        <v>74</v>
      </c>
      <c r="AU119" s="141" t="s">
        <v>75</v>
      </c>
      <c r="AY119" s="133" t="s">
        <v>154</v>
      </c>
      <c r="BK119" s="142">
        <f>BK120</f>
        <v>0</v>
      </c>
    </row>
    <row r="120" spans="1:65" s="12" customFormat="1" ht="22.9" customHeight="1">
      <c r="B120" s="132"/>
      <c r="D120" s="133" t="s">
        <v>74</v>
      </c>
      <c r="E120" s="143" t="s">
        <v>1109</v>
      </c>
      <c r="F120" s="143" t="s">
        <v>1110</v>
      </c>
      <c r="I120" s="135"/>
      <c r="J120" s="144">
        <f>BK120</f>
        <v>0</v>
      </c>
      <c r="L120" s="132"/>
      <c r="M120" s="137"/>
      <c r="N120" s="138"/>
      <c r="O120" s="138"/>
      <c r="P120" s="139">
        <f>SUM(P121:P131)</f>
        <v>0</v>
      </c>
      <c r="Q120" s="138"/>
      <c r="R120" s="139">
        <f>SUM(R121:R131)</f>
        <v>45.33135</v>
      </c>
      <c r="S120" s="138"/>
      <c r="T120" s="140">
        <f>SUM(T121:T131)</f>
        <v>0</v>
      </c>
      <c r="AR120" s="133" t="s">
        <v>90</v>
      </c>
      <c r="AT120" s="141" t="s">
        <v>74</v>
      </c>
      <c r="AU120" s="141" t="s">
        <v>80</v>
      </c>
      <c r="AY120" s="133" t="s">
        <v>154</v>
      </c>
      <c r="BK120" s="142">
        <f>SUM(BK121:BK131)</f>
        <v>0</v>
      </c>
    </row>
    <row r="121" spans="1:65" s="2" customFormat="1" ht="33" customHeight="1">
      <c r="A121" s="33"/>
      <c r="B121" s="145"/>
      <c r="C121" s="146" t="s">
        <v>80</v>
      </c>
      <c r="D121" s="146" t="s">
        <v>156</v>
      </c>
      <c r="E121" s="147" t="s">
        <v>1111</v>
      </c>
      <c r="F121" s="148" t="s">
        <v>1112</v>
      </c>
      <c r="G121" s="149" t="s">
        <v>1113</v>
      </c>
      <c r="H121" s="150">
        <v>435</v>
      </c>
      <c r="I121" s="151"/>
      <c r="J121" s="150">
        <f t="shared" ref="J121:J131" si="0">ROUND(I121*H121,3)</f>
        <v>0</v>
      </c>
      <c r="K121" s="152"/>
      <c r="L121" s="34"/>
      <c r="M121" s="153" t="s">
        <v>1</v>
      </c>
      <c r="N121" s="154" t="s">
        <v>41</v>
      </c>
      <c r="O121" s="59"/>
      <c r="P121" s="155">
        <f t="shared" ref="P121:P131" si="1">O121*H121</f>
        <v>0</v>
      </c>
      <c r="Q121" s="155">
        <v>0</v>
      </c>
      <c r="R121" s="155">
        <f t="shared" ref="R121:R131" si="2">Q121*H121</f>
        <v>0</v>
      </c>
      <c r="S121" s="155">
        <v>0</v>
      </c>
      <c r="T121" s="156">
        <f t="shared" ref="T121:T131" si="3"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57" t="s">
        <v>1000</v>
      </c>
      <c r="AT121" s="157" t="s">
        <v>156</v>
      </c>
      <c r="AU121" s="157" t="s">
        <v>84</v>
      </c>
      <c r="AY121" s="18" t="s">
        <v>154</v>
      </c>
      <c r="BE121" s="158">
        <f t="shared" ref="BE121:BE131" si="4">IF(N121="základná",J121,0)</f>
        <v>0</v>
      </c>
      <c r="BF121" s="158">
        <f t="shared" ref="BF121:BF131" si="5">IF(N121="znížená",J121,0)</f>
        <v>0</v>
      </c>
      <c r="BG121" s="158">
        <f t="shared" ref="BG121:BG131" si="6">IF(N121="zákl. prenesená",J121,0)</f>
        <v>0</v>
      </c>
      <c r="BH121" s="158">
        <f t="shared" ref="BH121:BH131" si="7">IF(N121="zníž. prenesená",J121,0)</f>
        <v>0</v>
      </c>
      <c r="BI121" s="158">
        <f t="shared" ref="BI121:BI131" si="8">IF(N121="nulová",J121,0)</f>
        <v>0</v>
      </c>
      <c r="BJ121" s="18" t="s">
        <v>84</v>
      </c>
      <c r="BK121" s="159">
        <f t="shared" ref="BK121:BK131" si="9">ROUND(I121*H121,3)</f>
        <v>0</v>
      </c>
      <c r="BL121" s="18" t="s">
        <v>1000</v>
      </c>
      <c r="BM121" s="157" t="s">
        <v>84</v>
      </c>
    </row>
    <row r="122" spans="1:65" s="2" customFormat="1" ht="21.75" customHeight="1">
      <c r="A122" s="33"/>
      <c r="B122" s="145"/>
      <c r="C122" s="146" t="s">
        <v>84</v>
      </c>
      <c r="D122" s="146" t="s">
        <v>156</v>
      </c>
      <c r="E122" s="147" t="s">
        <v>1073</v>
      </c>
      <c r="F122" s="148" t="s">
        <v>1114</v>
      </c>
      <c r="G122" s="149" t="s">
        <v>177</v>
      </c>
      <c r="H122" s="150">
        <v>435</v>
      </c>
      <c r="I122" s="151"/>
      <c r="J122" s="150">
        <f t="shared" si="0"/>
        <v>0</v>
      </c>
      <c r="K122" s="152"/>
      <c r="L122" s="34"/>
      <c r="M122" s="153" t="s">
        <v>1</v>
      </c>
      <c r="N122" s="154" t="s">
        <v>41</v>
      </c>
      <c r="O122" s="59"/>
      <c r="P122" s="155">
        <f t="shared" si="1"/>
        <v>0</v>
      </c>
      <c r="Q122" s="155">
        <v>0</v>
      </c>
      <c r="R122" s="155">
        <f t="shared" si="2"/>
        <v>0</v>
      </c>
      <c r="S122" s="155">
        <v>0</v>
      </c>
      <c r="T122" s="156">
        <f t="shared" si="3"/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57" t="s">
        <v>1000</v>
      </c>
      <c r="AT122" s="157" t="s">
        <v>156</v>
      </c>
      <c r="AU122" s="157" t="s">
        <v>84</v>
      </c>
      <c r="AY122" s="18" t="s">
        <v>154</v>
      </c>
      <c r="BE122" s="158">
        <f t="shared" si="4"/>
        <v>0</v>
      </c>
      <c r="BF122" s="158">
        <f t="shared" si="5"/>
        <v>0</v>
      </c>
      <c r="BG122" s="158">
        <f t="shared" si="6"/>
        <v>0</v>
      </c>
      <c r="BH122" s="158">
        <f t="shared" si="7"/>
        <v>0</v>
      </c>
      <c r="BI122" s="158">
        <f t="shared" si="8"/>
        <v>0</v>
      </c>
      <c r="BJ122" s="18" t="s">
        <v>84</v>
      </c>
      <c r="BK122" s="159">
        <f t="shared" si="9"/>
        <v>0</v>
      </c>
      <c r="BL122" s="18" t="s">
        <v>1000</v>
      </c>
      <c r="BM122" s="157" t="s">
        <v>90</v>
      </c>
    </row>
    <row r="123" spans="1:65" s="2" customFormat="1" ht="33" customHeight="1">
      <c r="A123" s="33"/>
      <c r="B123" s="145"/>
      <c r="C123" s="146" t="s">
        <v>87</v>
      </c>
      <c r="D123" s="146" t="s">
        <v>156</v>
      </c>
      <c r="E123" s="147" t="s">
        <v>1115</v>
      </c>
      <c r="F123" s="148" t="s">
        <v>1116</v>
      </c>
      <c r="G123" s="149" t="s">
        <v>177</v>
      </c>
      <c r="H123" s="150">
        <v>435</v>
      </c>
      <c r="I123" s="151"/>
      <c r="J123" s="150">
        <f t="shared" si="0"/>
        <v>0</v>
      </c>
      <c r="K123" s="152"/>
      <c r="L123" s="34"/>
      <c r="M123" s="153" t="s">
        <v>1</v>
      </c>
      <c r="N123" s="154" t="s">
        <v>41</v>
      </c>
      <c r="O123" s="59"/>
      <c r="P123" s="155">
        <f t="shared" si="1"/>
        <v>0</v>
      </c>
      <c r="Q123" s="155">
        <v>0</v>
      </c>
      <c r="R123" s="155">
        <f t="shared" si="2"/>
        <v>0</v>
      </c>
      <c r="S123" s="155">
        <v>0</v>
      </c>
      <c r="T123" s="156">
        <f t="shared" si="3"/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57" t="s">
        <v>1000</v>
      </c>
      <c r="AT123" s="157" t="s">
        <v>156</v>
      </c>
      <c r="AU123" s="157" t="s">
        <v>84</v>
      </c>
      <c r="AY123" s="18" t="s">
        <v>154</v>
      </c>
      <c r="BE123" s="158">
        <f t="shared" si="4"/>
        <v>0</v>
      </c>
      <c r="BF123" s="158">
        <f t="shared" si="5"/>
        <v>0</v>
      </c>
      <c r="BG123" s="158">
        <f t="shared" si="6"/>
        <v>0</v>
      </c>
      <c r="BH123" s="158">
        <f t="shared" si="7"/>
        <v>0</v>
      </c>
      <c r="BI123" s="158">
        <f t="shared" si="8"/>
        <v>0</v>
      </c>
      <c r="BJ123" s="18" t="s">
        <v>84</v>
      </c>
      <c r="BK123" s="159">
        <f t="shared" si="9"/>
        <v>0</v>
      </c>
      <c r="BL123" s="18" t="s">
        <v>1000</v>
      </c>
      <c r="BM123" s="157" t="s">
        <v>96</v>
      </c>
    </row>
    <row r="124" spans="1:65" s="2" customFormat="1" ht="16.5" customHeight="1">
      <c r="A124" s="33"/>
      <c r="B124" s="145"/>
      <c r="C124" s="192" t="s">
        <v>90</v>
      </c>
      <c r="D124" s="192" t="s">
        <v>237</v>
      </c>
      <c r="E124" s="193" t="s">
        <v>1117</v>
      </c>
      <c r="F124" s="194" t="s">
        <v>1118</v>
      </c>
      <c r="G124" s="195" t="s">
        <v>224</v>
      </c>
      <c r="H124" s="196">
        <v>45.24</v>
      </c>
      <c r="I124" s="197"/>
      <c r="J124" s="196">
        <f t="shared" si="0"/>
        <v>0</v>
      </c>
      <c r="K124" s="198"/>
      <c r="L124" s="199"/>
      <c r="M124" s="200" t="s">
        <v>1</v>
      </c>
      <c r="N124" s="201" t="s">
        <v>41</v>
      </c>
      <c r="O124" s="59"/>
      <c r="P124" s="155">
        <f t="shared" si="1"/>
        <v>0</v>
      </c>
      <c r="Q124" s="155">
        <v>1</v>
      </c>
      <c r="R124" s="155">
        <f t="shared" si="2"/>
        <v>45.24</v>
      </c>
      <c r="S124" s="155">
        <v>0</v>
      </c>
      <c r="T124" s="156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57" t="s">
        <v>1000</v>
      </c>
      <c r="AT124" s="157" t="s">
        <v>237</v>
      </c>
      <c r="AU124" s="157" t="s">
        <v>84</v>
      </c>
      <c r="AY124" s="18" t="s">
        <v>154</v>
      </c>
      <c r="BE124" s="158">
        <f t="shared" si="4"/>
        <v>0</v>
      </c>
      <c r="BF124" s="158">
        <f t="shared" si="5"/>
        <v>0</v>
      </c>
      <c r="BG124" s="158">
        <f t="shared" si="6"/>
        <v>0</v>
      </c>
      <c r="BH124" s="158">
        <f t="shared" si="7"/>
        <v>0</v>
      </c>
      <c r="BI124" s="158">
        <f t="shared" si="8"/>
        <v>0</v>
      </c>
      <c r="BJ124" s="18" t="s">
        <v>84</v>
      </c>
      <c r="BK124" s="159">
        <f t="shared" si="9"/>
        <v>0</v>
      </c>
      <c r="BL124" s="18" t="s">
        <v>1000</v>
      </c>
      <c r="BM124" s="157" t="s">
        <v>102</v>
      </c>
    </row>
    <row r="125" spans="1:65" s="2" customFormat="1" ht="21.75" customHeight="1">
      <c r="A125" s="33"/>
      <c r="B125" s="145"/>
      <c r="C125" s="146" t="s">
        <v>93</v>
      </c>
      <c r="D125" s="146" t="s">
        <v>156</v>
      </c>
      <c r="E125" s="147" t="s">
        <v>1119</v>
      </c>
      <c r="F125" s="148" t="s">
        <v>1120</v>
      </c>
      <c r="G125" s="149" t="s">
        <v>177</v>
      </c>
      <c r="H125" s="150">
        <v>435</v>
      </c>
      <c r="I125" s="151"/>
      <c r="J125" s="150">
        <f t="shared" si="0"/>
        <v>0</v>
      </c>
      <c r="K125" s="152"/>
      <c r="L125" s="34"/>
      <c r="M125" s="153" t="s">
        <v>1</v>
      </c>
      <c r="N125" s="154" t="s">
        <v>41</v>
      </c>
      <c r="O125" s="59"/>
      <c r="P125" s="155">
        <f t="shared" si="1"/>
        <v>0</v>
      </c>
      <c r="Q125" s="155">
        <v>0</v>
      </c>
      <c r="R125" s="155">
        <f t="shared" si="2"/>
        <v>0</v>
      </c>
      <c r="S125" s="155">
        <v>0</v>
      </c>
      <c r="T125" s="156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7" t="s">
        <v>1000</v>
      </c>
      <c r="AT125" s="157" t="s">
        <v>156</v>
      </c>
      <c r="AU125" s="157" t="s">
        <v>84</v>
      </c>
      <c r="AY125" s="18" t="s">
        <v>154</v>
      </c>
      <c r="BE125" s="158">
        <f t="shared" si="4"/>
        <v>0</v>
      </c>
      <c r="BF125" s="158">
        <f t="shared" si="5"/>
        <v>0</v>
      </c>
      <c r="BG125" s="158">
        <f t="shared" si="6"/>
        <v>0</v>
      </c>
      <c r="BH125" s="158">
        <f t="shared" si="7"/>
        <v>0</v>
      </c>
      <c r="BI125" s="158">
        <f t="shared" si="8"/>
        <v>0</v>
      </c>
      <c r="BJ125" s="18" t="s">
        <v>84</v>
      </c>
      <c r="BK125" s="159">
        <f t="shared" si="9"/>
        <v>0</v>
      </c>
      <c r="BL125" s="18" t="s">
        <v>1000</v>
      </c>
      <c r="BM125" s="157" t="s">
        <v>108</v>
      </c>
    </row>
    <row r="126" spans="1:65" s="2" customFormat="1" ht="21.75" customHeight="1">
      <c r="A126" s="33"/>
      <c r="B126" s="145"/>
      <c r="C126" s="192" t="s">
        <v>96</v>
      </c>
      <c r="D126" s="192" t="s">
        <v>237</v>
      </c>
      <c r="E126" s="193" t="s">
        <v>1121</v>
      </c>
      <c r="F126" s="194" t="s">
        <v>1122</v>
      </c>
      <c r="G126" s="195" t="s">
        <v>177</v>
      </c>
      <c r="H126" s="196">
        <v>435</v>
      </c>
      <c r="I126" s="197"/>
      <c r="J126" s="196">
        <f t="shared" si="0"/>
        <v>0</v>
      </c>
      <c r="K126" s="198"/>
      <c r="L126" s="199"/>
      <c r="M126" s="200" t="s">
        <v>1</v>
      </c>
      <c r="N126" s="201" t="s">
        <v>41</v>
      </c>
      <c r="O126" s="59"/>
      <c r="P126" s="155">
        <f t="shared" si="1"/>
        <v>0</v>
      </c>
      <c r="Q126" s="155">
        <v>2.1000000000000001E-4</v>
      </c>
      <c r="R126" s="155">
        <f t="shared" si="2"/>
        <v>9.1350000000000001E-2</v>
      </c>
      <c r="S126" s="155">
        <v>0</v>
      </c>
      <c r="T126" s="156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57" t="s">
        <v>1000</v>
      </c>
      <c r="AT126" s="157" t="s">
        <v>237</v>
      </c>
      <c r="AU126" s="157" t="s">
        <v>84</v>
      </c>
      <c r="AY126" s="18" t="s">
        <v>154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8" t="s">
        <v>84</v>
      </c>
      <c r="BK126" s="159">
        <f t="shared" si="9"/>
        <v>0</v>
      </c>
      <c r="BL126" s="18" t="s">
        <v>1000</v>
      </c>
      <c r="BM126" s="157" t="s">
        <v>114</v>
      </c>
    </row>
    <row r="127" spans="1:65" s="2" customFormat="1" ht="33" customHeight="1">
      <c r="A127" s="33"/>
      <c r="B127" s="145"/>
      <c r="C127" s="146" t="s">
        <v>99</v>
      </c>
      <c r="D127" s="146" t="s">
        <v>156</v>
      </c>
      <c r="E127" s="147" t="s">
        <v>1123</v>
      </c>
      <c r="F127" s="148" t="s">
        <v>1124</v>
      </c>
      <c r="G127" s="149" t="s">
        <v>177</v>
      </c>
      <c r="H127" s="150">
        <v>435</v>
      </c>
      <c r="I127" s="151"/>
      <c r="J127" s="150">
        <f t="shared" si="0"/>
        <v>0</v>
      </c>
      <c r="K127" s="152"/>
      <c r="L127" s="34"/>
      <c r="M127" s="153" t="s">
        <v>1</v>
      </c>
      <c r="N127" s="154" t="s">
        <v>41</v>
      </c>
      <c r="O127" s="59"/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57" t="s">
        <v>1000</v>
      </c>
      <c r="AT127" s="157" t="s">
        <v>156</v>
      </c>
      <c r="AU127" s="157" t="s">
        <v>84</v>
      </c>
      <c r="AY127" s="18" t="s">
        <v>154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8" t="s">
        <v>84</v>
      </c>
      <c r="BK127" s="159">
        <f t="shared" si="9"/>
        <v>0</v>
      </c>
      <c r="BL127" s="18" t="s">
        <v>1000</v>
      </c>
      <c r="BM127" s="157" t="s">
        <v>227</v>
      </c>
    </row>
    <row r="128" spans="1:65" s="2" customFormat="1" ht="33" customHeight="1">
      <c r="A128" s="33"/>
      <c r="B128" s="145"/>
      <c r="C128" s="146" t="s">
        <v>102</v>
      </c>
      <c r="D128" s="146" t="s">
        <v>156</v>
      </c>
      <c r="E128" s="147" t="s">
        <v>1125</v>
      </c>
      <c r="F128" s="148" t="s">
        <v>1126</v>
      </c>
      <c r="G128" s="149" t="s">
        <v>159</v>
      </c>
      <c r="H128" s="150">
        <v>435</v>
      </c>
      <c r="I128" s="151"/>
      <c r="J128" s="150">
        <f t="shared" si="0"/>
        <v>0</v>
      </c>
      <c r="K128" s="152"/>
      <c r="L128" s="34"/>
      <c r="M128" s="153" t="s">
        <v>1</v>
      </c>
      <c r="N128" s="154" t="s">
        <v>41</v>
      </c>
      <c r="O128" s="59"/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7" t="s">
        <v>1000</v>
      </c>
      <c r="AT128" s="157" t="s">
        <v>156</v>
      </c>
      <c r="AU128" s="157" t="s">
        <v>84</v>
      </c>
      <c r="AY128" s="18" t="s">
        <v>154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8" t="s">
        <v>84</v>
      </c>
      <c r="BK128" s="159">
        <f t="shared" si="9"/>
        <v>0</v>
      </c>
      <c r="BL128" s="18" t="s">
        <v>1000</v>
      </c>
      <c r="BM128" s="157" t="s">
        <v>241</v>
      </c>
    </row>
    <row r="129" spans="1:65" s="2" customFormat="1" ht="21.75" customHeight="1">
      <c r="A129" s="33"/>
      <c r="B129" s="145"/>
      <c r="C129" s="146" t="s">
        <v>105</v>
      </c>
      <c r="D129" s="146" t="s">
        <v>156</v>
      </c>
      <c r="E129" s="147" t="s">
        <v>1127</v>
      </c>
      <c r="F129" s="148" t="s">
        <v>1128</v>
      </c>
      <c r="G129" s="149" t="s">
        <v>1</v>
      </c>
      <c r="H129" s="150">
        <v>0</v>
      </c>
      <c r="I129" s="151"/>
      <c r="J129" s="150">
        <f t="shared" si="0"/>
        <v>0</v>
      </c>
      <c r="K129" s="152"/>
      <c r="L129" s="34"/>
      <c r="M129" s="153" t="s">
        <v>1</v>
      </c>
      <c r="N129" s="154" t="s">
        <v>41</v>
      </c>
      <c r="O129" s="59"/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7" t="s">
        <v>1000</v>
      </c>
      <c r="AT129" s="157" t="s">
        <v>156</v>
      </c>
      <c r="AU129" s="157" t="s">
        <v>84</v>
      </c>
      <c r="AY129" s="18" t="s">
        <v>154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8" t="s">
        <v>84</v>
      </c>
      <c r="BK129" s="159">
        <f t="shared" si="9"/>
        <v>0</v>
      </c>
      <c r="BL129" s="18" t="s">
        <v>1000</v>
      </c>
      <c r="BM129" s="157" t="s">
        <v>253</v>
      </c>
    </row>
    <row r="130" spans="1:65" s="2" customFormat="1" ht="21.75" customHeight="1">
      <c r="A130" s="33"/>
      <c r="B130" s="145"/>
      <c r="C130" s="146" t="s">
        <v>108</v>
      </c>
      <c r="D130" s="146" t="s">
        <v>156</v>
      </c>
      <c r="E130" s="147" t="s">
        <v>1129</v>
      </c>
      <c r="F130" s="148" t="s">
        <v>1130</v>
      </c>
      <c r="G130" s="149" t="s">
        <v>1</v>
      </c>
      <c r="H130" s="150">
        <v>0</v>
      </c>
      <c r="I130" s="151"/>
      <c r="J130" s="150">
        <f t="shared" si="0"/>
        <v>0</v>
      </c>
      <c r="K130" s="152"/>
      <c r="L130" s="34"/>
      <c r="M130" s="153" t="s">
        <v>1</v>
      </c>
      <c r="N130" s="154" t="s">
        <v>41</v>
      </c>
      <c r="O130" s="59"/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57" t="s">
        <v>1000</v>
      </c>
      <c r="AT130" s="157" t="s">
        <v>156</v>
      </c>
      <c r="AU130" s="157" t="s">
        <v>84</v>
      </c>
      <c r="AY130" s="18" t="s">
        <v>154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8" t="s">
        <v>84</v>
      </c>
      <c r="BK130" s="159">
        <f t="shared" si="9"/>
        <v>0</v>
      </c>
      <c r="BL130" s="18" t="s">
        <v>1000</v>
      </c>
      <c r="BM130" s="157" t="s">
        <v>7</v>
      </c>
    </row>
    <row r="131" spans="1:65" s="2" customFormat="1" ht="21.75" customHeight="1">
      <c r="A131" s="33"/>
      <c r="B131" s="145"/>
      <c r="C131" s="146" t="s">
        <v>111</v>
      </c>
      <c r="D131" s="146" t="s">
        <v>156</v>
      </c>
      <c r="E131" s="147" t="s">
        <v>1131</v>
      </c>
      <c r="F131" s="148" t="s">
        <v>1132</v>
      </c>
      <c r="G131" s="149" t="s">
        <v>1</v>
      </c>
      <c r="H131" s="150">
        <v>0</v>
      </c>
      <c r="I131" s="151"/>
      <c r="J131" s="150">
        <f t="shared" si="0"/>
        <v>0</v>
      </c>
      <c r="K131" s="152"/>
      <c r="L131" s="34"/>
      <c r="M131" s="202" t="s">
        <v>1</v>
      </c>
      <c r="N131" s="203" t="s">
        <v>41</v>
      </c>
      <c r="O131" s="204"/>
      <c r="P131" s="205">
        <f t="shared" si="1"/>
        <v>0</v>
      </c>
      <c r="Q131" s="205">
        <v>0</v>
      </c>
      <c r="R131" s="205">
        <f t="shared" si="2"/>
        <v>0</v>
      </c>
      <c r="S131" s="205">
        <v>0</v>
      </c>
      <c r="T131" s="206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57" t="s">
        <v>1000</v>
      </c>
      <c r="AT131" s="157" t="s">
        <v>156</v>
      </c>
      <c r="AU131" s="157" t="s">
        <v>84</v>
      </c>
      <c r="AY131" s="18" t="s">
        <v>154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8" t="s">
        <v>84</v>
      </c>
      <c r="BK131" s="159">
        <f t="shared" si="9"/>
        <v>0</v>
      </c>
      <c r="BL131" s="18" t="s">
        <v>1000</v>
      </c>
      <c r="BM131" s="157" t="s">
        <v>275</v>
      </c>
    </row>
    <row r="132" spans="1:65" s="2" customFormat="1" ht="6.95" customHeight="1">
      <c r="A132" s="33"/>
      <c r="B132" s="48"/>
      <c r="C132" s="49"/>
      <c r="D132" s="49"/>
      <c r="E132" s="49"/>
      <c r="F132" s="49"/>
      <c r="G132" s="49"/>
      <c r="H132" s="49"/>
      <c r="I132" s="49"/>
      <c r="J132" s="49"/>
      <c r="K132" s="49"/>
      <c r="L132" s="34"/>
      <c r="M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</sheetData>
  <autoFilter ref="C117:K13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1 - SO 101 - Námestie</vt:lpstr>
      <vt:lpstr>2 - SO 101.1 - Rekonštruk...</vt:lpstr>
      <vt:lpstr>3 - SO 101.2 - Kryté pódium</vt:lpstr>
      <vt:lpstr>4 - SO 101.3 - Krytá besi...</vt:lpstr>
      <vt:lpstr>5 - SO 101.4 - Statický z...</vt:lpstr>
      <vt:lpstr>8 - SO 102 - Verejné osve...</vt:lpstr>
      <vt:lpstr>9 - SO 103 - Vonkajšie ro...</vt:lpstr>
      <vt:lpstr>10 - Zemné prace sú spolo...</vt:lpstr>
      <vt:lpstr>11 - SO 104 - Vodovod </vt:lpstr>
      <vt:lpstr>12 - SO 105 - Kanalizácia</vt:lpstr>
      <vt:lpstr>13 - SO 106 - Sadové úpravy</vt:lpstr>
      <vt:lpstr>'1 - SO 101 - Námestie'!Názvy_tlače</vt:lpstr>
      <vt:lpstr>'10 - Zemné prace sú spolo...'!Názvy_tlače</vt:lpstr>
      <vt:lpstr>'11 - SO 104 - Vodovod '!Názvy_tlače</vt:lpstr>
      <vt:lpstr>'12 - SO 105 - Kanalizácia'!Názvy_tlače</vt:lpstr>
      <vt:lpstr>'13 - SO 106 - Sadové úpravy'!Názvy_tlače</vt:lpstr>
      <vt:lpstr>'2 - SO 101.1 - Rekonštruk...'!Názvy_tlače</vt:lpstr>
      <vt:lpstr>'3 - SO 101.2 - Kryté pódium'!Názvy_tlače</vt:lpstr>
      <vt:lpstr>'4 - SO 101.3 - Krytá besi...'!Názvy_tlače</vt:lpstr>
      <vt:lpstr>'5 - SO 101.4 - Statický z...'!Názvy_tlače</vt:lpstr>
      <vt:lpstr>'8 - SO 102 - Verejné osve...'!Názvy_tlače</vt:lpstr>
      <vt:lpstr>'9 - SO 103 - Vonkajšie ro...'!Názvy_tlače</vt:lpstr>
      <vt:lpstr>'Rekapitulácia stavby'!Názvy_tlače</vt:lpstr>
      <vt:lpstr>'1 - SO 101 - Námestie'!Oblasť_tlače</vt:lpstr>
      <vt:lpstr>'10 - Zemné prace sú spolo...'!Oblasť_tlače</vt:lpstr>
      <vt:lpstr>'11 - SO 104 - Vodovod '!Oblasť_tlače</vt:lpstr>
      <vt:lpstr>'12 - SO 105 - Kanalizácia'!Oblasť_tlače</vt:lpstr>
      <vt:lpstr>'13 - SO 106 - Sadové úpravy'!Oblasť_tlače</vt:lpstr>
      <vt:lpstr>'2 - SO 101.1 - Rekonštruk...'!Oblasť_tlače</vt:lpstr>
      <vt:lpstr>'3 - SO 101.2 - Kryté pódium'!Oblasť_tlače</vt:lpstr>
      <vt:lpstr>'4 - SO 101.3 - Krytá besi...'!Oblasť_tlače</vt:lpstr>
      <vt:lpstr>'5 - SO 101.4 - Statický z...'!Oblasť_tlače</vt:lpstr>
      <vt:lpstr>'8 - SO 102 - Verejné osve...'!Oblasť_tlače</vt:lpstr>
      <vt:lpstr>'9 - SO 103 - Vonkajšie ro...'!Oblasť_tlače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DELL-OP-7020\Dell</dc:creator>
  <cp:lastModifiedBy>Sokolíková Marta JUDr.</cp:lastModifiedBy>
  <dcterms:created xsi:type="dcterms:W3CDTF">2021-01-15T14:34:22Z</dcterms:created>
  <dcterms:modified xsi:type="dcterms:W3CDTF">2021-01-20T16:31:53Z</dcterms:modified>
</cp:coreProperties>
</file>