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.sokolikova\Documents\2020\N8MESTIE ROZKVET\na profil\"/>
    </mc:Choice>
  </mc:AlternateContent>
  <bookViews>
    <workbookView xWindow="0" yWindow="0" windowWidth="20460" windowHeight="7680" activeTab="1"/>
  </bookViews>
  <sheets>
    <sheet name="Rekapitulácia stavby" sheetId="1" r:id="rId1"/>
    <sheet name="1 - SO 101 - Námestie" sheetId="2" r:id="rId2"/>
    <sheet name="2 - SO 101.1 - Rekonštruk..." sheetId="3" r:id="rId3"/>
    <sheet name="3 - SO 101.2 - Kryté pódium" sheetId="4" r:id="rId4"/>
    <sheet name="4 - SO 101.3 - Krytá besi..." sheetId="5" r:id="rId5"/>
    <sheet name="5 - SO 101.4 - Statický z..." sheetId="6" r:id="rId6"/>
    <sheet name="8 - SO 102 - Verejné osve..." sheetId="9" r:id="rId7"/>
    <sheet name="9 - SO 103 - Vonkajšie ro..." sheetId="10" r:id="rId8"/>
    <sheet name="10 - Zemné prace sú spolo..." sheetId="11" r:id="rId9"/>
    <sheet name="11 - SO 104 - Vodovod " sheetId="12" r:id="rId10"/>
    <sheet name="12 - SO 105 - Kanalizácia" sheetId="13" r:id="rId11"/>
    <sheet name="13 - SO 106 - Sadové úpravy" sheetId="14" r:id="rId12"/>
  </sheets>
  <definedNames>
    <definedName name="_xlnm._FilterDatabase" localSheetId="1" hidden="1">'1 - SO 101 - Námestie'!$C$90:$K$226</definedName>
    <definedName name="_xlnm._FilterDatabase" localSheetId="8" hidden="1">'10 - Zemné prace sú spolo...'!$C$80:$K$94</definedName>
    <definedName name="_xlnm._FilterDatabase" localSheetId="9" hidden="1">'11 - SO 104 - Vodovod '!$C$85:$K$143</definedName>
    <definedName name="_xlnm._FilterDatabase" localSheetId="10" hidden="1">'12 - SO 105 - Kanalizácia'!$C$82:$K$125</definedName>
    <definedName name="_xlnm._FilterDatabase" localSheetId="11" hidden="1">'13 - SO 106 - Sadové úpravy'!$C$85:$K$185</definedName>
    <definedName name="_xlnm._FilterDatabase" localSheetId="2" hidden="1">'2 - SO 101.1 - Rekonštruk...'!$C$91:$K$260</definedName>
    <definedName name="_xlnm._FilterDatabase" localSheetId="3" hidden="1">'3 - SO 101.2 - Kryté pódium'!$C$88:$K$147</definedName>
    <definedName name="_xlnm._FilterDatabase" localSheetId="4" hidden="1">'4 - SO 101.3 - Krytá besi...'!$C$87:$K$124</definedName>
    <definedName name="_xlnm._FilterDatabase" localSheetId="5" hidden="1">'5 - SO 101.4 - Statický z...'!$C$80:$K$84</definedName>
    <definedName name="_xlnm._FilterDatabase" localSheetId="6" hidden="1">'8 - SO 102 - Verejné osve...'!$C$80:$K$123</definedName>
    <definedName name="_xlnm._FilterDatabase" localSheetId="7" hidden="1">'9 - SO 103 - Vonkajšie ro...'!$C$80:$K$115</definedName>
    <definedName name="_xlnm.Print_Titles" localSheetId="1">'1 - SO 101 - Námestie'!$90:$90</definedName>
    <definedName name="_xlnm.Print_Titles" localSheetId="8">'10 - Zemné prace sú spolo...'!$80:$80</definedName>
    <definedName name="_xlnm.Print_Titles" localSheetId="9">'11 - SO 104 - Vodovod '!$85:$85</definedName>
    <definedName name="_xlnm.Print_Titles" localSheetId="10">'12 - SO 105 - Kanalizácia'!$82:$82</definedName>
    <definedName name="_xlnm.Print_Titles" localSheetId="11">'13 - SO 106 - Sadové úpravy'!$85:$85</definedName>
    <definedName name="_xlnm.Print_Titles" localSheetId="2">'2 - SO 101.1 - Rekonštruk...'!$91:$91</definedName>
    <definedName name="_xlnm.Print_Titles" localSheetId="3">'3 - SO 101.2 - Kryté pódium'!$88:$88</definedName>
    <definedName name="_xlnm.Print_Titles" localSheetId="4">'4 - SO 101.3 - Krytá besi...'!$87:$87</definedName>
    <definedName name="_xlnm.Print_Titles" localSheetId="5">'5 - SO 101.4 - Statický z...'!$80:$80</definedName>
    <definedName name="_xlnm.Print_Titles" localSheetId="6">'8 - SO 102 - Verejné osve...'!$80:$80</definedName>
    <definedName name="_xlnm.Print_Titles" localSheetId="7">'9 - SO 103 - Vonkajšie ro...'!$80:$80</definedName>
    <definedName name="_xlnm.Print_Titles" localSheetId="0">'Rekapitulácia stavby'!$52:$52</definedName>
    <definedName name="_xlnm.Print_Area" localSheetId="1">'1 - SO 101 - Námestie'!$C$4:$J$39,'1 - SO 101 - Námestie'!$C$45:$J$72,'1 - SO 101 - Námestie'!$C$78:$K$226</definedName>
    <definedName name="_xlnm.Print_Area" localSheetId="8">'10 - Zemné prace sú spolo...'!$C$4:$J$39,'10 - Zemné prace sú spolo...'!$C$45:$J$62,'10 - Zemné prace sú spolo...'!$C$68:$K$94</definedName>
    <definedName name="_xlnm.Print_Area" localSheetId="9">'11 - SO 104 - Vodovod '!$C$4:$J$39,'11 - SO 104 - Vodovod '!$C$45:$J$67,'11 - SO 104 - Vodovod '!$C$73:$K$143</definedName>
    <definedName name="_xlnm.Print_Area" localSheetId="10">'12 - SO 105 - Kanalizácia'!$C$4:$J$39,'12 - SO 105 - Kanalizácia'!$C$45:$J$64,'12 - SO 105 - Kanalizácia'!$C$70:$K$125</definedName>
    <definedName name="_xlnm.Print_Area" localSheetId="11">'13 - SO 106 - Sadové úpravy'!$C$4:$J$39,'13 - SO 106 - Sadové úpravy'!$C$45:$J$67,'13 - SO 106 - Sadové úpravy'!$C$73:$K$185</definedName>
    <definedName name="_xlnm.Print_Area" localSheetId="2">'2 - SO 101.1 - Rekonštruk...'!$C$4:$J$39,'2 - SO 101.1 - Rekonštruk...'!$C$45:$J$73,'2 - SO 101.1 - Rekonštruk...'!$C$79:$K$260</definedName>
    <definedName name="_xlnm.Print_Area" localSheetId="3">'3 - SO 101.2 - Kryté pódium'!$C$4:$J$39,'3 - SO 101.2 - Kryté pódium'!$C$45:$J$70,'3 - SO 101.2 - Kryté pódium'!$C$76:$K$147</definedName>
    <definedName name="_xlnm.Print_Area" localSheetId="4">'4 - SO 101.3 - Krytá besi...'!$C$4:$J$39,'4 - SO 101.3 - Krytá besi...'!$C$45:$J$69,'4 - SO 101.3 - Krytá besi...'!$C$75:$K$124</definedName>
    <definedName name="_xlnm.Print_Area" localSheetId="5">'5 - SO 101.4 - Statický z...'!$C$4:$J$39,'5 - SO 101.4 - Statický z...'!$C$45:$J$62,'5 - SO 101.4 - Statický z...'!$C$68:$K$84</definedName>
    <definedName name="_xlnm.Print_Area" localSheetId="6">'8 - SO 102 - Verejné osve...'!$C$4:$J$39,'8 - SO 102 - Verejné osve...'!$C$45:$J$62,'8 - SO 102 - Verejné osve...'!$C$68:$K$123</definedName>
    <definedName name="_xlnm.Print_Area" localSheetId="7">'9 - SO 103 - Vonkajšie ro...'!$C$4:$J$39,'9 - SO 103 - Vonkajšie ro...'!$C$45:$J$62,'9 - SO 103 - Vonkajšie ro...'!$C$68:$K$115</definedName>
    <definedName name="_xlnm.Print_Area" localSheetId="0">'Rekapitulácia stavby'!$D$4:$AO$36,'Rekapitulácia stavby'!$C$42:$AQ$68</definedName>
  </definedNames>
  <calcPr calcId="152511"/>
</workbook>
</file>

<file path=xl/calcChain.xml><?xml version="1.0" encoding="utf-8"?>
<calcChain xmlns="http://schemas.openxmlformats.org/spreadsheetml/2006/main">
  <c r="J37" i="14" l="1"/>
  <c r="J36" i="14"/>
  <c r="AY67" i="1" s="1"/>
  <c r="J35" i="14"/>
  <c r="AX67" i="1" s="1"/>
  <c r="BI185" i="14"/>
  <c r="BH185" i="14"/>
  <c r="BG185" i="14"/>
  <c r="BE185" i="14"/>
  <c r="T185" i="14"/>
  <c r="R185" i="14"/>
  <c r="P185" i="14"/>
  <c r="BK185" i="14"/>
  <c r="J185" i="14"/>
  <c r="BF185" i="14" s="1"/>
  <c r="BI184" i="14"/>
  <c r="BH184" i="14"/>
  <c r="BG184" i="14"/>
  <c r="BE184" i="14"/>
  <c r="T184" i="14"/>
  <c r="R184" i="14"/>
  <c r="P184" i="14"/>
  <c r="BK184" i="14"/>
  <c r="J184" i="14"/>
  <c r="BF184" i="14"/>
  <c r="BI183" i="14"/>
  <c r="BH183" i="14"/>
  <c r="BG183" i="14"/>
  <c r="BE183" i="14"/>
  <c r="T183" i="14"/>
  <c r="R183" i="14"/>
  <c r="P183" i="14"/>
  <c r="BK183" i="14"/>
  <c r="J183" i="14"/>
  <c r="BF183" i="14" s="1"/>
  <c r="BI182" i="14"/>
  <c r="BH182" i="14"/>
  <c r="BG182" i="14"/>
  <c r="BE182" i="14"/>
  <c r="T182" i="14"/>
  <c r="R182" i="14"/>
  <c r="P182" i="14"/>
  <c r="BK182" i="14"/>
  <c r="J182" i="14"/>
  <c r="BF182" i="14"/>
  <c r="BI181" i="14"/>
  <c r="BH181" i="14"/>
  <c r="BG181" i="14"/>
  <c r="BE181" i="14"/>
  <c r="T181" i="14"/>
  <c r="R181" i="14"/>
  <c r="P181" i="14"/>
  <c r="BK181" i="14"/>
  <c r="J181" i="14"/>
  <c r="BF181" i="14"/>
  <c r="BI180" i="14"/>
  <c r="BH180" i="14"/>
  <c r="BG180" i="14"/>
  <c r="BE180" i="14"/>
  <c r="T180" i="14"/>
  <c r="R180" i="14"/>
  <c r="P180" i="14"/>
  <c r="BK180" i="14"/>
  <c r="J180" i="14"/>
  <c r="BF180" i="14"/>
  <c r="BI179" i="14"/>
  <c r="BH179" i="14"/>
  <c r="BG179" i="14"/>
  <c r="BE179" i="14"/>
  <c r="T179" i="14"/>
  <c r="R179" i="14"/>
  <c r="P179" i="14"/>
  <c r="BK179" i="14"/>
  <c r="J179" i="14"/>
  <c r="BF179" i="14"/>
  <c r="BI178" i="14"/>
  <c r="BH178" i="14"/>
  <c r="BG178" i="14"/>
  <c r="BE178" i="14"/>
  <c r="T178" i="14"/>
  <c r="R178" i="14"/>
  <c r="P178" i="14"/>
  <c r="BK178" i="14"/>
  <c r="J178" i="14"/>
  <c r="BF178" i="14"/>
  <c r="BI177" i="14"/>
  <c r="BH177" i="14"/>
  <c r="BG177" i="14"/>
  <c r="BE177" i="14"/>
  <c r="T177" i="14"/>
  <c r="R177" i="14"/>
  <c r="P177" i="14"/>
  <c r="BK177" i="14"/>
  <c r="J177" i="14"/>
  <c r="BF177" i="14"/>
  <c r="BI176" i="14"/>
  <c r="BH176" i="14"/>
  <c r="BG176" i="14"/>
  <c r="BE176" i="14"/>
  <c r="T176" i="14"/>
  <c r="R176" i="14"/>
  <c r="P176" i="14"/>
  <c r="BK176" i="14"/>
  <c r="J176" i="14"/>
  <c r="BF176" i="14"/>
  <c r="BI175" i="14"/>
  <c r="BH175" i="14"/>
  <c r="BG175" i="14"/>
  <c r="BE175" i="14"/>
  <c r="T175" i="14"/>
  <c r="R175" i="14"/>
  <c r="P175" i="14"/>
  <c r="BK175" i="14"/>
  <c r="J175" i="14"/>
  <c r="BF175" i="14"/>
  <c r="BI174" i="14"/>
  <c r="BH174" i="14"/>
  <c r="BG174" i="14"/>
  <c r="BE174" i="14"/>
  <c r="T174" i="14"/>
  <c r="R174" i="14"/>
  <c r="P174" i="14"/>
  <c r="BK174" i="14"/>
  <c r="J174" i="14"/>
  <c r="BF174" i="14"/>
  <c r="BI173" i="14"/>
  <c r="BH173" i="14"/>
  <c r="BG173" i="14"/>
  <c r="BE173" i="14"/>
  <c r="T173" i="14"/>
  <c r="R173" i="14"/>
  <c r="P173" i="14"/>
  <c r="BK173" i="14"/>
  <c r="BK171" i="14" s="1"/>
  <c r="J171" i="14" s="1"/>
  <c r="J66" i="14" s="1"/>
  <c r="J173" i="14"/>
  <c r="BF173" i="14"/>
  <c r="BI172" i="14"/>
  <c r="BH172" i="14"/>
  <c r="BG172" i="14"/>
  <c r="BE172" i="14"/>
  <c r="T172" i="14"/>
  <c r="T171" i="14"/>
  <c r="R172" i="14"/>
  <c r="R171" i="14"/>
  <c r="P172" i="14"/>
  <c r="P171" i="14"/>
  <c r="BK172" i="14"/>
  <c r="J172" i="14"/>
  <c r="BF172" i="14" s="1"/>
  <c r="BI170" i="14"/>
  <c r="BH170" i="14"/>
  <c r="BG170" i="14"/>
  <c r="BE170" i="14"/>
  <c r="T170" i="14"/>
  <c r="R170" i="14"/>
  <c r="P170" i="14"/>
  <c r="BK170" i="14"/>
  <c r="J170" i="14"/>
  <c r="BF170" i="14"/>
  <c r="BI169" i="14"/>
  <c r="BH169" i="14"/>
  <c r="BG169" i="14"/>
  <c r="BE169" i="14"/>
  <c r="T169" i="14"/>
  <c r="R169" i="14"/>
  <c r="P169" i="14"/>
  <c r="BK169" i="14"/>
  <c r="J169" i="14"/>
  <c r="BF169" i="14"/>
  <c r="BI168" i="14"/>
  <c r="BH168" i="14"/>
  <c r="BG168" i="14"/>
  <c r="BE168" i="14"/>
  <c r="T168" i="14"/>
  <c r="R168" i="14"/>
  <c r="P168" i="14"/>
  <c r="BK168" i="14"/>
  <c r="J168" i="14"/>
  <c r="BF168" i="14"/>
  <c r="BI167" i="14"/>
  <c r="BH167" i="14"/>
  <c r="BG167" i="14"/>
  <c r="BE167" i="14"/>
  <c r="T167" i="14"/>
  <c r="R167" i="14"/>
  <c r="P167" i="14"/>
  <c r="BK167" i="14"/>
  <c r="J167" i="14"/>
  <c r="BF167" i="14"/>
  <c r="BI166" i="14"/>
  <c r="BH166" i="14"/>
  <c r="BG166" i="14"/>
  <c r="BE166" i="14"/>
  <c r="T166" i="14"/>
  <c r="R166" i="14"/>
  <c r="P166" i="14"/>
  <c r="BK166" i="14"/>
  <c r="J166" i="14"/>
  <c r="BF166" i="14"/>
  <c r="BI165" i="14"/>
  <c r="BH165" i="14"/>
  <c r="BG165" i="14"/>
  <c r="BE165" i="14"/>
  <c r="T165" i="14"/>
  <c r="R165" i="14"/>
  <c r="P165" i="14"/>
  <c r="BK165" i="14"/>
  <c r="J165" i="14"/>
  <c r="BF165" i="14"/>
  <c r="BI164" i="14"/>
  <c r="BH164" i="14"/>
  <c r="BG164" i="14"/>
  <c r="BE164" i="14"/>
  <c r="T164" i="14"/>
  <c r="R164" i="14"/>
  <c r="P164" i="14"/>
  <c r="BK164" i="14"/>
  <c r="J164" i="14"/>
  <c r="BF164" i="14"/>
  <c r="BI163" i="14"/>
  <c r="BH163" i="14"/>
  <c r="BG163" i="14"/>
  <c r="BE163" i="14"/>
  <c r="T163" i="14"/>
  <c r="R163" i="14"/>
  <c r="P163" i="14"/>
  <c r="BK163" i="14"/>
  <c r="J163" i="14"/>
  <c r="BF163" i="14"/>
  <c r="BI162" i="14"/>
  <c r="BH162" i="14"/>
  <c r="BG162" i="14"/>
  <c r="BE162" i="14"/>
  <c r="T162" i="14"/>
  <c r="R162" i="14"/>
  <c r="P162" i="14"/>
  <c r="BK162" i="14"/>
  <c r="J162" i="14"/>
  <c r="BF162" i="14"/>
  <c r="BI161" i="14"/>
  <c r="BH161" i="14"/>
  <c r="BG161" i="14"/>
  <c r="BE161" i="14"/>
  <c r="T161" i="14"/>
  <c r="R161" i="14"/>
  <c r="P161" i="14"/>
  <c r="BK161" i="14"/>
  <c r="J161" i="14"/>
  <c r="BF161" i="14"/>
  <c r="BI160" i="14"/>
  <c r="BH160" i="14"/>
  <c r="BG160" i="14"/>
  <c r="BE160" i="14"/>
  <c r="T160" i="14"/>
  <c r="R160" i="14"/>
  <c r="P160" i="14"/>
  <c r="BK160" i="14"/>
  <c r="J160" i="14"/>
  <c r="BF160" i="14"/>
  <c r="BI159" i="14"/>
  <c r="BH159" i="14"/>
  <c r="BG159" i="14"/>
  <c r="BE159" i="14"/>
  <c r="T159" i="14"/>
  <c r="R159" i="14"/>
  <c r="P159" i="14"/>
  <c r="BK159" i="14"/>
  <c r="J159" i="14"/>
  <c r="BF159" i="14"/>
  <c r="BI158" i="14"/>
  <c r="BH158" i="14"/>
  <c r="BG158" i="14"/>
  <c r="BE158" i="14"/>
  <c r="T158" i="14"/>
  <c r="R158" i="14"/>
  <c r="P158" i="14"/>
  <c r="BK158" i="14"/>
  <c r="J158" i="14"/>
  <c r="BF158" i="14"/>
  <c r="BI157" i="14"/>
  <c r="BH157" i="14"/>
  <c r="BG157" i="14"/>
  <c r="BE157" i="14"/>
  <c r="T157" i="14"/>
  <c r="R157" i="14"/>
  <c r="P157" i="14"/>
  <c r="BK157" i="14"/>
  <c r="J157" i="14"/>
  <c r="BF157" i="14"/>
  <c r="BI156" i="14"/>
  <c r="BH156" i="14"/>
  <c r="BG156" i="14"/>
  <c r="BE156" i="14"/>
  <c r="T156" i="14"/>
  <c r="R156" i="14"/>
  <c r="P156" i="14"/>
  <c r="BK156" i="14"/>
  <c r="J156" i="14"/>
  <c r="BF156" i="14"/>
  <c r="BI155" i="14"/>
  <c r="BH155" i="14"/>
  <c r="BG155" i="14"/>
  <c r="BE155" i="14"/>
  <c r="T155" i="14"/>
  <c r="T154" i="14"/>
  <c r="R155" i="14"/>
  <c r="R154" i="14"/>
  <c r="P155" i="14"/>
  <c r="P154" i="14"/>
  <c r="BK155" i="14"/>
  <c r="BK154" i="14"/>
  <c r="J154" i="14" s="1"/>
  <c r="J65" i="14" s="1"/>
  <c r="J155" i="14"/>
  <c r="BF155" i="14" s="1"/>
  <c r="BI153" i="14"/>
  <c r="BH153" i="14"/>
  <c r="BG153" i="14"/>
  <c r="BE153" i="14"/>
  <c r="T153" i="14"/>
  <c r="R153" i="14"/>
  <c r="P153" i="14"/>
  <c r="BK153" i="14"/>
  <c r="J153" i="14"/>
  <c r="BF153" i="14"/>
  <c r="BI152" i="14"/>
  <c r="BH152" i="14"/>
  <c r="BG152" i="14"/>
  <c r="BE152" i="14"/>
  <c r="T152" i="14"/>
  <c r="R152" i="14"/>
  <c r="P152" i="14"/>
  <c r="BK152" i="14"/>
  <c r="J152" i="14"/>
  <c r="BF152" i="14"/>
  <c r="BI151" i="14"/>
  <c r="BH151" i="14"/>
  <c r="BG151" i="14"/>
  <c r="BE151" i="14"/>
  <c r="T151" i="14"/>
  <c r="R151" i="14"/>
  <c r="P151" i="14"/>
  <c r="BK151" i="14"/>
  <c r="J151" i="14"/>
  <c r="BF151" i="14"/>
  <c r="BI150" i="14"/>
  <c r="BH150" i="14"/>
  <c r="BG150" i="14"/>
  <c r="BE150" i="14"/>
  <c r="T150" i="14"/>
  <c r="R150" i="14"/>
  <c r="P150" i="14"/>
  <c r="BK150" i="14"/>
  <c r="J150" i="14"/>
  <c r="BF150" i="14"/>
  <c r="BI149" i="14"/>
  <c r="BH149" i="14"/>
  <c r="BG149" i="14"/>
  <c r="BE149" i="14"/>
  <c r="T149" i="14"/>
  <c r="R149" i="14"/>
  <c r="P149" i="14"/>
  <c r="BK149" i="14"/>
  <c r="J149" i="14"/>
  <c r="BF149" i="14"/>
  <c r="BI148" i="14"/>
  <c r="BH148" i="14"/>
  <c r="BG148" i="14"/>
  <c r="BE148" i="14"/>
  <c r="T148" i="14"/>
  <c r="R148" i="14"/>
  <c r="P148" i="14"/>
  <c r="BK148" i="14"/>
  <c r="J148" i="14"/>
  <c r="BF148" i="14"/>
  <c r="BI147" i="14"/>
  <c r="BH147" i="14"/>
  <c r="BG147" i="14"/>
  <c r="BE147" i="14"/>
  <c r="T147" i="14"/>
  <c r="R147" i="14"/>
  <c r="P147" i="14"/>
  <c r="BK147" i="14"/>
  <c r="J147" i="14"/>
  <c r="BF147" i="14"/>
  <c r="BI146" i="14"/>
  <c r="BH146" i="14"/>
  <c r="BG146" i="14"/>
  <c r="BE146" i="14"/>
  <c r="T146" i="14"/>
  <c r="R146" i="14"/>
  <c r="P146" i="14"/>
  <c r="BK146" i="14"/>
  <c r="J146" i="14"/>
  <c r="BF146" i="14"/>
  <c r="BI145" i="14"/>
  <c r="BH145" i="14"/>
  <c r="BG145" i="14"/>
  <c r="BE145" i="14"/>
  <c r="T145" i="14"/>
  <c r="R145" i="14"/>
  <c r="P145" i="14"/>
  <c r="BK145" i="14"/>
  <c r="J145" i="14"/>
  <c r="BF145" i="14"/>
  <c r="BI144" i="14"/>
  <c r="BH144" i="14"/>
  <c r="BG144" i="14"/>
  <c r="BE144" i="14"/>
  <c r="T144" i="14"/>
  <c r="R144" i="14"/>
  <c r="P144" i="14"/>
  <c r="BK144" i="14"/>
  <c r="J144" i="14"/>
  <c r="BF144" i="14"/>
  <c r="BI143" i="14"/>
  <c r="BH143" i="14"/>
  <c r="BG143" i="14"/>
  <c r="BE143" i="14"/>
  <c r="T143" i="14"/>
  <c r="R143" i="14"/>
  <c r="P143" i="14"/>
  <c r="BK143" i="14"/>
  <c r="J143" i="14"/>
  <c r="BF143" i="14"/>
  <c r="BI142" i="14"/>
  <c r="BH142" i="14"/>
  <c r="BG142" i="14"/>
  <c r="BE142" i="14"/>
  <c r="T142" i="14"/>
  <c r="R142" i="14"/>
  <c r="P142" i="14"/>
  <c r="BK142" i="14"/>
  <c r="J142" i="14"/>
  <c r="BF142" i="14"/>
  <c r="BI141" i="14"/>
  <c r="BH141" i="14"/>
  <c r="BG141" i="14"/>
  <c r="BE141" i="14"/>
  <c r="T141" i="14"/>
  <c r="R141" i="14"/>
  <c r="P141" i="14"/>
  <c r="BK141" i="14"/>
  <c r="J141" i="14"/>
  <c r="BF141" i="14"/>
  <c r="BI140" i="14"/>
  <c r="BH140" i="14"/>
  <c r="BG140" i="14"/>
  <c r="BE140" i="14"/>
  <c r="T140" i="14"/>
  <c r="R140" i="14"/>
  <c r="P140" i="14"/>
  <c r="BK140" i="14"/>
  <c r="J140" i="14"/>
  <c r="BF140" i="14"/>
  <c r="BI139" i="14"/>
  <c r="BH139" i="14"/>
  <c r="BG139" i="14"/>
  <c r="BE139" i="14"/>
  <c r="T139" i="14"/>
  <c r="T138" i="14"/>
  <c r="R139" i="14"/>
  <c r="R138" i="14"/>
  <c r="P139" i="14"/>
  <c r="P138" i="14"/>
  <c r="BK139" i="14"/>
  <c r="BK138" i="14"/>
  <c r="J138" i="14" s="1"/>
  <c r="J64" i="14" s="1"/>
  <c r="J139" i="14"/>
  <c r="BF139" i="14" s="1"/>
  <c r="BI137" i="14"/>
  <c r="BH137" i="14"/>
  <c r="BG137" i="14"/>
  <c r="BE137" i="14"/>
  <c r="T137" i="14"/>
  <c r="R137" i="14"/>
  <c r="P137" i="14"/>
  <c r="BK137" i="14"/>
  <c r="J137" i="14"/>
  <c r="BF137" i="14"/>
  <c r="BI136" i="14"/>
  <c r="BH136" i="14"/>
  <c r="BG136" i="14"/>
  <c r="BE136" i="14"/>
  <c r="T136" i="14"/>
  <c r="R136" i="14"/>
  <c r="P136" i="14"/>
  <c r="BK136" i="14"/>
  <c r="J136" i="14"/>
  <c r="BF136" i="14"/>
  <c r="BI135" i="14"/>
  <c r="BH135" i="14"/>
  <c r="BG135" i="14"/>
  <c r="BE135" i="14"/>
  <c r="T135" i="14"/>
  <c r="R135" i="14"/>
  <c r="P135" i="14"/>
  <c r="BK135" i="14"/>
  <c r="J135" i="14"/>
  <c r="BF135" i="14"/>
  <c r="BI134" i="14"/>
  <c r="BH134" i="14"/>
  <c r="BG134" i="14"/>
  <c r="BE134" i="14"/>
  <c r="T134" i="14"/>
  <c r="R134" i="14"/>
  <c r="P134" i="14"/>
  <c r="BK134" i="14"/>
  <c r="J134" i="14"/>
  <c r="BF134" i="14"/>
  <c r="BI133" i="14"/>
  <c r="BH133" i="14"/>
  <c r="BG133" i="14"/>
  <c r="BE133" i="14"/>
  <c r="T133" i="14"/>
  <c r="R133" i="14"/>
  <c r="P133" i="14"/>
  <c r="BK133" i="14"/>
  <c r="J133" i="14"/>
  <c r="BF133" i="14"/>
  <c r="BI132" i="14"/>
  <c r="BH132" i="14"/>
  <c r="BG132" i="14"/>
  <c r="BE132" i="14"/>
  <c r="T132" i="14"/>
  <c r="R132" i="14"/>
  <c r="P132" i="14"/>
  <c r="BK132" i="14"/>
  <c r="J132" i="14"/>
  <c r="BF132" i="14"/>
  <c r="BI131" i="14"/>
  <c r="BH131" i="14"/>
  <c r="BG131" i="14"/>
  <c r="BE131" i="14"/>
  <c r="T131" i="14"/>
  <c r="R131" i="14"/>
  <c r="P131" i="14"/>
  <c r="BK131" i="14"/>
  <c r="J131" i="14"/>
  <c r="BF131" i="14"/>
  <c r="BI130" i="14"/>
  <c r="BH130" i="14"/>
  <c r="BG130" i="14"/>
  <c r="BE130" i="14"/>
  <c r="T130" i="14"/>
  <c r="R130" i="14"/>
  <c r="P130" i="14"/>
  <c r="BK130" i="14"/>
  <c r="J130" i="14"/>
  <c r="BF130" i="14"/>
  <c r="BI129" i="14"/>
  <c r="BH129" i="14"/>
  <c r="BG129" i="14"/>
  <c r="BE129" i="14"/>
  <c r="T129" i="14"/>
  <c r="R129" i="14"/>
  <c r="P129" i="14"/>
  <c r="BK129" i="14"/>
  <c r="J129" i="14"/>
  <c r="BF129" i="14"/>
  <c r="BI128" i="14"/>
  <c r="BH128" i="14"/>
  <c r="BG128" i="14"/>
  <c r="BE128" i="14"/>
  <c r="T128" i="14"/>
  <c r="R128" i="14"/>
  <c r="P128" i="14"/>
  <c r="BK128" i="14"/>
  <c r="J128" i="14"/>
  <c r="BF128" i="14"/>
  <c r="BI127" i="14"/>
  <c r="BH127" i="14"/>
  <c r="BG127" i="14"/>
  <c r="BE127" i="14"/>
  <c r="T127" i="14"/>
  <c r="R127" i="14"/>
  <c r="P127" i="14"/>
  <c r="BK127" i="14"/>
  <c r="J127" i="14"/>
  <c r="BF127" i="14"/>
  <c r="BI126" i="14"/>
  <c r="BH126" i="14"/>
  <c r="BG126" i="14"/>
  <c r="BE126" i="14"/>
  <c r="T126" i="14"/>
  <c r="R126" i="14"/>
  <c r="P126" i="14"/>
  <c r="BK126" i="14"/>
  <c r="J126" i="14"/>
  <c r="BF126" i="14"/>
  <c r="BI125" i="14"/>
  <c r="BH125" i="14"/>
  <c r="BG125" i="14"/>
  <c r="BE125" i="14"/>
  <c r="T125" i="14"/>
  <c r="R125" i="14"/>
  <c r="P125" i="14"/>
  <c r="BK125" i="14"/>
  <c r="J125" i="14"/>
  <c r="BF125" i="14"/>
  <c r="BI124" i="14"/>
  <c r="BH124" i="14"/>
  <c r="BG124" i="14"/>
  <c r="BE124" i="14"/>
  <c r="T124" i="14"/>
  <c r="R124" i="14"/>
  <c r="P124" i="14"/>
  <c r="BK124" i="14"/>
  <c r="J124" i="14"/>
  <c r="BF124" i="14"/>
  <c r="BI123" i="14"/>
  <c r="BH123" i="14"/>
  <c r="BG123" i="14"/>
  <c r="BE123" i="14"/>
  <c r="T123" i="14"/>
  <c r="R123" i="14"/>
  <c r="P123" i="14"/>
  <c r="BK123" i="14"/>
  <c r="J123" i="14"/>
  <c r="BF123" i="14"/>
  <c r="BI122" i="14"/>
  <c r="BH122" i="14"/>
  <c r="BG122" i="14"/>
  <c r="BE122" i="14"/>
  <c r="T122" i="14"/>
  <c r="R122" i="14"/>
  <c r="P122" i="14"/>
  <c r="BK122" i="14"/>
  <c r="J122" i="14"/>
  <c r="BF122" i="14"/>
  <c r="BI121" i="14"/>
  <c r="BH121" i="14"/>
  <c r="BG121" i="14"/>
  <c r="BE121" i="14"/>
  <c r="T121" i="14"/>
  <c r="R121" i="14"/>
  <c r="P121" i="14"/>
  <c r="BK121" i="14"/>
  <c r="J121" i="14"/>
  <c r="BF121" i="14"/>
  <c r="BI120" i="14"/>
  <c r="BH120" i="14"/>
  <c r="BG120" i="14"/>
  <c r="BE120" i="14"/>
  <c r="T120" i="14"/>
  <c r="R120" i="14"/>
  <c r="P120" i="14"/>
  <c r="BK120" i="14"/>
  <c r="J120" i="14"/>
  <c r="BF120" i="14"/>
  <c r="BI119" i="14"/>
  <c r="BH119" i="14"/>
  <c r="BG119" i="14"/>
  <c r="BE119" i="14"/>
  <c r="T119" i="14"/>
  <c r="R119" i="14"/>
  <c r="P119" i="14"/>
  <c r="BK119" i="14"/>
  <c r="J119" i="14"/>
  <c r="BF119" i="14"/>
  <c r="BI118" i="14"/>
  <c r="BH118" i="14"/>
  <c r="BG118" i="14"/>
  <c r="BE118" i="14"/>
  <c r="T118" i="14"/>
  <c r="R118" i="14"/>
  <c r="R115" i="14" s="1"/>
  <c r="P118" i="14"/>
  <c r="BK118" i="14"/>
  <c r="J118" i="14"/>
  <c r="BF118" i="14"/>
  <c r="BI117" i="14"/>
  <c r="BH117" i="14"/>
  <c r="BG117" i="14"/>
  <c r="BE117" i="14"/>
  <c r="T117" i="14"/>
  <c r="R117" i="14"/>
  <c r="P117" i="14"/>
  <c r="BK117" i="14"/>
  <c r="BK115" i="14" s="1"/>
  <c r="J115" i="14" s="1"/>
  <c r="J63" i="14" s="1"/>
  <c r="J117" i="14"/>
  <c r="BF117" i="14"/>
  <c r="BI116" i="14"/>
  <c r="BH116" i="14"/>
  <c r="BG116" i="14"/>
  <c r="BE116" i="14"/>
  <c r="T116" i="14"/>
  <c r="T115" i="14"/>
  <c r="R116" i="14"/>
  <c r="P116" i="14"/>
  <c r="P115" i="14"/>
  <c r="BK116" i="14"/>
  <c r="J116" i="14"/>
  <c r="BF116" i="14" s="1"/>
  <c r="BI114" i="14"/>
  <c r="BH114" i="14"/>
  <c r="BG114" i="14"/>
  <c r="BE114" i="14"/>
  <c r="T114" i="14"/>
  <c r="R114" i="14"/>
  <c r="P114" i="14"/>
  <c r="BK114" i="14"/>
  <c r="J114" i="14"/>
  <c r="BF114" i="14"/>
  <c r="BI113" i="14"/>
  <c r="BH113" i="14"/>
  <c r="BG113" i="14"/>
  <c r="BE113" i="14"/>
  <c r="T113" i="14"/>
  <c r="R113" i="14"/>
  <c r="P113" i="14"/>
  <c r="BK113" i="14"/>
  <c r="J113" i="14"/>
  <c r="BF113" i="14"/>
  <c r="BI112" i="14"/>
  <c r="BH112" i="14"/>
  <c r="BG112" i="14"/>
  <c r="BE112" i="14"/>
  <c r="T112" i="14"/>
  <c r="R112" i="14"/>
  <c r="P112" i="14"/>
  <c r="BK112" i="14"/>
  <c r="J112" i="14"/>
  <c r="BF112" i="14"/>
  <c r="BI111" i="14"/>
  <c r="BH111" i="14"/>
  <c r="BG111" i="14"/>
  <c r="BE111" i="14"/>
  <c r="T111" i="14"/>
  <c r="R111" i="14"/>
  <c r="P111" i="14"/>
  <c r="BK111" i="14"/>
  <c r="J111" i="14"/>
  <c r="BF111" i="14"/>
  <c r="BI110" i="14"/>
  <c r="BH110" i="14"/>
  <c r="BG110" i="14"/>
  <c r="BE110" i="14"/>
  <c r="T110" i="14"/>
  <c r="R110" i="14"/>
  <c r="P110" i="14"/>
  <c r="BK110" i="14"/>
  <c r="J110" i="14"/>
  <c r="BF110" i="14"/>
  <c r="BI109" i="14"/>
  <c r="BH109" i="14"/>
  <c r="BG109" i="14"/>
  <c r="BE109" i="14"/>
  <c r="T109" i="14"/>
  <c r="R109" i="14"/>
  <c r="P109" i="14"/>
  <c r="BK109" i="14"/>
  <c r="J109" i="14"/>
  <c r="BF109" i="14"/>
  <c r="BI108" i="14"/>
  <c r="BH108" i="14"/>
  <c r="BG108" i="14"/>
  <c r="BE108" i="14"/>
  <c r="T108" i="14"/>
  <c r="R108" i="14"/>
  <c r="P108" i="14"/>
  <c r="BK108" i="14"/>
  <c r="J108" i="14"/>
  <c r="BF108" i="14"/>
  <c r="BI107" i="14"/>
  <c r="BH107" i="14"/>
  <c r="BG107" i="14"/>
  <c r="BE107" i="14"/>
  <c r="T107" i="14"/>
  <c r="R107" i="14"/>
  <c r="P107" i="14"/>
  <c r="BK107" i="14"/>
  <c r="J107" i="14"/>
  <c r="BF107" i="14"/>
  <c r="BI106" i="14"/>
  <c r="BH106" i="14"/>
  <c r="BG106" i="14"/>
  <c r="BE106" i="14"/>
  <c r="T106" i="14"/>
  <c r="R106" i="14"/>
  <c r="P106" i="14"/>
  <c r="BK106" i="14"/>
  <c r="J106" i="14"/>
  <c r="BF106" i="14"/>
  <c r="BI105" i="14"/>
  <c r="BH105" i="14"/>
  <c r="BG105" i="14"/>
  <c r="BE105" i="14"/>
  <c r="T105" i="14"/>
  <c r="R105" i="14"/>
  <c r="P105" i="14"/>
  <c r="BK105" i="14"/>
  <c r="J105" i="14"/>
  <c r="BF105" i="14"/>
  <c r="BI104" i="14"/>
  <c r="BH104" i="14"/>
  <c r="BG104" i="14"/>
  <c r="BE104" i="14"/>
  <c r="T104" i="14"/>
  <c r="R104" i="14"/>
  <c r="P104" i="14"/>
  <c r="BK104" i="14"/>
  <c r="J104" i="14"/>
  <c r="BF104" i="14"/>
  <c r="BI103" i="14"/>
  <c r="BH103" i="14"/>
  <c r="BG103" i="14"/>
  <c r="BE103" i="14"/>
  <c r="T103" i="14"/>
  <c r="R103" i="14"/>
  <c r="P103" i="14"/>
  <c r="BK103" i="14"/>
  <c r="J103" i="14"/>
  <c r="BF103" i="14"/>
  <c r="BI102" i="14"/>
  <c r="BH102" i="14"/>
  <c r="BG102" i="14"/>
  <c r="BE102" i="14"/>
  <c r="T102" i="14"/>
  <c r="R102" i="14"/>
  <c r="P102" i="14"/>
  <c r="BK102" i="14"/>
  <c r="J102" i="14"/>
  <c r="BF102" i="14"/>
  <c r="BI101" i="14"/>
  <c r="BH101" i="14"/>
  <c r="BG101" i="14"/>
  <c r="BE101" i="14"/>
  <c r="T101" i="14"/>
  <c r="R101" i="14"/>
  <c r="P101" i="14"/>
  <c r="BK101" i="14"/>
  <c r="J101" i="14"/>
  <c r="BF101" i="14"/>
  <c r="BI100" i="14"/>
  <c r="BH100" i="14"/>
  <c r="BG100" i="14"/>
  <c r="BE100" i="14"/>
  <c r="T100" i="14"/>
  <c r="R100" i="14"/>
  <c r="P100" i="14"/>
  <c r="BK100" i="14"/>
  <c r="J100" i="14"/>
  <c r="BF100" i="14"/>
  <c r="BI99" i="14"/>
  <c r="BH99" i="14"/>
  <c r="BG99" i="14"/>
  <c r="BE99" i="14"/>
  <c r="T99" i="14"/>
  <c r="R99" i="14"/>
  <c r="P99" i="14"/>
  <c r="BK99" i="14"/>
  <c r="J99" i="14"/>
  <c r="BF99" i="14"/>
  <c r="BI98" i="14"/>
  <c r="BH98" i="14"/>
  <c r="BG98" i="14"/>
  <c r="BE98" i="14"/>
  <c r="T98" i="14"/>
  <c r="R98" i="14"/>
  <c r="P98" i="14"/>
  <c r="BK98" i="14"/>
  <c r="J98" i="14"/>
  <c r="BF98" i="14"/>
  <c r="BI97" i="14"/>
  <c r="BH97" i="14"/>
  <c r="BG97" i="14"/>
  <c r="BE97" i="14"/>
  <c r="T97" i="14"/>
  <c r="R97" i="14"/>
  <c r="R94" i="14" s="1"/>
  <c r="P97" i="14"/>
  <c r="BK97" i="14"/>
  <c r="J97" i="14"/>
  <c r="BF97" i="14"/>
  <c r="BI96" i="14"/>
  <c r="BH96" i="14"/>
  <c r="BG96" i="14"/>
  <c r="BE96" i="14"/>
  <c r="T96" i="14"/>
  <c r="R96" i="14"/>
  <c r="P96" i="14"/>
  <c r="BK96" i="14"/>
  <c r="BK94" i="14" s="1"/>
  <c r="J94" i="14" s="1"/>
  <c r="J62" i="14" s="1"/>
  <c r="J96" i="14"/>
  <c r="BF96" i="14"/>
  <c r="BI95" i="14"/>
  <c r="BH95" i="14"/>
  <c r="BG95" i="14"/>
  <c r="BE95" i="14"/>
  <c r="T95" i="14"/>
  <c r="T94" i="14"/>
  <c r="R95" i="14"/>
  <c r="P95" i="14"/>
  <c r="P94" i="14"/>
  <c r="BK95" i="14"/>
  <c r="J95" i="14"/>
  <c r="BF95" i="14" s="1"/>
  <c r="BI93" i="14"/>
  <c r="BH93" i="14"/>
  <c r="BG93" i="14"/>
  <c r="BE93" i="14"/>
  <c r="T93" i="14"/>
  <c r="R93" i="14"/>
  <c r="P93" i="14"/>
  <c r="BK93" i="14"/>
  <c r="J93" i="14"/>
  <c r="BF93" i="14" s="1"/>
  <c r="BI92" i="14"/>
  <c r="BH92" i="14"/>
  <c r="BG92" i="14"/>
  <c r="BE92" i="14"/>
  <c r="T92" i="14"/>
  <c r="R92" i="14"/>
  <c r="P92" i="14"/>
  <c r="BK92" i="14"/>
  <c r="J92" i="14"/>
  <c r="BF92" i="14"/>
  <c r="BI91" i="14"/>
  <c r="BH91" i="14"/>
  <c r="BG91" i="14"/>
  <c r="BE91" i="14"/>
  <c r="T91" i="14"/>
  <c r="R91" i="14"/>
  <c r="P91" i="14"/>
  <c r="BK91" i="14"/>
  <c r="J91" i="14"/>
  <c r="BF91" i="14"/>
  <c r="BI90" i="14"/>
  <c r="BH90" i="14"/>
  <c r="BG90" i="14"/>
  <c r="BE90" i="14"/>
  <c r="T90" i="14"/>
  <c r="R90" i="14"/>
  <c r="P90" i="14"/>
  <c r="BK90" i="14"/>
  <c r="J90" i="14"/>
  <c r="BF90" i="14"/>
  <c r="BI89" i="14"/>
  <c r="BH89" i="14"/>
  <c r="F36" i="14" s="1"/>
  <c r="BC67" i="1" s="1"/>
  <c r="BG89" i="14"/>
  <c r="BE89" i="14"/>
  <c r="T89" i="14"/>
  <c r="T88" i="14" s="1"/>
  <c r="R89" i="14"/>
  <c r="R88" i="14" s="1"/>
  <c r="P89" i="14"/>
  <c r="P88" i="14" s="1"/>
  <c r="BK89" i="14"/>
  <c r="BK88" i="14" s="1"/>
  <c r="BF89" i="14"/>
  <c r="F80" i="14"/>
  <c r="E78" i="14"/>
  <c r="F52" i="14"/>
  <c r="E50" i="14"/>
  <c r="J24" i="14"/>
  <c r="E24" i="14"/>
  <c r="J83" i="14" s="1"/>
  <c r="J23" i="14"/>
  <c r="J21" i="14"/>
  <c r="E21" i="14"/>
  <c r="J82" i="14"/>
  <c r="J54" i="14"/>
  <c r="J20" i="14"/>
  <c r="J18" i="14"/>
  <c r="E18" i="14"/>
  <c r="F83" i="14" s="1"/>
  <c r="F55" i="14"/>
  <c r="J17" i="14"/>
  <c r="J15" i="14"/>
  <c r="E15" i="14"/>
  <c r="F54" i="14" s="1"/>
  <c r="F82" i="14"/>
  <c r="J14" i="14"/>
  <c r="J12" i="14"/>
  <c r="J52" i="14" s="1"/>
  <c r="J80" i="14"/>
  <c r="E7" i="14"/>
  <c r="E76" i="14" s="1"/>
  <c r="E48" i="14"/>
  <c r="J37" i="13"/>
  <c r="J36" i="13"/>
  <c r="AY66" i="1" s="1"/>
  <c r="J35" i="13"/>
  <c r="AX66" i="1" s="1"/>
  <c r="BI125" i="13"/>
  <c r="BH125" i="13"/>
  <c r="BG125" i="13"/>
  <c r="BE125" i="13"/>
  <c r="T125" i="13"/>
  <c r="R125" i="13"/>
  <c r="P125" i="13"/>
  <c r="BK125" i="13"/>
  <c r="J125" i="13"/>
  <c r="BF125" i="13" s="1"/>
  <c r="BI124" i="13"/>
  <c r="BH124" i="13"/>
  <c r="BG124" i="13"/>
  <c r="BE124" i="13"/>
  <c r="T124" i="13"/>
  <c r="R124" i="13"/>
  <c r="P124" i="13"/>
  <c r="BK124" i="13"/>
  <c r="J124" i="13"/>
  <c r="BF124" i="13" s="1"/>
  <c r="BI123" i="13"/>
  <c r="BH123" i="13"/>
  <c r="BG123" i="13"/>
  <c r="BE123" i="13"/>
  <c r="T123" i="13"/>
  <c r="R123" i="13"/>
  <c r="P123" i="13"/>
  <c r="BK123" i="13"/>
  <c r="J123" i="13"/>
  <c r="BF123" i="13" s="1"/>
  <c r="BI122" i="13"/>
  <c r="BH122" i="13"/>
  <c r="BG122" i="13"/>
  <c r="BE122" i="13"/>
  <c r="T122" i="13"/>
  <c r="R122" i="13"/>
  <c r="P122" i="13"/>
  <c r="BK122" i="13"/>
  <c r="J122" i="13"/>
  <c r="BF122" i="13" s="1"/>
  <c r="BI121" i="13"/>
  <c r="BH121" i="13"/>
  <c r="BG121" i="13"/>
  <c r="BE121" i="13"/>
  <c r="T121" i="13"/>
  <c r="R121" i="13"/>
  <c r="P121" i="13"/>
  <c r="BK121" i="13"/>
  <c r="J121" i="13"/>
  <c r="BF121" i="13"/>
  <c r="BI120" i="13"/>
  <c r="BH120" i="13"/>
  <c r="BG120" i="13"/>
  <c r="BE120" i="13"/>
  <c r="T120" i="13"/>
  <c r="R120" i="13"/>
  <c r="P120" i="13"/>
  <c r="BK120" i="13"/>
  <c r="J120" i="13"/>
  <c r="BF120" i="13" s="1"/>
  <c r="BI119" i="13"/>
  <c r="BH119" i="13"/>
  <c r="BG119" i="13"/>
  <c r="BE119" i="13"/>
  <c r="T119" i="13"/>
  <c r="R119" i="13"/>
  <c r="P119" i="13"/>
  <c r="BK119" i="13"/>
  <c r="J119" i="13"/>
  <c r="BF119" i="13"/>
  <c r="BI118" i="13"/>
  <c r="BH118" i="13"/>
  <c r="BG118" i="13"/>
  <c r="BE118" i="13"/>
  <c r="T118" i="13"/>
  <c r="R118" i="13"/>
  <c r="P118" i="13"/>
  <c r="BK118" i="13"/>
  <c r="J118" i="13"/>
  <c r="BF118" i="13" s="1"/>
  <c r="BI117" i="13"/>
  <c r="BH117" i="13"/>
  <c r="BG117" i="13"/>
  <c r="BE117" i="13"/>
  <c r="T117" i="13"/>
  <c r="R117" i="13"/>
  <c r="P117" i="13"/>
  <c r="BK117" i="13"/>
  <c r="J117" i="13"/>
  <c r="BF117" i="13"/>
  <c r="BI116" i="13"/>
  <c r="BH116" i="13"/>
  <c r="BG116" i="13"/>
  <c r="BE116" i="13"/>
  <c r="T116" i="13"/>
  <c r="R116" i="13"/>
  <c r="P116" i="13"/>
  <c r="BK116" i="13"/>
  <c r="J116" i="13"/>
  <c r="BF116" i="13" s="1"/>
  <c r="BI115" i="13"/>
  <c r="BH115" i="13"/>
  <c r="BG115" i="13"/>
  <c r="BE115" i="13"/>
  <c r="T115" i="13"/>
  <c r="R115" i="13"/>
  <c r="P115" i="13"/>
  <c r="BK115" i="13"/>
  <c r="J115" i="13"/>
  <c r="BF115" i="13"/>
  <c r="BI114" i="13"/>
  <c r="BH114" i="13"/>
  <c r="BG114" i="13"/>
  <c r="BE114" i="13"/>
  <c r="T114" i="13"/>
  <c r="R114" i="13"/>
  <c r="P114" i="13"/>
  <c r="BK114" i="13"/>
  <c r="J114" i="13"/>
  <c r="BF114" i="13" s="1"/>
  <c r="BI113" i="13"/>
  <c r="BH113" i="13"/>
  <c r="BG113" i="13"/>
  <c r="BE113" i="13"/>
  <c r="T113" i="13"/>
  <c r="R113" i="13"/>
  <c r="P113" i="13"/>
  <c r="P110" i="13" s="1"/>
  <c r="BK113" i="13"/>
  <c r="J113" i="13"/>
  <c r="BF113" i="13"/>
  <c r="BI112" i="13"/>
  <c r="BH112" i="13"/>
  <c r="BG112" i="13"/>
  <c r="BE112" i="13"/>
  <c r="T112" i="13"/>
  <c r="T110" i="13" s="1"/>
  <c r="R112" i="13"/>
  <c r="P112" i="13"/>
  <c r="BK112" i="13"/>
  <c r="J112" i="13"/>
  <c r="BF112" i="13" s="1"/>
  <c r="BI111" i="13"/>
  <c r="BH111" i="13"/>
  <c r="BG111" i="13"/>
  <c r="BE111" i="13"/>
  <c r="T111" i="13"/>
  <c r="R111" i="13"/>
  <c r="R110" i="13" s="1"/>
  <c r="R84" i="13" s="1"/>
  <c r="R83" i="13" s="1"/>
  <c r="P111" i="13"/>
  <c r="BK111" i="13"/>
  <c r="BK110" i="13" s="1"/>
  <c r="J110" i="13" s="1"/>
  <c r="J63" i="13" s="1"/>
  <c r="J111" i="13"/>
  <c r="BF111" i="13"/>
  <c r="BI109" i="13"/>
  <c r="BH109" i="13"/>
  <c r="BG109" i="13"/>
  <c r="BE109" i="13"/>
  <c r="T109" i="13"/>
  <c r="R109" i="13"/>
  <c r="P109" i="13"/>
  <c r="BK109" i="13"/>
  <c r="J109" i="13"/>
  <c r="BF109" i="13"/>
  <c r="BI108" i="13"/>
  <c r="BH108" i="13"/>
  <c r="BG108" i="13"/>
  <c r="BE108" i="13"/>
  <c r="T108" i="13"/>
  <c r="R108" i="13"/>
  <c r="P108" i="13"/>
  <c r="BK108" i="13"/>
  <c r="J108" i="13"/>
  <c r="BF108" i="13" s="1"/>
  <c r="BI107" i="13"/>
  <c r="BH107" i="13"/>
  <c r="BG107" i="13"/>
  <c r="BE107" i="13"/>
  <c r="T107" i="13"/>
  <c r="R107" i="13"/>
  <c r="P107" i="13"/>
  <c r="BK107" i="13"/>
  <c r="J107" i="13"/>
  <c r="BF107" i="13"/>
  <c r="BI106" i="13"/>
  <c r="BH106" i="13"/>
  <c r="BG106" i="13"/>
  <c r="BE106" i="13"/>
  <c r="T106" i="13"/>
  <c r="R106" i="13"/>
  <c r="P106" i="13"/>
  <c r="BK106" i="13"/>
  <c r="J106" i="13"/>
  <c r="BF106" i="13" s="1"/>
  <c r="BI105" i="13"/>
  <c r="BH105" i="13"/>
  <c r="BG105" i="13"/>
  <c r="BE105" i="13"/>
  <c r="T105" i="13"/>
  <c r="R105" i="13"/>
  <c r="P105" i="13"/>
  <c r="BK105" i="13"/>
  <c r="J105" i="13"/>
  <c r="BF105" i="13"/>
  <c r="BI104" i="13"/>
  <c r="BH104" i="13"/>
  <c r="BG104" i="13"/>
  <c r="BE104" i="13"/>
  <c r="T104" i="13"/>
  <c r="T103" i="13" s="1"/>
  <c r="R104" i="13"/>
  <c r="R103" i="13"/>
  <c r="P104" i="13"/>
  <c r="P103" i="13" s="1"/>
  <c r="BK104" i="13"/>
  <c r="BK103" i="13"/>
  <c r="J103" i="13"/>
  <c r="J62" i="13" s="1"/>
  <c r="J104" i="13"/>
  <c r="BF104" i="13" s="1"/>
  <c r="BI102" i="13"/>
  <c r="BH102" i="13"/>
  <c r="BG102" i="13"/>
  <c r="BE102" i="13"/>
  <c r="T102" i="13"/>
  <c r="R102" i="13"/>
  <c r="P102" i="13"/>
  <c r="BK102" i="13"/>
  <c r="J102" i="13"/>
  <c r="BF102" i="13" s="1"/>
  <c r="BI101" i="13"/>
  <c r="BH101" i="13"/>
  <c r="BG101" i="13"/>
  <c r="BE101" i="13"/>
  <c r="T101" i="13"/>
  <c r="R101" i="13"/>
  <c r="P101" i="13"/>
  <c r="BK101" i="13"/>
  <c r="J101" i="13"/>
  <c r="BF101" i="13"/>
  <c r="BI100" i="13"/>
  <c r="BH100" i="13"/>
  <c r="BG100" i="13"/>
  <c r="BE100" i="13"/>
  <c r="T100" i="13"/>
  <c r="R100" i="13"/>
  <c r="P100" i="13"/>
  <c r="BK100" i="13"/>
  <c r="J100" i="13"/>
  <c r="BF100" i="13" s="1"/>
  <c r="BI99" i="13"/>
  <c r="BH99" i="13"/>
  <c r="BG99" i="13"/>
  <c r="BE99" i="13"/>
  <c r="T99" i="13"/>
  <c r="R99" i="13"/>
  <c r="P99" i="13"/>
  <c r="BK99" i="13"/>
  <c r="J99" i="13"/>
  <c r="BF99" i="13"/>
  <c r="BI98" i="13"/>
  <c r="BH98" i="13"/>
  <c r="BG98" i="13"/>
  <c r="BE98" i="13"/>
  <c r="T98" i="13"/>
  <c r="R98" i="13"/>
  <c r="P98" i="13"/>
  <c r="BK98" i="13"/>
  <c r="J98" i="13"/>
  <c r="BF98" i="13" s="1"/>
  <c r="BI97" i="13"/>
  <c r="BH97" i="13"/>
  <c r="BG97" i="13"/>
  <c r="BE97" i="13"/>
  <c r="T97" i="13"/>
  <c r="R97" i="13"/>
  <c r="P97" i="13"/>
  <c r="BK97" i="13"/>
  <c r="J97" i="13"/>
  <c r="BF97" i="13"/>
  <c r="BI96" i="13"/>
  <c r="BH96" i="13"/>
  <c r="BG96" i="13"/>
  <c r="BE96" i="13"/>
  <c r="T96" i="13"/>
  <c r="R96" i="13"/>
  <c r="P96" i="13"/>
  <c r="BK96" i="13"/>
  <c r="J96" i="13"/>
  <c r="BF96" i="13" s="1"/>
  <c r="BI95" i="13"/>
  <c r="BH95" i="13"/>
  <c r="BG95" i="13"/>
  <c r="BE95" i="13"/>
  <c r="T95" i="13"/>
  <c r="R95" i="13"/>
  <c r="P95" i="13"/>
  <c r="BK95" i="13"/>
  <c r="J95" i="13"/>
  <c r="BF95" i="13"/>
  <c r="BI94" i="13"/>
  <c r="BH94" i="13"/>
  <c r="BG94" i="13"/>
  <c r="BE94" i="13"/>
  <c r="T94" i="13"/>
  <c r="R94" i="13"/>
  <c r="P94" i="13"/>
  <c r="BK94" i="13"/>
  <c r="J94" i="13"/>
  <c r="BF94" i="13" s="1"/>
  <c r="BI93" i="13"/>
  <c r="BH93" i="13"/>
  <c r="BG93" i="13"/>
  <c r="BE93" i="13"/>
  <c r="T93" i="13"/>
  <c r="R93" i="13"/>
  <c r="P93" i="13"/>
  <c r="BK93" i="13"/>
  <c r="J93" i="13"/>
  <c r="BF93" i="13"/>
  <c r="BI92" i="13"/>
  <c r="BH92" i="13"/>
  <c r="BG92" i="13"/>
  <c r="BE92" i="13"/>
  <c r="T92" i="13"/>
  <c r="R92" i="13"/>
  <c r="P92" i="13"/>
  <c r="BK92" i="13"/>
  <c r="J92" i="13"/>
  <c r="BF92" i="13" s="1"/>
  <c r="BI91" i="13"/>
  <c r="BH91" i="13"/>
  <c r="BG91" i="13"/>
  <c r="BE91" i="13"/>
  <c r="T91" i="13"/>
  <c r="R91" i="13"/>
  <c r="P91" i="13"/>
  <c r="BK91" i="13"/>
  <c r="J91" i="13"/>
  <c r="BF91" i="13"/>
  <c r="BI90" i="13"/>
  <c r="BH90" i="13"/>
  <c r="BG90" i="13"/>
  <c r="BE90" i="13"/>
  <c r="T90" i="13"/>
  <c r="R90" i="13"/>
  <c r="P90" i="13"/>
  <c r="BK90" i="13"/>
  <c r="J90" i="13"/>
  <c r="BF90" i="13" s="1"/>
  <c r="BI89" i="13"/>
  <c r="BH89" i="13"/>
  <c r="BG89" i="13"/>
  <c r="BE89" i="13"/>
  <c r="T89" i="13"/>
  <c r="R89" i="13"/>
  <c r="P89" i="13"/>
  <c r="BK89" i="13"/>
  <c r="J89" i="13"/>
  <c r="BF89" i="13"/>
  <c r="BI88" i="13"/>
  <c r="BH88" i="13"/>
  <c r="BG88" i="13"/>
  <c r="BE88" i="13"/>
  <c r="T88" i="13"/>
  <c r="T85" i="13" s="1"/>
  <c r="T84" i="13" s="1"/>
  <c r="T83" i="13" s="1"/>
  <c r="R88" i="13"/>
  <c r="P88" i="13"/>
  <c r="BK88" i="13"/>
  <c r="J88" i="13"/>
  <c r="BF88" i="13" s="1"/>
  <c r="BI87" i="13"/>
  <c r="BH87" i="13"/>
  <c r="BG87" i="13"/>
  <c r="F35" i="13" s="1"/>
  <c r="BB66" i="1" s="1"/>
  <c r="BE87" i="13"/>
  <c r="T87" i="13"/>
  <c r="R87" i="13"/>
  <c r="P87" i="13"/>
  <c r="P85" i="13" s="1"/>
  <c r="P84" i="13" s="1"/>
  <c r="P83" i="13" s="1"/>
  <c r="AU66" i="1" s="1"/>
  <c r="BK87" i="13"/>
  <c r="J87" i="13"/>
  <c r="BF87" i="13"/>
  <c r="BI86" i="13"/>
  <c r="F37" i="13" s="1"/>
  <c r="BD66" i="1" s="1"/>
  <c r="BH86" i="13"/>
  <c r="F36" i="13"/>
  <c r="BC66" i="1" s="1"/>
  <c r="BG86" i="13"/>
  <c r="BE86" i="13"/>
  <c r="J33" i="13" s="1"/>
  <c r="AV66" i="1" s="1"/>
  <c r="F33" i="13"/>
  <c r="AZ66" i="1" s="1"/>
  <c r="T86" i="13"/>
  <c r="R86" i="13"/>
  <c r="R85" i="13"/>
  <c r="P86" i="13"/>
  <c r="BK86" i="13"/>
  <c r="BK85" i="13"/>
  <c r="J85" i="13" s="1"/>
  <c r="J61" i="13" s="1"/>
  <c r="J86" i="13"/>
  <c r="BF86" i="13" s="1"/>
  <c r="F77" i="13"/>
  <c r="E75" i="13"/>
  <c r="F52" i="13"/>
  <c r="E50" i="13"/>
  <c r="J24" i="13"/>
  <c r="E24" i="13"/>
  <c r="J55" i="13" s="1"/>
  <c r="J80" i="13"/>
  <c r="J23" i="13"/>
  <c r="J21" i="13"/>
  <c r="E21" i="13"/>
  <c r="J79" i="13" s="1"/>
  <c r="J20" i="13"/>
  <c r="J18" i="13"/>
  <c r="E18" i="13"/>
  <c r="F80" i="13" s="1"/>
  <c r="F55" i="13"/>
  <c r="J17" i="13"/>
  <c r="J15" i="13"/>
  <c r="E15" i="13"/>
  <c r="F79" i="13"/>
  <c r="F54" i="13"/>
  <c r="J14" i="13"/>
  <c r="J12" i="13"/>
  <c r="J77" i="13"/>
  <c r="J52" i="13"/>
  <c r="E7" i="13"/>
  <c r="E73" i="13" s="1"/>
  <c r="E48" i="13"/>
  <c r="J37" i="12"/>
  <c r="J36" i="12"/>
  <c r="AY65" i="1" s="1"/>
  <c r="J35" i="12"/>
  <c r="AX65" i="1"/>
  <c r="BI143" i="12"/>
  <c r="BH143" i="12"/>
  <c r="BG143" i="12"/>
  <c r="BE143" i="12"/>
  <c r="T143" i="12"/>
  <c r="T142" i="12" s="1"/>
  <c r="R143" i="12"/>
  <c r="R142" i="12"/>
  <c r="P143" i="12"/>
  <c r="P142" i="12" s="1"/>
  <c r="BK143" i="12"/>
  <c r="BK142" i="12"/>
  <c r="J142" i="12" s="1"/>
  <c r="J66" i="12" s="1"/>
  <c r="J143" i="12"/>
  <c r="BF143" i="12"/>
  <c r="BI141" i="12"/>
  <c r="BH141" i="12"/>
  <c r="BG141" i="12"/>
  <c r="BE141" i="12"/>
  <c r="T141" i="12"/>
  <c r="R141" i="12"/>
  <c r="P141" i="12"/>
  <c r="BK141" i="12"/>
  <c r="J141" i="12"/>
  <c r="BF141" i="12"/>
  <c r="BI140" i="12"/>
  <c r="BH140" i="12"/>
  <c r="BG140" i="12"/>
  <c r="BE140" i="12"/>
  <c r="T140" i="12"/>
  <c r="R140" i="12"/>
  <c r="P140" i="12"/>
  <c r="BK140" i="12"/>
  <c r="J140" i="12"/>
  <c r="BF140" i="12"/>
  <c r="BI139" i="12"/>
  <c r="BH139" i="12"/>
  <c r="BG139" i="12"/>
  <c r="BE139" i="12"/>
  <c r="T139" i="12"/>
  <c r="R139" i="12"/>
  <c r="P139" i="12"/>
  <c r="BK139" i="12"/>
  <c r="J139" i="12"/>
  <c r="BF139" i="12"/>
  <c r="BI138" i="12"/>
  <c r="BH138" i="12"/>
  <c r="BG138" i="12"/>
  <c r="BE138" i="12"/>
  <c r="T138" i="12"/>
  <c r="R138" i="12"/>
  <c r="P138" i="12"/>
  <c r="BK138" i="12"/>
  <c r="J138" i="12"/>
  <c r="BF138" i="12"/>
  <c r="BI137" i="12"/>
  <c r="BH137" i="12"/>
  <c r="BG137" i="12"/>
  <c r="BE137" i="12"/>
  <c r="T137" i="12"/>
  <c r="R137" i="12"/>
  <c r="P137" i="12"/>
  <c r="BK137" i="12"/>
  <c r="J137" i="12"/>
  <c r="BF137" i="12"/>
  <c r="BI136" i="12"/>
  <c r="BH136" i="12"/>
  <c r="BG136" i="12"/>
  <c r="BE136" i="12"/>
  <c r="T136" i="12"/>
  <c r="R136" i="12"/>
  <c r="R133" i="12" s="1"/>
  <c r="R132" i="12" s="1"/>
  <c r="P136" i="12"/>
  <c r="BK136" i="12"/>
  <c r="J136" i="12"/>
  <c r="BF136" i="12"/>
  <c r="BI135" i="12"/>
  <c r="BH135" i="12"/>
  <c r="BG135" i="12"/>
  <c r="BE135" i="12"/>
  <c r="T135" i="12"/>
  <c r="R135" i="12"/>
  <c r="P135" i="12"/>
  <c r="P133" i="12" s="1"/>
  <c r="BK135" i="12"/>
  <c r="J135" i="12"/>
  <c r="BF135" i="12"/>
  <c r="BI134" i="12"/>
  <c r="BH134" i="12"/>
  <c r="BG134" i="12"/>
  <c r="BE134" i="12"/>
  <c r="T134" i="12"/>
  <c r="T133" i="12"/>
  <c r="R134" i="12"/>
  <c r="P134" i="12"/>
  <c r="BK134" i="12"/>
  <c r="BK133" i="12" s="1"/>
  <c r="J134" i="12"/>
  <c r="BF134" i="12"/>
  <c r="BI131" i="12"/>
  <c r="BH131" i="12"/>
  <c r="BG131" i="12"/>
  <c r="BE131" i="12"/>
  <c r="T131" i="12"/>
  <c r="R131" i="12"/>
  <c r="P131" i="12"/>
  <c r="BK131" i="12"/>
  <c r="J131" i="12"/>
  <c r="BF131" i="12"/>
  <c r="BI130" i="12"/>
  <c r="BH130" i="12"/>
  <c r="BG130" i="12"/>
  <c r="BE130" i="12"/>
  <c r="T130" i="12"/>
  <c r="R130" i="12"/>
  <c r="P130" i="12"/>
  <c r="BK130" i="12"/>
  <c r="J130" i="12"/>
  <c r="BF130" i="12"/>
  <c r="BI129" i="12"/>
  <c r="BH129" i="12"/>
  <c r="BG129" i="12"/>
  <c r="BE129" i="12"/>
  <c r="T129" i="12"/>
  <c r="R129" i="12"/>
  <c r="P129" i="12"/>
  <c r="BK129" i="12"/>
  <c r="J129" i="12"/>
  <c r="BF129" i="12"/>
  <c r="BI128" i="12"/>
  <c r="BH128" i="12"/>
  <c r="BG128" i="12"/>
  <c r="BE128" i="12"/>
  <c r="T128" i="12"/>
  <c r="R128" i="12"/>
  <c r="P128" i="12"/>
  <c r="BK128" i="12"/>
  <c r="J128" i="12"/>
  <c r="BF128" i="12"/>
  <c r="BI127" i="12"/>
  <c r="BH127" i="12"/>
  <c r="BG127" i="12"/>
  <c r="BE127" i="12"/>
  <c r="T127" i="12"/>
  <c r="R127" i="12"/>
  <c r="P127" i="12"/>
  <c r="BK127" i="12"/>
  <c r="J127" i="12"/>
  <c r="BF127" i="12"/>
  <c r="BI126" i="12"/>
  <c r="BH126" i="12"/>
  <c r="BG126" i="12"/>
  <c r="BE126" i="12"/>
  <c r="T126" i="12"/>
  <c r="R126" i="12"/>
  <c r="P126" i="12"/>
  <c r="BK126" i="12"/>
  <c r="J126" i="12"/>
  <c r="BF126" i="12"/>
  <c r="BI125" i="12"/>
  <c r="BH125" i="12"/>
  <c r="BG125" i="12"/>
  <c r="BE125" i="12"/>
  <c r="T125" i="12"/>
  <c r="R125" i="12"/>
  <c r="P125" i="12"/>
  <c r="BK125" i="12"/>
  <c r="J125" i="12"/>
  <c r="BF125" i="12"/>
  <c r="BI124" i="12"/>
  <c r="BH124" i="12"/>
  <c r="BG124" i="12"/>
  <c r="BE124" i="12"/>
  <c r="T124" i="12"/>
  <c r="R124" i="12"/>
  <c r="P124" i="12"/>
  <c r="BK124" i="12"/>
  <c r="J124" i="12"/>
  <c r="BF124" i="12"/>
  <c r="BI123" i="12"/>
  <c r="BH123" i="12"/>
  <c r="BG123" i="12"/>
  <c r="BE123" i="12"/>
  <c r="T123" i="12"/>
  <c r="R123" i="12"/>
  <c r="P123" i="12"/>
  <c r="BK123" i="12"/>
  <c r="J123" i="12"/>
  <c r="BF123" i="12"/>
  <c r="BI122" i="12"/>
  <c r="BH122" i="12"/>
  <c r="BG122" i="12"/>
  <c r="BE122" i="12"/>
  <c r="T122" i="12"/>
  <c r="R122" i="12"/>
  <c r="P122" i="12"/>
  <c r="BK122" i="12"/>
  <c r="J122" i="12"/>
  <c r="BF122" i="12"/>
  <c r="BI121" i="12"/>
  <c r="BH121" i="12"/>
  <c r="BG121" i="12"/>
  <c r="BE121" i="12"/>
  <c r="T121" i="12"/>
  <c r="R121" i="12"/>
  <c r="P121" i="12"/>
  <c r="BK121" i="12"/>
  <c r="J121" i="12"/>
  <c r="BF121" i="12"/>
  <c r="BI120" i="12"/>
  <c r="BH120" i="12"/>
  <c r="BG120" i="12"/>
  <c r="BE120" i="12"/>
  <c r="T120" i="12"/>
  <c r="R120" i="12"/>
  <c r="P120" i="12"/>
  <c r="BK120" i="12"/>
  <c r="J120" i="12"/>
  <c r="BF120" i="12"/>
  <c r="BI119" i="12"/>
  <c r="BH119" i="12"/>
  <c r="BG119" i="12"/>
  <c r="BE119" i="12"/>
  <c r="T119" i="12"/>
  <c r="R119" i="12"/>
  <c r="P119" i="12"/>
  <c r="BK119" i="12"/>
  <c r="J119" i="12"/>
  <c r="BF119" i="12"/>
  <c r="BI118" i="12"/>
  <c r="BH118" i="12"/>
  <c r="BG118" i="12"/>
  <c r="BE118" i="12"/>
  <c r="T118" i="12"/>
  <c r="R118" i="12"/>
  <c r="P118" i="12"/>
  <c r="BK118" i="12"/>
  <c r="J118" i="12"/>
  <c r="BF118" i="12"/>
  <c r="BI117" i="12"/>
  <c r="BH117" i="12"/>
  <c r="BG117" i="12"/>
  <c r="BE117" i="12"/>
  <c r="T117" i="12"/>
  <c r="R117" i="12"/>
  <c r="P117" i="12"/>
  <c r="BK117" i="12"/>
  <c r="J117" i="12"/>
  <c r="BF117" i="12"/>
  <c r="BI116" i="12"/>
  <c r="BH116" i="12"/>
  <c r="BG116" i="12"/>
  <c r="BE116" i="12"/>
  <c r="T116" i="12"/>
  <c r="R116" i="12"/>
  <c r="P116" i="12"/>
  <c r="BK116" i="12"/>
  <c r="J116" i="12"/>
  <c r="BF116" i="12"/>
  <c r="BI115" i="12"/>
  <c r="BH115" i="12"/>
  <c r="BG115" i="12"/>
  <c r="BE115" i="12"/>
  <c r="T115" i="12"/>
  <c r="R115" i="12"/>
  <c r="P115" i="12"/>
  <c r="BK115" i="12"/>
  <c r="J115" i="12"/>
  <c r="BF115" i="12"/>
  <c r="BI114" i="12"/>
  <c r="BH114" i="12"/>
  <c r="BG114" i="12"/>
  <c r="BE114" i="12"/>
  <c r="T114" i="12"/>
  <c r="R114" i="12"/>
  <c r="P114" i="12"/>
  <c r="BK114" i="12"/>
  <c r="J114" i="12"/>
  <c r="BF114" i="12"/>
  <c r="BI113" i="12"/>
  <c r="BH113" i="12"/>
  <c r="BG113" i="12"/>
  <c r="BE113" i="12"/>
  <c r="T113" i="12"/>
  <c r="R113" i="12"/>
  <c r="P113" i="12"/>
  <c r="BK113" i="12"/>
  <c r="J113" i="12"/>
  <c r="BF113" i="12"/>
  <c r="BI112" i="12"/>
  <c r="BH112" i="12"/>
  <c r="BG112" i="12"/>
  <c r="BE112" i="12"/>
  <c r="T112" i="12"/>
  <c r="R112" i="12"/>
  <c r="P112" i="12"/>
  <c r="BK112" i="12"/>
  <c r="J112" i="12"/>
  <c r="BF112" i="12"/>
  <c r="BI111" i="12"/>
  <c r="BH111" i="12"/>
  <c r="BG111" i="12"/>
  <c r="BE111" i="12"/>
  <c r="T111" i="12"/>
  <c r="R111" i="12"/>
  <c r="P111" i="12"/>
  <c r="BK111" i="12"/>
  <c r="J111" i="12"/>
  <c r="BF111" i="12"/>
  <c r="BI110" i="12"/>
  <c r="BH110" i="12"/>
  <c r="BG110" i="12"/>
  <c r="BE110" i="12"/>
  <c r="T110" i="12"/>
  <c r="R110" i="12"/>
  <c r="P110" i="12"/>
  <c r="BK110" i="12"/>
  <c r="J110" i="12"/>
  <c r="BF110" i="12"/>
  <c r="BI109" i="12"/>
  <c r="BH109" i="12"/>
  <c r="BG109" i="12"/>
  <c r="BE109" i="12"/>
  <c r="T109" i="12"/>
  <c r="R109" i="12"/>
  <c r="P109" i="12"/>
  <c r="P106" i="12" s="1"/>
  <c r="BK109" i="12"/>
  <c r="BK106" i="12" s="1"/>
  <c r="J106" i="12" s="1"/>
  <c r="J63" i="12" s="1"/>
  <c r="J109" i="12"/>
  <c r="BF109" i="12"/>
  <c r="BI108" i="12"/>
  <c r="BH108" i="12"/>
  <c r="BG108" i="12"/>
  <c r="BE108" i="12"/>
  <c r="T108" i="12"/>
  <c r="T106" i="12" s="1"/>
  <c r="R108" i="12"/>
  <c r="R106" i="12" s="1"/>
  <c r="P108" i="12"/>
  <c r="BK108" i="12"/>
  <c r="J108" i="12"/>
  <c r="BF108" i="12"/>
  <c r="BI107" i="12"/>
  <c r="BH107" i="12"/>
  <c r="BG107" i="12"/>
  <c r="BE107" i="12"/>
  <c r="T107" i="12"/>
  <c r="R107" i="12"/>
  <c r="P107" i="12"/>
  <c r="BK107" i="12"/>
  <c r="J107" i="12"/>
  <c r="BF107" i="12"/>
  <c r="BI105" i="12"/>
  <c r="BH105" i="12"/>
  <c r="BG105" i="12"/>
  <c r="BE105" i="12"/>
  <c r="T105" i="12"/>
  <c r="R105" i="12"/>
  <c r="P105" i="12"/>
  <c r="BK105" i="12"/>
  <c r="BK103" i="12" s="1"/>
  <c r="J103" i="12" s="1"/>
  <c r="J62" i="12" s="1"/>
  <c r="J105" i="12"/>
  <c r="BF105" i="12"/>
  <c r="BI104" i="12"/>
  <c r="BH104" i="12"/>
  <c r="BG104" i="12"/>
  <c r="BE104" i="12"/>
  <c r="T104" i="12"/>
  <c r="T103" i="12"/>
  <c r="R104" i="12"/>
  <c r="R103" i="12"/>
  <c r="P104" i="12"/>
  <c r="P103" i="12"/>
  <c r="BK104" i="12"/>
  <c r="J104" i="12"/>
  <c r="BF104" i="12" s="1"/>
  <c r="BI102" i="12"/>
  <c r="BH102" i="12"/>
  <c r="BG102" i="12"/>
  <c r="BE102" i="12"/>
  <c r="T102" i="12"/>
  <c r="R102" i="12"/>
  <c r="P102" i="12"/>
  <c r="BK102" i="12"/>
  <c r="J102" i="12"/>
  <c r="BF102" i="12"/>
  <c r="BI101" i="12"/>
  <c r="BH101" i="12"/>
  <c r="BG101" i="12"/>
  <c r="BE101" i="12"/>
  <c r="T101" i="12"/>
  <c r="R101" i="12"/>
  <c r="P101" i="12"/>
  <c r="BK101" i="12"/>
  <c r="J101" i="12"/>
  <c r="BF101" i="12"/>
  <c r="BI100" i="12"/>
  <c r="BH100" i="12"/>
  <c r="BG100" i="12"/>
  <c r="BE100" i="12"/>
  <c r="T100" i="12"/>
  <c r="R100" i="12"/>
  <c r="P100" i="12"/>
  <c r="BK100" i="12"/>
  <c r="J100" i="12"/>
  <c r="BF100" i="12"/>
  <c r="BI99" i="12"/>
  <c r="BH99" i="12"/>
  <c r="BG99" i="12"/>
  <c r="BE99" i="12"/>
  <c r="T99" i="12"/>
  <c r="R99" i="12"/>
  <c r="P99" i="12"/>
  <c r="BK99" i="12"/>
  <c r="J99" i="12"/>
  <c r="BF99" i="12"/>
  <c r="BI98" i="12"/>
  <c r="BH98" i="12"/>
  <c r="BG98" i="12"/>
  <c r="BE98" i="12"/>
  <c r="T98" i="12"/>
  <c r="R98" i="12"/>
  <c r="P98" i="12"/>
  <c r="BK98" i="12"/>
  <c r="J98" i="12"/>
  <c r="BF98" i="12"/>
  <c r="BI97" i="12"/>
  <c r="BH97" i="12"/>
  <c r="BG97" i="12"/>
  <c r="BE97" i="12"/>
  <c r="T97" i="12"/>
  <c r="R97" i="12"/>
  <c r="P97" i="12"/>
  <c r="BK97" i="12"/>
  <c r="J97" i="12"/>
  <c r="BF97" i="12"/>
  <c r="BI96" i="12"/>
  <c r="BH96" i="12"/>
  <c r="BG96" i="12"/>
  <c r="BE96" i="12"/>
  <c r="T96" i="12"/>
  <c r="R96" i="12"/>
  <c r="P96" i="12"/>
  <c r="BK96" i="12"/>
  <c r="J96" i="12"/>
  <c r="BF96" i="12"/>
  <c r="BI95" i="12"/>
  <c r="BH95" i="12"/>
  <c r="BG95" i="12"/>
  <c r="BE95" i="12"/>
  <c r="T95" i="12"/>
  <c r="R95" i="12"/>
  <c r="P95" i="12"/>
  <c r="BK95" i="12"/>
  <c r="J95" i="12"/>
  <c r="BF95" i="12"/>
  <c r="BI94" i="12"/>
  <c r="BH94" i="12"/>
  <c r="BG94" i="12"/>
  <c r="BE94" i="12"/>
  <c r="T94" i="12"/>
  <c r="R94" i="12"/>
  <c r="P94" i="12"/>
  <c r="BK94" i="12"/>
  <c r="J94" i="12"/>
  <c r="BF94" i="12"/>
  <c r="BI93" i="12"/>
  <c r="BH93" i="12"/>
  <c r="BG93" i="12"/>
  <c r="BE93" i="12"/>
  <c r="T93" i="12"/>
  <c r="R93" i="12"/>
  <c r="P93" i="12"/>
  <c r="BK93" i="12"/>
  <c r="J93" i="12"/>
  <c r="BF93" i="12"/>
  <c r="BI92" i="12"/>
  <c r="BH92" i="12"/>
  <c r="BG92" i="12"/>
  <c r="BE92" i="12"/>
  <c r="T92" i="12"/>
  <c r="R92" i="12"/>
  <c r="P92" i="12"/>
  <c r="BK92" i="12"/>
  <c r="J92" i="12"/>
  <c r="BF92" i="12"/>
  <c r="BI91" i="12"/>
  <c r="BH91" i="12"/>
  <c r="BG91" i="12"/>
  <c r="BE91" i="12"/>
  <c r="T91" i="12"/>
  <c r="R91" i="12"/>
  <c r="P91" i="12"/>
  <c r="BK91" i="12"/>
  <c r="J91" i="12"/>
  <c r="BF91" i="12"/>
  <c r="BI90" i="12"/>
  <c r="F37" i="12" s="1"/>
  <c r="BD65" i="1" s="1"/>
  <c r="BH90" i="12"/>
  <c r="BG90" i="12"/>
  <c r="BE90" i="12"/>
  <c r="T90" i="12"/>
  <c r="R90" i="12"/>
  <c r="R88" i="12" s="1"/>
  <c r="P90" i="12"/>
  <c r="BK90" i="12"/>
  <c r="J90" i="12"/>
  <c r="BF90" i="12"/>
  <c r="J34" i="12" s="1"/>
  <c r="AW65" i="1" s="1"/>
  <c r="BI89" i="12"/>
  <c r="BH89" i="12"/>
  <c r="BG89" i="12"/>
  <c r="F35" i="12"/>
  <c r="BB65" i="1" s="1"/>
  <c r="BE89" i="12"/>
  <c r="T89" i="12"/>
  <c r="T88" i="12"/>
  <c r="T87" i="12" s="1"/>
  <c r="R89" i="12"/>
  <c r="P89" i="12"/>
  <c r="P88" i="12"/>
  <c r="P87" i="12" s="1"/>
  <c r="BK89" i="12"/>
  <c r="J89" i="12"/>
  <c r="BF89" i="12"/>
  <c r="F80" i="12"/>
  <c r="E78" i="12"/>
  <c r="F52" i="12"/>
  <c r="E50" i="12"/>
  <c r="J24" i="12"/>
  <c r="E24" i="12"/>
  <c r="J23" i="12"/>
  <c r="J21" i="12"/>
  <c r="E21" i="12"/>
  <c r="J82" i="12"/>
  <c r="J54" i="12"/>
  <c r="J20" i="12"/>
  <c r="J18" i="12"/>
  <c r="E18" i="12"/>
  <c r="F83" i="12" s="1"/>
  <c r="F55" i="12"/>
  <c r="J17" i="12"/>
  <c r="J15" i="12"/>
  <c r="E15" i="12"/>
  <c r="F54" i="12" s="1"/>
  <c r="F82" i="12"/>
  <c r="J14" i="12"/>
  <c r="J12" i="12"/>
  <c r="J52" i="12" s="1"/>
  <c r="J80" i="12"/>
  <c r="E7" i="12"/>
  <c r="E76" i="12"/>
  <c r="E48" i="12"/>
  <c r="J37" i="11"/>
  <c r="J36" i="11"/>
  <c r="AY64" i="1"/>
  <c r="J35" i="11"/>
  <c r="AX64" i="1" s="1"/>
  <c r="BI94" i="11"/>
  <c r="BH94" i="11"/>
  <c r="BG94" i="11"/>
  <c r="BE94" i="11"/>
  <c r="T94" i="11"/>
  <c r="R94" i="11"/>
  <c r="P94" i="11"/>
  <c r="BK94" i="11"/>
  <c r="J94" i="11"/>
  <c r="BF94" i="11"/>
  <c r="BI93" i="11"/>
  <c r="BH93" i="11"/>
  <c r="BG93" i="11"/>
  <c r="BE93" i="11"/>
  <c r="T93" i="11"/>
  <c r="R93" i="11"/>
  <c r="P93" i="11"/>
  <c r="BK93" i="11"/>
  <c r="J93" i="11"/>
  <c r="BF93" i="11" s="1"/>
  <c r="BI92" i="11"/>
  <c r="BH92" i="11"/>
  <c r="BG92" i="11"/>
  <c r="BE92" i="11"/>
  <c r="T92" i="11"/>
  <c r="R92" i="11"/>
  <c r="P92" i="11"/>
  <c r="BK92" i="11"/>
  <c r="J92" i="11"/>
  <c r="BF92" i="11"/>
  <c r="BI91" i="11"/>
  <c r="BH91" i="11"/>
  <c r="BG91" i="11"/>
  <c r="BE91" i="11"/>
  <c r="T91" i="11"/>
  <c r="R91" i="11"/>
  <c r="P91" i="11"/>
  <c r="BK91" i="11"/>
  <c r="J91" i="11"/>
  <c r="BF91" i="11" s="1"/>
  <c r="BI90" i="11"/>
  <c r="BH90" i="11"/>
  <c r="BG90" i="11"/>
  <c r="BE90" i="11"/>
  <c r="T90" i="11"/>
  <c r="R90" i="11"/>
  <c r="P90" i="11"/>
  <c r="BK90" i="11"/>
  <c r="J90" i="11"/>
  <c r="BF90" i="11"/>
  <c r="BI89" i="11"/>
  <c r="BH89" i="11"/>
  <c r="BG89" i="11"/>
  <c r="BE89" i="11"/>
  <c r="T89" i="11"/>
  <c r="R89" i="11"/>
  <c r="P89" i="11"/>
  <c r="BK89" i="11"/>
  <c r="J89" i="11"/>
  <c r="BF89" i="11" s="1"/>
  <c r="BI88" i="11"/>
  <c r="BH88" i="11"/>
  <c r="BG88" i="11"/>
  <c r="BE88" i="11"/>
  <c r="T88" i="11"/>
  <c r="R88" i="11"/>
  <c r="P88" i="11"/>
  <c r="BK88" i="11"/>
  <c r="J88" i="11"/>
  <c r="BF88" i="11"/>
  <c r="BI87" i="11"/>
  <c r="BH87" i="11"/>
  <c r="BG87" i="11"/>
  <c r="BE87" i="11"/>
  <c r="T87" i="11"/>
  <c r="R87" i="11"/>
  <c r="P87" i="11"/>
  <c r="BK87" i="11"/>
  <c r="J87" i="11"/>
  <c r="BF87" i="11" s="1"/>
  <c r="BI86" i="11"/>
  <c r="BH86" i="11"/>
  <c r="BG86" i="11"/>
  <c r="BE86" i="11"/>
  <c r="T86" i="11"/>
  <c r="R86" i="11"/>
  <c r="P86" i="11"/>
  <c r="BK86" i="11"/>
  <c r="J86" i="11"/>
  <c r="BF86" i="11"/>
  <c r="BI85" i="11"/>
  <c r="F37" i="11" s="1"/>
  <c r="BD64" i="1" s="1"/>
  <c r="BH85" i="11"/>
  <c r="BG85" i="11"/>
  <c r="BE85" i="11"/>
  <c r="T85" i="11"/>
  <c r="R85" i="11"/>
  <c r="P85" i="11"/>
  <c r="BK85" i="11"/>
  <c r="J85" i="11"/>
  <c r="BF85" i="11" s="1"/>
  <c r="BI84" i="11"/>
  <c r="BH84" i="11"/>
  <c r="F36" i="11" s="1"/>
  <c r="BC64" i="1" s="1"/>
  <c r="BG84" i="11"/>
  <c r="BE84" i="11"/>
  <c r="F33" i="11" s="1"/>
  <c r="AZ64" i="1" s="1"/>
  <c r="T84" i="11"/>
  <c r="R84" i="11"/>
  <c r="R83" i="11" s="1"/>
  <c r="R82" i="11" s="1"/>
  <c r="R81" i="11" s="1"/>
  <c r="P84" i="11"/>
  <c r="BK84" i="11"/>
  <c r="J84" i="11"/>
  <c r="BF84" i="11"/>
  <c r="J34" i="11" s="1"/>
  <c r="AW64" i="1" s="1"/>
  <c r="F75" i="11"/>
  <c r="E73" i="11"/>
  <c r="F52" i="11"/>
  <c r="E50" i="11"/>
  <c r="J24" i="11"/>
  <c r="E24" i="11"/>
  <c r="J78" i="11"/>
  <c r="J55" i="11"/>
  <c r="J23" i="11"/>
  <c r="J21" i="11"/>
  <c r="E21" i="11"/>
  <c r="J77" i="11"/>
  <c r="J54" i="11"/>
  <c r="J20" i="11"/>
  <c r="J18" i="11"/>
  <c r="E18" i="11"/>
  <c r="F55" i="11" s="1"/>
  <c r="F78" i="11"/>
  <c r="J17" i="11"/>
  <c r="J15" i="11"/>
  <c r="E15" i="11"/>
  <c r="F77" i="11" s="1"/>
  <c r="J14" i="11"/>
  <c r="J12" i="11"/>
  <c r="J75" i="11" s="1"/>
  <c r="E7" i="11"/>
  <c r="E48" i="11" s="1"/>
  <c r="E71" i="11"/>
  <c r="J37" i="10"/>
  <c r="J36" i="10"/>
  <c r="AY63" i="1"/>
  <c r="J35" i="10"/>
  <c r="AX63" i="1"/>
  <c r="BI115" i="10"/>
  <c r="BH115" i="10"/>
  <c r="BG115" i="10"/>
  <c r="BE115" i="10"/>
  <c r="T115" i="10"/>
  <c r="R115" i="10"/>
  <c r="P115" i="10"/>
  <c r="BK115" i="10"/>
  <c r="J115" i="10"/>
  <c r="BF115" i="10"/>
  <c r="BI114" i="10"/>
  <c r="BH114" i="10"/>
  <c r="BG114" i="10"/>
  <c r="BE114" i="10"/>
  <c r="T114" i="10"/>
  <c r="R114" i="10"/>
  <c r="P114" i="10"/>
  <c r="BK114" i="10"/>
  <c r="J114" i="10"/>
  <c r="BF114" i="10"/>
  <c r="BI113" i="10"/>
  <c r="BH113" i="10"/>
  <c r="BG113" i="10"/>
  <c r="BE113" i="10"/>
  <c r="T113" i="10"/>
  <c r="R113" i="10"/>
  <c r="P113" i="10"/>
  <c r="BK113" i="10"/>
  <c r="J113" i="10"/>
  <c r="BF113" i="10"/>
  <c r="BI112" i="10"/>
  <c r="BH112" i="10"/>
  <c r="BG112" i="10"/>
  <c r="BE112" i="10"/>
  <c r="T112" i="10"/>
  <c r="R112" i="10"/>
  <c r="P112" i="10"/>
  <c r="BK112" i="10"/>
  <c r="J112" i="10"/>
  <c r="BF112" i="10"/>
  <c r="BI111" i="10"/>
  <c r="BH111" i="10"/>
  <c r="BG111" i="10"/>
  <c r="BE111" i="10"/>
  <c r="T111" i="10"/>
  <c r="R111" i="10"/>
  <c r="P111" i="10"/>
  <c r="BK111" i="10"/>
  <c r="J111" i="10"/>
  <c r="BF111" i="10"/>
  <c r="BI110" i="10"/>
  <c r="BH110" i="10"/>
  <c r="BG110" i="10"/>
  <c r="BE110" i="10"/>
  <c r="T110" i="10"/>
  <c r="R110" i="10"/>
  <c r="P110" i="10"/>
  <c r="BK110" i="10"/>
  <c r="J110" i="10"/>
  <c r="BF110" i="10"/>
  <c r="BI109" i="10"/>
  <c r="BH109" i="10"/>
  <c r="BG109" i="10"/>
  <c r="BE109" i="10"/>
  <c r="T109" i="10"/>
  <c r="R109" i="10"/>
  <c r="P109" i="10"/>
  <c r="BK109" i="10"/>
  <c r="J109" i="10"/>
  <c r="BF109" i="10"/>
  <c r="BI108" i="10"/>
  <c r="BH108" i="10"/>
  <c r="BG108" i="10"/>
  <c r="BE108" i="10"/>
  <c r="T108" i="10"/>
  <c r="R108" i="10"/>
  <c r="P108" i="10"/>
  <c r="BK108" i="10"/>
  <c r="J108" i="10"/>
  <c r="BF108" i="10"/>
  <c r="BI107" i="10"/>
  <c r="BH107" i="10"/>
  <c r="BG107" i="10"/>
  <c r="BE107" i="10"/>
  <c r="T107" i="10"/>
  <c r="R107" i="10"/>
  <c r="P107" i="10"/>
  <c r="BK107" i="10"/>
  <c r="J107" i="10"/>
  <c r="BF107" i="10"/>
  <c r="BI106" i="10"/>
  <c r="BH106" i="10"/>
  <c r="BG106" i="10"/>
  <c r="BE106" i="10"/>
  <c r="T106" i="10"/>
  <c r="R106" i="10"/>
  <c r="P106" i="10"/>
  <c r="BK106" i="10"/>
  <c r="J106" i="10"/>
  <c r="BF106" i="10"/>
  <c r="BI105" i="10"/>
  <c r="BH105" i="10"/>
  <c r="BG105" i="10"/>
  <c r="BE105" i="10"/>
  <c r="T105" i="10"/>
  <c r="R105" i="10"/>
  <c r="P105" i="10"/>
  <c r="BK105" i="10"/>
  <c r="J105" i="10"/>
  <c r="BF105" i="10"/>
  <c r="BI104" i="10"/>
  <c r="BH104" i="10"/>
  <c r="BG104" i="10"/>
  <c r="BE104" i="10"/>
  <c r="T104" i="10"/>
  <c r="R104" i="10"/>
  <c r="P104" i="10"/>
  <c r="BK104" i="10"/>
  <c r="J104" i="10"/>
  <c r="BF104" i="10"/>
  <c r="BI103" i="10"/>
  <c r="BH103" i="10"/>
  <c r="BG103" i="10"/>
  <c r="BE103" i="10"/>
  <c r="T103" i="10"/>
  <c r="R103" i="10"/>
  <c r="P103" i="10"/>
  <c r="BK103" i="10"/>
  <c r="J103" i="10"/>
  <c r="BF103" i="10"/>
  <c r="BI102" i="10"/>
  <c r="BH102" i="10"/>
  <c r="BG102" i="10"/>
  <c r="BE102" i="10"/>
  <c r="T102" i="10"/>
  <c r="R102" i="10"/>
  <c r="P102" i="10"/>
  <c r="BK102" i="10"/>
  <c r="J102" i="10"/>
  <c r="BF102" i="10"/>
  <c r="BI101" i="10"/>
  <c r="BH101" i="10"/>
  <c r="BG101" i="10"/>
  <c r="BE101" i="10"/>
  <c r="T101" i="10"/>
  <c r="R101" i="10"/>
  <c r="P101" i="10"/>
  <c r="BK101" i="10"/>
  <c r="J101" i="10"/>
  <c r="BF101" i="10"/>
  <c r="BI100" i="10"/>
  <c r="BH100" i="10"/>
  <c r="BG100" i="10"/>
  <c r="BE100" i="10"/>
  <c r="T100" i="10"/>
  <c r="R100" i="10"/>
  <c r="P100" i="10"/>
  <c r="BK100" i="10"/>
  <c r="J100" i="10"/>
  <c r="BF100" i="10"/>
  <c r="BI99" i="10"/>
  <c r="BH99" i="10"/>
  <c r="BG99" i="10"/>
  <c r="BE99" i="10"/>
  <c r="T99" i="10"/>
  <c r="R99" i="10"/>
  <c r="P99" i="10"/>
  <c r="BK99" i="10"/>
  <c r="J99" i="10"/>
  <c r="BF99" i="10"/>
  <c r="BI98" i="10"/>
  <c r="BH98" i="10"/>
  <c r="BG98" i="10"/>
  <c r="BE98" i="10"/>
  <c r="T98" i="10"/>
  <c r="R98" i="10"/>
  <c r="P98" i="10"/>
  <c r="BK98" i="10"/>
  <c r="J98" i="10"/>
  <c r="BF98" i="10"/>
  <c r="BI97" i="10"/>
  <c r="BH97" i="10"/>
  <c r="BG97" i="10"/>
  <c r="BE97" i="10"/>
  <c r="T97" i="10"/>
  <c r="R97" i="10"/>
  <c r="P97" i="10"/>
  <c r="BK97" i="10"/>
  <c r="J97" i="10"/>
  <c r="BF97" i="10"/>
  <c r="BI96" i="10"/>
  <c r="BH96" i="10"/>
  <c r="BG96" i="10"/>
  <c r="BE96" i="10"/>
  <c r="T96" i="10"/>
  <c r="R96" i="10"/>
  <c r="P96" i="10"/>
  <c r="BK96" i="10"/>
  <c r="J96" i="10"/>
  <c r="BF96" i="10"/>
  <c r="BI95" i="10"/>
  <c r="BH95" i="10"/>
  <c r="BG95" i="10"/>
  <c r="BE95" i="10"/>
  <c r="T95" i="10"/>
  <c r="R95" i="10"/>
  <c r="P95" i="10"/>
  <c r="BK95" i="10"/>
  <c r="J95" i="10"/>
  <c r="BF95" i="10"/>
  <c r="BI94" i="10"/>
  <c r="BH94" i="10"/>
  <c r="BG94" i="10"/>
  <c r="BE94" i="10"/>
  <c r="T94" i="10"/>
  <c r="R94" i="10"/>
  <c r="P94" i="10"/>
  <c r="BK94" i="10"/>
  <c r="J94" i="10"/>
  <c r="BF94" i="10"/>
  <c r="BI93" i="10"/>
  <c r="BH93" i="10"/>
  <c r="BG93" i="10"/>
  <c r="BE93" i="10"/>
  <c r="T93" i="10"/>
  <c r="R93" i="10"/>
  <c r="P93" i="10"/>
  <c r="BK93" i="10"/>
  <c r="J93" i="10"/>
  <c r="BF93" i="10"/>
  <c r="BI92" i="10"/>
  <c r="BH92" i="10"/>
  <c r="BG92" i="10"/>
  <c r="BE92" i="10"/>
  <c r="T92" i="10"/>
  <c r="R92" i="10"/>
  <c r="P92" i="10"/>
  <c r="BK92" i="10"/>
  <c r="J92" i="10"/>
  <c r="BF92" i="10"/>
  <c r="BI91" i="10"/>
  <c r="BH91" i="10"/>
  <c r="BG91" i="10"/>
  <c r="BE91" i="10"/>
  <c r="T91" i="10"/>
  <c r="R91" i="10"/>
  <c r="P91" i="10"/>
  <c r="BK91" i="10"/>
  <c r="J91" i="10"/>
  <c r="BF91" i="10"/>
  <c r="BI90" i="10"/>
  <c r="BH90" i="10"/>
  <c r="BG90" i="10"/>
  <c r="BE90" i="10"/>
  <c r="T90" i="10"/>
  <c r="R90" i="10"/>
  <c r="P90" i="10"/>
  <c r="BK90" i="10"/>
  <c r="J90" i="10"/>
  <c r="BF90" i="10"/>
  <c r="BI89" i="10"/>
  <c r="BH89" i="10"/>
  <c r="BG89" i="10"/>
  <c r="BE89" i="10"/>
  <c r="T89" i="10"/>
  <c r="R89" i="10"/>
  <c r="P89" i="10"/>
  <c r="BK89" i="10"/>
  <c r="J89" i="10"/>
  <c r="BF89" i="10"/>
  <c r="BI88" i="10"/>
  <c r="BH88" i="10"/>
  <c r="BG88" i="10"/>
  <c r="BE88" i="10"/>
  <c r="T88" i="10"/>
  <c r="R88" i="10"/>
  <c r="P88" i="10"/>
  <c r="BK88" i="10"/>
  <c r="J88" i="10"/>
  <c r="BF88" i="10"/>
  <c r="BI87" i="10"/>
  <c r="BH87" i="10"/>
  <c r="BG87" i="10"/>
  <c r="BE87" i="10"/>
  <c r="T87" i="10"/>
  <c r="R87" i="10"/>
  <c r="P87" i="10"/>
  <c r="BK87" i="10"/>
  <c r="J87" i="10"/>
  <c r="BF87" i="10"/>
  <c r="BI86" i="10"/>
  <c r="BH86" i="10"/>
  <c r="BG86" i="10"/>
  <c r="BE86" i="10"/>
  <c r="T86" i="10"/>
  <c r="R86" i="10"/>
  <c r="P86" i="10"/>
  <c r="BK86" i="10"/>
  <c r="J86" i="10"/>
  <c r="BF86" i="10"/>
  <c r="BI85" i="10"/>
  <c r="BH85" i="10"/>
  <c r="BG85" i="10"/>
  <c r="BE85" i="10"/>
  <c r="T85" i="10"/>
  <c r="R85" i="10"/>
  <c r="P85" i="10"/>
  <c r="BK85" i="10"/>
  <c r="J85" i="10"/>
  <c r="BF85" i="10"/>
  <c r="BI84" i="10"/>
  <c r="F37" i="10"/>
  <c r="BD63" i="1" s="1"/>
  <c r="BH84" i="10"/>
  <c r="F36" i="10" s="1"/>
  <c r="BC63" i="1" s="1"/>
  <c r="BG84" i="10"/>
  <c r="F35" i="10"/>
  <c r="BB63" i="1" s="1"/>
  <c r="BE84" i="10"/>
  <c r="F33" i="10" s="1"/>
  <c r="AZ63" i="1" s="1"/>
  <c r="T84" i="10"/>
  <c r="T83" i="10"/>
  <c r="T82" i="10" s="1"/>
  <c r="T81" i="10" s="1"/>
  <c r="R84" i="10"/>
  <c r="R83" i="10"/>
  <c r="R82" i="10" s="1"/>
  <c r="R81" i="10" s="1"/>
  <c r="P84" i="10"/>
  <c r="P83" i="10"/>
  <c r="P82" i="10" s="1"/>
  <c r="P81" i="10" s="1"/>
  <c r="AU63" i="1" s="1"/>
  <c r="BK84" i="10"/>
  <c r="BK83" i="10" s="1"/>
  <c r="J84" i="10"/>
  <c r="BF84" i="10" s="1"/>
  <c r="F75" i="10"/>
  <c r="E73" i="10"/>
  <c r="F52" i="10"/>
  <c r="E50" i="10"/>
  <c r="J24" i="10"/>
  <c r="E24" i="10"/>
  <c r="J78" i="10" s="1"/>
  <c r="J23" i="10"/>
  <c r="J21" i="10"/>
  <c r="E21" i="10"/>
  <c r="J77" i="10"/>
  <c r="J54" i="10"/>
  <c r="J20" i="10"/>
  <c r="J18" i="10"/>
  <c r="E18" i="10"/>
  <c r="F78" i="10" s="1"/>
  <c r="F55" i="10"/>
  <c r="J17" i="10"/>
  <c r="J15" i="10"/>
  <c r="E15" i="10"/>
  <c r="F54" i="10" s="1"/>
  <c r="F77" i="10"/>
  <c r="J14" i="10"/>
  <c r="J12" i="10"/>
  <c r="J52" i="10" s="1"/>
  <c r="J75" i="10"/>
  <c r="E7" i="10"/>
  <c r="E71" i="10" s="1"/>
  <c r="E48" i="10"/>
  <c r="J37" i="9"/>
  <c r="J36" i="9"/>
  <c r="AY62" i="1" s="1"/>
  <c r="J35" i="9"/>
  <c r="AX62" i="1" s="1"/>
  <c r="BI123" i="9"/>
  <c r="BH123" i="9"/>
  <c r="BG123" i="9"/>
  <c r="BE123" i="9"/>
  <c r="T123" i="9"/>
  <c r="R123" i="9"/>
  <c r="P123" i="9"/>
  <c r="BK123" i="9"/>
  <c r="J123" i="9"/>
  <c r="BF123" i="9" s="1"/>
  <c r="BI122" i="9"/>
  <c r="BH122" i="9"/>
  <c r="BG122" i="9"/>
  <c r="BE122" i="9"/>
  <c r="T122" i="9"/>
  <c r="R122" i="9"/>
  <c r="P122" i="9"/>
  <c r="BK122" i="9"/>
  <c r="J122" i="9"/>
  <c r="BF122" i="9" s="1"/>
  <c r="BI121" i="9"/>
  <c r="BH121" i="9"/>
  <c r="BG121" i="9"/>
  <c r="BE121" i="9"/>
  <c r="T121" i="9"/>
  <c r="R121" i="9"/>
  <c r="P121" i="9"/>
  <c r="BK121" i="9"/>
  <c r="J121" i="9"/>
  <c r="BF121" i="9" s="1"/>
  <c r="BI120" i="9"/>
  <c r="BH120" i="9"/>
  <c r="BG120" i="9"/>
  <c r="BE120" i="9"/>
  <c r="T120" i="9"/>
  <c r="R120" i="9"/>
  <c r="P120" i="9"/>
  <c r="BK120" i="9"/>
  <c r="J120" i="9"/>
  <c r="BF120" i="9" s="1"/>
  <c r="BI119" i="9"/>
  <c r="BH119" i="9"/>
  <c r="BG119" i="9"/>
  <c r="BE119" i="9"/>
  <c r="T119" i="9"/>
  <c r="R119" i="9"/>
  <c r="P119" i="9"/>
  <c r="BK119" i="9"/>
  <c r="J119" i="9"/>
  <c r="BF119" i="9" s="1"/>
  <c r="BI118" i="9"/>
  <c r="BH118" i="9"/>
  <c r="BG118" i="9"/>
  <c r="BE118" i="9"/>
  <c r="T118" i="9"/>
  <c r="R118" i="9"/>
  <c r="P118" i="9"/>
  <c r="BK118" i="9"/>
  <c r="J118" i="9"/>
  <c r="BF118" i="9" s="1"/>
  <c r="BI117" i="9"/>
  <c r="BH117" i="9"/>
  <c r="BG117" i="9"/>
  <c r="BE117" i="9"/>
  <c r="T117" i="9"/>
  <c r="R117" i="9"/>
  <c r="P117" i="9"/>
  <c r="BK117" i="9"/>
  <c r="J117" i="9"/>
  <c r="BF117" i="9" s="1"/>
  <c r="BI116" i="9"/>
  <c r="BH116" i="9"/>
  <c r="BG116" i="9"/>
  <c r="BE116" i="9"/>
  <c r="T116" i="9"/>
  <c r="R116" i="9"/>
  <c r="P116" i="9"/>
  <c r="BK116" i="9"/>
  <c r="J116" i="9"/>
  <c r="BF116" i="9" s="1"/>
  <c r="BI115" i="9"/>
  <c r="BH115" i="9"/>
  <c r="BG115" i="9"/>
  <c r="BE115" i="9"/>
  <c r="T115" i="9"/>
  <c r="R115" i="9"/>
  <c r="P115" i="9"/>
  <c r="BK115" i="9"/>
  <c r="J115" i="9"/>
  <c r="BF115" i="9" s="1"/>
  <c r="BI114" i="9"/>
  <c r="BH114" i="9"/>
  <c r="BG114" i="9"/>
  <c r="BE114" i="9"/>
  <c r="T114" i="9"/>
  <c r="R114" i="9"/>
  <c r="P114" i="9"/>
  <c r="BK114" i="9"/>
  <c r="J114" i="9"/>
  <c r="BF114" i="9" s="1"/>
  <c r="BI113" i="9"/>
  <c r="BH113" i="9"/>
  <c r="BG113" i="9"/>
  <c r="BE113" i="9"/>
  <c r="T113" i="9"/>
  <c r="R113" i="9"/>
  <c r="P113" i="9"/>
  <c r="BK113" i="9"/>
  <c r="J113" i="9"/>
  <c r="BF113" i="9" s="1"/>
  <c r="BI112" i="9"/>
  <c r="BH112" i="9"/>
  <c r="BG112" i="9"/>
  <c r="BE112" i="9"/>
  <c r="T112" i="9"/>
  <c r="R112" i="9"/>
  <c r="P112" i="9"/>
  <c r="BK112" i="9"/>
  <c r="J112" i="9"/>
  <c r="BF112" i="9" s="1"/>
  <c r="BI111" i="9"/>
  <c r="BH111" i="9"/>
  <c r="BG111" i="9"/>
  <c r="BE111" i="9"/>
  <c r="T111" i="9"/>
  <c r="R111" i="9"/>
  <c r="P111" i="9"/>
  <c r="BK111" i="9"/>
  <c r="J111" i="9"/>
  <c r="BF111" i="9"/>
  <c r="BI110" i="9"/>
  <c r="BH110" i="9"/>
  <c r="BG110" i="9"/>
  <c r="BE110" i="9"/>
  <c r="T110" i="9"/>
  <c r="R110" i="9"/>
  <c r="P110" i="9"/>
  <c r="BK110" i="9"/>
  <c r="J110" i="9"/>
  <c r="BF110" i="9" s="1"/>
  <c r="BI109" i="9"/>
  <c r="BH109" i="9"/>
  <c r="BG109" i="9"/>
  <c r="BE109" i="9"/>
  <c r="T109" i="9"/>
  <c r="R109" i="9"/>
  <c r="P109" i="9"/>
  <c r="BK109" i="9"/>
  <c r="J109" i="9"/>
  <c r="BF109" i="9"/>
  <c r="BI108" i="9"/>
  <c r="BH108" i="9"/>
  <c r="BG108" i="9"/>
  <c r="BE108" i="9"/>
  <c r="T108" i="9"/>
  <c r="R108" i="9"/>
  <c r="P108" i="9"/>
  <c r="BK108" i="9"/>
  <c r="J108" i="9"/>
  <c r="BF108" i="9" s="1"/>
  <c r="BI107" i="9"/>
  <c r="BH107" i="9"/>
  <c r="BG107" i="9"/>
  <c r="BE107" i="9"/>
  <c r="T107" i="9"/>
  <c r="R107" i="9"/>
  <c r="P107" i="9"/>
  <c r="BK107" i="9"/>
  <c r="J107" i="9"/>
  <c r="BF107" i="9"/>
  <c r="BI106" i="9"/>
  <c r="BH106" i="9"/>
  <c r="BG106" i="9"/>
  <c r="BE106" i="9"/>
  <c r="T106" i="9"/>
  <c r="R106" i="9"/>
  <c r="P106" i="9"/>
  <c r="BK106" i="9"/>
  <c r="J106" i="9"/>
  <c r="BF106" i="9" s="1"/>
  <c r="BI105" i="9"/>
  <c r="BH105" i="9"/>
  <c r="BG105" i="9"/>
  <c r="BE105" i="9"/>
  <c r="T105" i="9"/>
  <c r="R105" i="9"/>
  <c r="P105" i="9"/>
  <c r="BK105" i="9"/>
  <c r="J105" i="9"/>
  <c r="BF105" i="9"/>
  <c r="BI104" i="9"/>
  <c r="BH104" i="9"/>
  <c r="BG104" i="9"/>
  <c r="BE104" i="9"/>
  <c r="T104" i="9"/>
  <c r="R104" i="9"/>
  <c r="P104" i="9"/>
  <c r="BK104" i="9"/>
  <c r="J104" i="9"/>
  <c r="BF104" i="9" s="1"/>
  <c r="BI103" i="9"/>
  <c r="BH103" i="9"/>
  <c r="BG103" i="9"/>
  <c r="BE103" i="9"/>
  <c r="T103" i="9"/>
  <c r="R103" i="9"/>
  <c r="P103" i="9"/>
  <c r="BK103" i="9"/>
  <c r="J103" i="9"/>
  <c r="BF103" i="9"/>
  <c r="BI102" i="9"/>
  <c r="BH102" i="9"/>
  <c r="BG102" i="9"/>
  <c r="BE102" i="9"/>
  <c r="T102" i="9"/>
  <c r="R102" i="9"/>
  <c r="P102" i="9"/>
  <c r="BK102" i="9"/>
  <c r="J102" i="9"/>
  <c r="BF102" i="9" s="1"/>
  <c r="BI101" i="9"/>
  <c r="BH101" i="9"/>
  <c r="BG101" i="9"/>
  <c r="BE101" i="9"/>
  <c r="T101" i="9"/>
  <c r="R101" i="9"/>
  <c r="P101" i="9"/>
  <c r="BK101" i="9"/>
  <c r="J101" i="9"/>
  <c r="BF101" i="9"/>
  <c r="BI100" i="9"/>
  <c r="BH100" i="9"/>
  <c r="BG100" i="9"/>
  <c r="BE100" i="9"/>
  <c r="T100" i="9"/>
  <c r="R100" i="9"/>
  <c r="P100" i="9"/>
  <c r="BK100" i="9"/>
  <c r="J100" i="9"/>
  <c r="BF100" i="9" s="1"/>
  <c r="BI99" i="9"/>
  <c r="BH99" i="9"/>
  <c r="BG99" i="9"/>
  <c r="BE99" i="9"/>
  <c r="T99" i="9"/>
  <c r="R99" i="9"/>
  <c r="P99" i="9"/>
  <c r="BK99" i="9"/>
  <c r="J99" i="9"/>
  <c r="BF99" i="9"/>
  <c r="BI98" i="9"/>
  <c r="BH98" i="9"/>
  <c r="BG98" i="9"/>
  <c r="BE98" i="9"/>
  <c r="T98" i="9"/>
  <c r="R98" i="9"/>
  <c r="P98" i="9"/>
  <c r="BK98" i="9"/>
  <c r="J98" i="9"/>
  <c r="BF98" i="9" s="1"/>
  <c r="BI97" i="9"/>
  <c r="BH97" i="9"/>
  <c r="BG97" i="9"/>
  <c r="BE97" i="9"/>
  <c r="T97" i="9"/>
  <c r="R97" i="9"/>
  <c r="P97" i="9"/>
  <c r="BK97" i="9"/>
  <c r="J97" i="9"/>
  <c r="BF97" i="9"/>
  <c r="BI96" i="9"/>
  <c r="BH96" i="9"/>
  <c r="BG96" i="9"/>
  <c r="BE96" i="9"/>
  <c r="T96" i="9"/>
  <c r="R96" i="9"/>
  <c r="P96" i="9"/>
  <c r="BK96" i="9"/>
  <c r="J96" i="9"/>
  <c r="BF96" i="9" s="1"/>
  <c r="BI95" i="9"/>
  <c r="BH95" i="9"/>
  <c r="BG95" i="9"/>
  <c r="BE95" i="9"/>
  <c r="T95" i="9"/>
  <c r="R95" i="9"/>
  <c r="P95" i="9"/>
  <c r="BK95" i="9"/>
  <c r="J95" i="9"/>
  <c r="BF95" i="9"/>
  <c r="BI94" i="9"/>
  <c r="BH94" i="9"/>
  <c r="BG94" i="9"/>
  <c r="BE94" i="9"/>
  <c r="T94" i="9"/>
  <c r="R94" i="9"/>
  <c r="P94" i="9"/>
  <c r="BK94" i="9"/>
  <c r="J94" i="9"/>
  <c r="BF94" i="9" s="1"/>
  <c r="BI93" i="9"/>
  <c r="BH93" i="9"/>
  <c r="BG93" i="9"/>
  <c r="BE93" i="9"/>
  <c r="T93" i="9"/>
  <c r="R93" i="9"/>
  <c r="P93" i="9"/>
  <c r="BK93" i="9"/>
  <c r="J93" i="9"/>
  <c r="BF93" i="9"/>
  <c r="BI92" i="9"/>
  <c r="BH92" i="9"/>
  <c r="BG92" i="9"/>
  <c r="BE92" i="9"/>
  <c r="T92" i="9"/>
  <c r="R92" i="9"/>
  <c r="P92" i="9"/>
  <c r="BK92" i="9"/>
  <c r="J92" i="9"/>
  <c r="BF92" i="9" s="1"/>
  <c r="BI91" i="9"/>
  <c r="BH91" i="9"/>
  <c r="BG91" i="9"/>
  <c r="BE91" i="9"/>
  <c r="T91" i="9"/>
  <c r="R91" i="9"/>
  <c r="P91" i="9"/>
  <c r="BK91" i="9"/>
  <c r="J91" i="9"/>
  <c r="BF91" i="9"/>
  <c r="BI90" i="9"/>
  <c r="BH90" i="9"/>
  <c r="BG90" i="9"/>
  <c r="BE90" i="9"/>
  <c r="T90" i="9"/>
  <c r="R90" i="9"/>
  <c r="P90" i="9"/>
  <c r="BK90" i="9"/>
  <c r="J90" i="9"/>
  <c r="BF90" i="9" s="1"/>
  <c r="BI89" i="9"/>
  <c r="BH89" i="9"/>
  <c r="BG89" i="9"/>
  <c r="BE89" i="9"/>
  <c r="T89" i="9"/>
  <c r="R89" i="9"/>
  <c r="P89" i="9"/>
  <c r="BK89" i="9"/>
  <c r="J89" i="9"/>
  <c r="BF89" i="9"/>
  <c r="BI88" i="9"/>
  <c r="BH88" i="9"/>
  <c r="BG88" i="9"/>
  <c r="BE88" i="9"/>
  <c r="T88" i="9"/>
  <c r="R88" i="9"/>
  <c r="P88" i="9"/>
  <c r="BK88" i="9"/>
  <c r="J88" i="9"/>
  <c r="BF88" i="9" s="1"/>
  <c r="BI87" i="9"/>
  <c r="BH87" i="9"/>
  <c r="BG87" i="9"/>
  <c r="BE87" i="9"/>
  <c r="T87" i="9"/>
  <c r="R87" i="9"/>
  <c r="P87" i="9"/>
  <c r="BK87" i="9"/>
  <c r="J87" i="9"/>
  <c r="BF87" i="9"/>
  <c r="BI86" i="9"/>
  <c r="BH86" i="9"/>
  <c r="BG86" i="9"/>
  <c r="BE86" i="9"/>
  <c r="F33" i="9" s="1"/>
  <c r="AZ62" i="1" s="1"/>
  <c r="T86" i="9"/>
  <c r="R86" i="9"/>
  <c r="P86" i="9"/>
  <c r="BK86" i="9"/>
  <c r="J86" i="9"/>
  <c r="BF86" i="9" s="1"/>
  <c r="J34" i="9" s="1"/>
  <c r="AW62" i="1" s="1"/>
  <c r="BI85" i="9"/>
  <c r="BH85" i="9"/>
  <c r="BG85" i="9"/>
  <c r="BE85" i="9"/>
  <c r="T85" i="9"/>
  <c r="R85" i="9"/>
  <c r="P85" i="9"/>
  <c r="BK85" i="9"/>
  <c r="J85" i="9"/>
  <c r="BF85" i="9"/>
  <c r="BI84" i="9"/>
  <c r="F37" i="9" s="1"/>
  <c r="BD62" i="1" s="1"/>
  <c r="BH84" i="9"/>
  <c r="F36" i="9" s="1"/>
  <c r="BC62" i="1" s="1"/>
  <c r="BG84" i="9"/>
  <c r="F35" i="9"/>
  <c r="BB62" i="1" s="1"/>
  <c r="BE84" i="9"/>
  <c r="T84" i="9"/>
  <c r="T83" i="9"/>
  <c r="T82" i="9" s="1"/>
  <c r="T81" i="9" s="1"/>
  <c r="R84" i="9"/>
  <c r="R83" i="9"/>
  <c r="R82" i="9" s="1"/>
  <c r="R81" i="9" s="1"/>
  <c r="P84" i="9"/>
  <c r="P83" i="9"/>
  <c r="P82" i="9" s="1"/>
  <c r="P81" i="9" s="1"/>
  <c r="AU62" i="1" s="1"/>
  <c r="BK84" i="9"/>
  <c r="BK83" i="9" s="1"/>
  <c r="J84" i="9"/>
  <c r="BF84" i="9"/>
  <c r="F34" i="9" s="1"/>
  <c r="BA62" i="1" s="1"/>
  <c r="F75" i="9"/>
  <c r="E73" i="9"/>
  <c r="F52" i="9"/>
  <c r="E50" i="9"/>
  <c r="J24" i="9"/>
  <c r="E24" i="9"/>
  <c r="J78" i="9" s="1"/>
  <c r="J23" i="9"/>
  <c r="J21" i="9"/>
  <c r="E21" i="9"/>
  <c r="J77" i="9" s="1"/>
  <c r="J54" i="9"/>
  <c r="J20" i="9"/>
  <c r="J18" i="9"/>
  <c r="E18" i="9"/>
  <c r="F78" i="9" s="1"/>
  <c r="F55" i="9"/>
  <c r="J17" i="9"/>
  <c r="J15" i="9"/>
  <c r="E15" i="9"/>
  <c r="F54" i="9" s="1"/>
  <c r="F77" i="9"/>
  <c r="J14" i="9"/>
  <c r="J12" i="9"/>
  <c r="J52" i="9" s="1"/>
  <c r="J75" i="9"/>
  <c r="E7" i="9"/>
  <c r="E71" i="9"/>
  <c r="E48" i="9"/>
  <c r="AY61" i="1"/>
  <c r="AX61" i="1"/>
  <c r="BD61" i="1"/>
  <c r="BC61" i="1"/>
  <c r="BB61" i="1"/>
  <c r="AZ61" i="1"/>
  <c r="AV61" i="1"/>
  <c r="AU61" i="1"/>
  <c r="AY60" i="1"/>
  <c r="AX60" i="1"/>
  <c r="BB60" i="1"/>
  <c r="AU60" i="1"/>
  <c r="BD60" i="1"/>
  <c r="BC60" i="1"/>
  <c r="AV60" i="1"/>
  <c r="AZ60" i="1"/>
  <c r="BA60" i="1"/>
  <c r="AW60" i="1"/>
  <c r="J37" i="6"/>
  <c r="J36" i="6"/>
  <c r="AY59" i="1" s="1"/>
  <c r="J35" i="6"/>
  <c r="AX59" i="1"/>
  <c r="BI84" i="6"/>
  <c r="F37" i="6" s="1"/>
  <c r="BD59" i="1" s="1"/>
  <c r="BH84" i="6"/>
  <c r="F36" i="6"/>
  <c r="BC59" i="1" s="1"/>
  <c r="BG84" i="6"/>
  <c r="F35" i="6"/>
  <c r="BB59" i="1"/>
  <c r="BE84" i="6"/>
  <c r="J33" i="6"/>
  <c r="AV59" i="1"/>
  <c r="F33" i="6"/>
  <c r="AZ59" i="1" s="1"/>
  <c r="T84" i="6"/>
  <c r="T83" i="6"/>
  <c r="T82" i="6"/>
  <c r="T81" i="6" s="1"/>
  <c r="R84" i="6"/>
  <c r="R83" i="6"/>
  <c r="R82" i="6"/>
  <c r="R81" i="6" s="1"/>
  <c r="P84" i="6"/>
  <c r="P83" i="6"/>
  <c r="P82" i="6"/>
  <c r="P81" i="6" s="1"/>
  <c r="AU59" i="1" s="1"/>
  <c r="BK84" i="6"/>
  <c r="BK83" i="6"/>
  <c r="J83" i="6" s="1"/>
  <c r="J61" i="6" s="1"/>
  <c r="J84" i="6"/>
  <c r="BF84" i="6"/>
  <c r="F34" i="6" s="1"/>
  <c r="BA59" i="1" s="1"/>
  <c r="J34" i="6"/>
  <c r="AW59" i="1"/>
  <c r="J78" i="6"/>
  <c r="J77" i="6"/>
  <c r="F77" i="6"/>
  <c r="F75" i="6"/>
  <c r="E73" i="6"/>
  <c r="J55" i="6"/>
  <c r="J54" i="6"/>
  <c r="F54" i="6"/>
  <c r="F52" i="6"/>
  <c r="E50" i="6"/>
  <c r="J18" i="6"/>
  <c r="E18" i="6"/>
  <c r="F78" i="6" s="1"/>
  <c r="J17" i="6"/>
  <c r="J12" i="6"/>
  <c r="J75" i="6" s="1"/>
  <c r="J52" i="6"/>
  <c r="E7" i="6"/>
  <c r="E71" i="6" s="1"/>
  <c r="J37" i="5"/>
  <c r="J36" i="5"/>
  <c r="AY58" i="1" s="1"/>
  <c r="J35" i="5"/>
  <c r="AX58" i="1"/>
  <c r="BI124" i="5"/>
  <c r="BH124" i="5"/>
  <c r="BG124" i="5"/>
  <c r="BE124" i="5"/>
  <c r="T124" i="5"/>
  <c r="T123" i="5" s="1"/>
  <c r="T122" i="5" s="1"/>
  <c r="R124" i="5"/>
  <c r="R123" i="5"/>
  <c r="R122" i="5" s="1"/>
  <c r="P124" i="5"/>
  <c r="P123" i="5"/>
  <c r="P122" i="5"/>
  <c r="BK124" i="5"/>
  <c r="BK123" i="5" s="1"/>
  <c r="J123" i="5" s="1"/>
  <c r="BK122" i="5"/>
  <c r="J122" i="5" s="1"/>
  <c r="J67" i="5" s="1"/>
  <c r="J124" i="5"/>
  <c r="BF124" i="5"/>
  <c r="J68" i="5"/>
  <c r="BI121" i="5"/>
  <c r="BH121" i="5"/>
  <c r="BG121" i="5"/>
  <c r="BE121" i="5"/>
  <c r="T121" i="5"/>
  <c r="R121" i="5"/>
  <c r="P121" i="5"/>
  <c r="BK121" i="5"/>
  <c r="J121" i="5"/>
  <c r="BF121" i="5"/>
  <c r="BI118" i="5"/>
  <c r="BH118" i="5"/>
  <c r="BG118" i="5"/>
  <c r="BE118" i="5"/>
  <c r="T118" i="5"/>
  <c r="T117" i="5" s="1"/>
  <c r="R118" i="5"/>
  <c r="R117" i="5"/>
  <c r="P118" i="5"/>
  <c r="P117" i="5" s="1"/>
  <c r="BK118" i="5"/>
  <c r="BK117" i="5"/>
  <c r="J117" i="5"/>
  <c r="J66" i="5" s="1"/>
  <c r="J118" i="5"/>
  <c r="BF118" i="5"/>
  <c r="BI116" i="5"/>
  <c r="BH116" i="5"/>
  <c r="BG116" i="5"/>
  <c r="BE116" i="5"/>
  <c r="T116" i="5"/>
  <c r="T111" i="5" s="1"/>
  <c r="R116" i="5"/>
  <c r="P116" i="5"/>
  <c r="BK116" i="5"/>
  <c r="J116" i="5"/>
  <c r="BF116" i="5" s="1"/>
  <c r="BI112" i="5"/>
  <c r="BH112" i="5"/>
  <c r="BG112" i="5"/>
  <c r="BE112" i="5"/>
  <c r="T112" i="5"/>
  <c r="T110" i="5"/>
  <c r="R112" i="5"/>
  <c r="R111" i="5" s="1"/>
  <c r="R110" i="5" s="1"/>
  <c r="P112" i="5"/>
  <c r="P111" i="5" s="1"/>
  <c r="BK112" i="5"/>
  <c r="BK111" i="5"/>
  <c r="J112" i="5"/>
  <c r="BF112" i="5" s="1"/>
  <c r="BI109" i="5"/>
  <c r="BH109" i="5"/>
  <c r="BG109" i="5"/>
  <c r="BE109" i="5"/>
  <c r="T109" i="5"/>
  <c r="T108" i="5" s="1"/>
  <c r="R109" i="5"/>
  <c r="R108" i="5"/>
  <c r="P109" i="5"/>
  <c r="P108" i="5" s="1"/>
  <c r="BK109" i="5"/>
  <c r="BK108" i="5"/>
  <c r="J108" i="5"/>
  <c r="J63" i="5" s="1"/>
  <c r="J109" i="5"/>
  <c r="BF109" i="5"/>
  <c r="BI105" i="5"/>
  <c r="BH105" i="5"/>
  <c r="BG105" i="5"/>
  <c r="BE105" i="5"/>
  <c r="T105" i="5"/>
  <c r="R105" i="5"/>
  <c r="P105" i="5"/>
  <c r="BK105" i="5"/>
  <c r="J105" i="5"/>
  <c r="BF105" i="5" s="1"/>
  <c r="BI103" i="5"/>
  <c r="BH103" i="5"/>
  <c r="BG103" i="5"/>
  <c r="BE103" i="5"/>
  <c r="T103" i="5"/>
  <c r="T102" i="5"/>
  <c r="R103" i="5"/>
  <c r="R102" i="5" s="1"/>
  <c r="P103" i="5"/>
  <c r="P102" i="5"/>
  <c r="BK103" i="5"/>
  <c r="BK102" i="5" s="1"/>
  <c r="J102" i="5" s="1"/>
  <c r="J62" i="5" s="1"/>
  <c r="J103" i="5"/>
  <c r="BF103" i="5"/>
  <c r="BI100" i="5"/>
  <c r="BH100" i="5"/>
  <c r="BG100" i="5"/>
  <c r="BE100" i="5"/>
  <c r="T100" i="5"/>
  <c r="R100" i="5"/>
  <c r="P100" i="5"/>
  <c r="BK100" i="5"/>
  <c r="J100" i="5"/>
  <c r="BF100" i="5"/>
  <c r="BI99" i="5"/>
  <c r="BH99" i="5"/>
  <c r="BG99" i="5"/>
  <c r="BE99" i="5"/>
  <c r="T99" i="5"/>
  <c r="R99" i="5"/>
  <c r="P99" i="5"/>
  <c r="BK99" i="5"/>
  <c r="J99" i="5"/>
  <c r="BF99" i="5" s="1"/>
  <c r="BI98" i="5"/>
  <c r="BH98" i="5"/>
  <c r="BG98" i="5"/>
  <c r="BE98" i="5"/>
  <c r="T98" i="5"/>
  <c r="R98" i="5"/>
  <c r="P98" i="5"/>
  <c r="BK98" i="5"/>
  <c r="J98" i="5"/>
  <c r="BF98" i="5"/>
  <c r="BI95" i="5"/>
  <c r="BH95" i="5"/>
  <c r="BG95" i="5"/>
  <c r="BE95" i="5"/>
  <c r="T95" i="5"/>
  <c r="R95" i="5"/>
  <c r="P95" i="5"/>
  <c r="BK95" i="5"/>
  <c r="J95" i="5"/>
  <c r="BF95" i="5" s="1"/>
  <c r="BI94" i="5"/>
  <c r="BH94" i="5"/>
  <c r="BG94" i="5"/>
  <c r="BE94" i="5"/>
  <c r="T94" i="5"/>
  <c r="R94" i="5"/>
  <c r="P94" i="5"/>
  <c r="BK94" i="5"/>
  <c r="J94" i="5"/>
  <c r="BF94" i="5"/>
  <c r="BI93" i="5"/>
  <c r="F37" i="5" s="1"/>
  <c r="BD58" i="1" s="1"/>
  <c r="BH93" i="5"/>
  <c r="BG93" i="5"/>
  <c r="BE93" i="5"/>
  <c r="T93" i="5"/>
  <c r="R93" i="5"/>
  <c r="P93" i="5"/>
  <c r="BK93" i="5"/>
  <c r="J93" i="5"/>
  <c r="BF93" i="5" s="1"/>
  <c r="BI91" i="5"/>
  <c r="BH91" i="5"/>
  <c r="F36" i="5" s="1"/>
  <c r="BC58" i="1"/>
  <c r="BG91" i="5"/>
  <c r="BE91" i="5"/>
  <c r="F33" i="5" s="1"/>
  <c r="J33" i="5"/>
  <c r="AV58" i="1" s="1"/>
  <c r="AZ58" i="1"/>
  <c r="T91" i="5"/>
  <c r="T90" i="5"/>
  <c r="T89" i="5" s="1"/>
  <c r="T88" i="5"/>
  <c r="R91" i="5"/>
  <c r="R90" i="5" s="1"/>
  <c r="R89" i="5" s="1"/>
  <c r="R88" i="5" s="1"/>
  <c r="P91" i="5"/>
  <c r="P90" i="5" s="1"/>
  <c r="P89" i="5" s="1"/>
  <c r="BK91" i="5"/>
  <c r="BK90" i="5" s="1"/>
  <c r="J90" i="5" s="1"/>
  <c r="J61" i="5" s="1"/>
  <c r="J91" i="5"/>
  <c r="BF91" i="5" s="1"/>
  <c r="J85" i="5"/>
  <c r="J84" i="5"/>
  <c r="F84" i="5"/>
  <c r="F82" i="5"/>
  <c r="E80" i="5"/>
  <c r="J55" i="5"/>
  <c r="J54" i="5"/>
  <c r="F54" i="5"/>
  <c r="F52" i="5"/>
  <c r="E50" i="5"/>
  <c r="J18" i="5"/>
  <c r="E18" i="5"/>
  <c r="F85" i="5" s="1"/>
  <c r="J17" i="5"/>
  <c r="J12" i="5"/>
  <c r="J82" i="5" s="1"/>
  <c r="E7" i="5"/>
  <c r="E78" i="5"/>
  <c r="E48" i="5"/>
  <c r="J37" i="4"/>
  <c r="J36" i="4"/>
  <c r="AY57" i="1"/>
  <c r="J35" i="4"/>
  <c r="AX57" i="1" s="1"/>
  <c r="BI147" i="4"/>
  <c r="BH147" i="4"/>
  <c r="BG147" i="4"/>
  <c r="BE147" i="4"/>
  <c r="T147" i="4"/>
  <c r="T146" i="4"/>
  <c r="T145" i="4" s="1"/>
  <c r="R147" i="4"/>
  <c r="R146" i="4"/>
  <c r="R145" i="4"/>
  <c r="P147" i="4"/>
  <c r="P146" i="4" s="1"/>
  <c r="P145" i="4" s="1"/>
  <c r="BK147" i="4"/>
  <c r="BK146" i="4" s="1"/>
  <c r="J147" i="4"/>
  <c r="BF147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/>
  <c r="BI137" i="4"/>
  <c r="BH137" i="4"/>
  <c r="BG137" i="4"/>
  <c r="BE137" i="4"/>
  <c r="T137" i="4"/>
  <c r="T136" i="4" s="1"/>
  <c r="R137" i="4"/>
  <c r="R136" i="4"/>
  <c r="P137" i="4"/>
  <c r="P136" i="4" s="1"/>
  <c r="BK137" i="4"/>
  <c r="BK136" i="4"/>
  <c r="J136" i="4" s="1"/>
  <c r="J67" i="4" s="1"/>
  <c r="J137" i="4"/>
  <c r="BF137" i="4"/>
  <c r="BI135" i="4"/>
  <c r="BH135" i="4"/>
  <c r="BG135" i="4"/>
  <c r="BE135" i="4"/>
  <c r="T135" i="4"/>
  <c r="R135" i="4"/>
  <c r="P135" i="4"/>
  <c r="BK135" i="4"/>
  <c r="J135" i="4"/>
  <c r="BF135" i="4" s="1"/>
  <c r="BI131" i="4"/>
  <c r="BH131" i="4"/>
  <c r="BG131" i="4"/>
  <c r="BE131" i="4"/>
  <c r="T131" i="4"/>
  <c r="T130" i="4"/>
  <c r="R131" i="4"/>
  <c r="R130" i="4" s="1"/>
  <c r="P131" i="4"/>
  <c r="P130" i="4"/>
  <c r="BK131" i="4"/>
  <c r="BK130" i="4" s="1"/>
  <c r="J130" i="4" s="1"/>
  <c r="J66" i="4" s="1"/>
  <c r="J131" i="4"/>
  <c r="BF131" i="4" s="1"/>
  <c r="BI129" i="4"/>
  <c r="BH129" i="4"/>
  <c r="BG129" i="4"/>
  <c r="BE129" i="4"/>
  <c r="T129" i="4"/>
  <c r="R129" i="4"/>
  <c r="P129" i="4"/>
  <c r="BK129" i="4"/>
  <c r="J129" i="4"/>
  <c r="BF129" i="4"/>
  <c r="BI127" i="4"/>
  <c r="BH127" i="4"/>
  <c r="BG127" i="4"/>
  <c r="BE127" i="4"/>
  <c r="T127" i="4"/>
  <c r="R127" i="4"/>
  <c r="P127" i="4"/>
  <c r="BK127" i="4"/>
  <c r="J127" i="4"/>
  <c r="BF127" i="4" s="1"/>
  <c r="BI125" i="4"/>
  <c r="BH125" i="4"/>
  <c r="BG125" i="4"/>
  <c r="BE125" i="4"/>
  <c r="T125" i="4"/>
  <c r="R125" i="4"/>
  <c r="P125" i="4"/>
  <c r="BK125" i="4"/>
  <c r="J125" i="4"/>
  <c r="BF125" i="4"/>
  <c r="BI124" i="4"/>
  <c r="BH124" i="4"/>
  <c r="BG124" i="4"/>
  <c r="BE124" i="4"/>
  <c r="T124" i="4"/>
  <c r="R124" i="4"/>
  <c r="P124" i="4"/>
  <c r="BK124" i="4"/>
  <c r="J124" i="4"/>
  <c r="BF124" i="4" s="1"/>
  <c r="BI121" i="4"/>
  <c r="BH121" i="4"/>
  <c r="BG121" i="4"/>
  <c r="BE121" i="4"/>
  <c r="T121" i="4"/>
  <c r="R121" i="4"/>
  <c r="P121" i="4"/>
  <c r="BK121" i="4"/>
  <c r="J121" i="4"/>
  <c r="BF121" i="4"/>
  <c r="BI119" i="4"/>
  <c r="BH119" i="4"/>
  <c r="BG119" i="4"/>
  <c r="BE119" i="4"/>
  <c r="T119" i="4"/>
  <c r="T118" i="4" s="1"/>
  <c r="T117" i="4" s="1"/>
  <c r="R119" i="4"/>
  <c r="R118" i="4" s="1"/>
  <c r="R117" i="4" s="1"/>
  <c r="P119" i="4"/>
  <c r="P118" i="4"/>
  <c r="P117" i="4" s="1"/>
  <c r="BK119" i="4"/>
  <c r="BK118" i="4" s="1"/>
  <c r="J119" i="4"/>
  <c r="BF119" i="4"/>
  <c r="BI116" i="4"/>
  <c r="BH116" i="4"/>
  <c r="BG116" i="4"/>
  <c r="BE116" i="4"/>
  <c r="T116" i="4"/>
  <c r="T115" i="4"/>
  <c r="R116" i="4"/>
  <c r="R115" i="4" s="1"/>
  <c r="P116" i="4"/>
  <c r="P115" i="4"/>
  <c r="BK116" i="4"/>
  <c r="BK115" i="4" s="1"/>
  <c r="J115" i="4" s="1"/>
  <c r="J63" i="4" s="1"/>
  <c r="J116" i="4"/>
  <c r="BF116" i="4" s="1"/>
  <c r="BI112" i="4"/>
  <c r="BH112" i="4"/>
  <c r="BG112" i="4"/>
  <c r="BE112" i="4"/>
  <c r="T112" i="4"/>
  <c r="R112" i="4"/>
  <c r="P112" i="4"/>
  <c r="BK112" i="4"/>
  <c r="J112" i="4"/>
  <c r="BF112" i="4"/>
  <c r="BI110" i="4"/>
  <c r="BH110" i="4"/>
  <c r="BG110" i="4"/>
  <c r="BE110" i="4"/>
  <c r="T110" i="4"/>
  <c r="R110" i="4"/>
  <c r="P110" i="4"/>
  <c r="BK110" i="4"/>
  <c r="J110" i="4"/>
  <c r="BF110" i="4" s="1"/>
  <c r="BI108" i="4"/>
  <c r="BH108" i="4"/>
  <c r="BG108" i="4"/>
  <c r="BE108" i="4"/>
  <c r="T108" i="4"/>
  <c r="T107" i="4"/>
  <c r="R108" i="4"/>
  <c r="R107" i="4" s="1"/>
  <c r="P108" i="4"/>
  <c r="P107" i="4"/>
  <c r="BK108" i="4"/>
  <c r="BK107" i="4" s="1"/>
  <c r="J107" i="4" s="1"/>
  <c r="J62" i="4" s="1"/>
  <c r="J108" i="4"/>
  <c r="BF108" i="4" s="1"/>
  <c r="BI105" i="4"/>
  <c r="BH105" i="4"/>
  <c r="BG105" i="4"/>
  <c r="BE105" i="4"/>
  <c r="T105" i="4"/>
  <c r="R105" i="4"/>
  <c r="P105" i="4"/>
  <c r="BK105" i="4"/>
  <c r="J105" i="4"/>
  <c r="BF105" i="4"/>
  <c r="BI104" i="4"/>
  <c r="BH104" i="4"/>
  <c r="BG104" i="4"/>
  <c r="BE104" i="4"/>
  <c r="T104" i="4"/>
  <c r="R104" i="4"/>
  <c r="P104" i="4"/>
  <c r="BK104" i="4"/>
  <c r="J104" i="4"/>
  <c r="BF104" i="4" s="1"/>
  <c r="BI103" i="4"/>
  <c r="BH103" i="4"/>
  <c r="BG103" i="4"/>
  <c r="BE103" i="4"/>
  <c r="T103" i="4"/>
  <c r="R103" i="4"/>
  <c r="P103" i="4"/>
  <c r="BK103" i="4"/>
  <c r="J103" i="4"/>
  <c r="BF103" i="4"/>
  <c r="BI100" i="4"/>
  <c r="BH100" i="4"/>
  <c r="BG100" i="4"/>
  <c r="BE100" i="4"/>
  <c r="T100" i="4"/>
  <c r="R100" i="4"/>
  <c r="P100" i="4"/>
  <c r="BK100" i="4"/>
  <c r="J100" i="4"/>
  <c r="BF100" i="4" s="1"/>
  <c r="BI98" i="4"/>
  <c r="BH98" i="4"/>
  <c r="BG98" i="4"/>
  <c r="BE98" i="4"/>
  <c r="T98" i="4"/>
  <c r="R98" i="4"/>
  <c r="P98" i="4"/>
  <c r="BK98" i="4"/>
  <c r="J98" i="4"/>
  <c r="BF98" i="4"/>
  <c r="BI97" i="4"/>
  <c r="BH97" i="4"/>
  <c r="BG97" i="4"/>
  <c r="BE97" i="4"/>
  <c r="T97" i="4"/>
  <c r="R97" i="4"/>
  <c r="P97" i="4"/>
  <c r="BK97" i="4"/>
  <c r="J97" i="4"/>
  <c r="BF97" i="4" s="1"/>
  <c r="BI95" i="4"/>
  <c r="BH95" i="4"/>
  <c r="BG95" i="4"/>
  <c r="BE95" i="4"/>
  <c r="T95" i="4"/>
  <c r="R95" i="4"/>
  <c r="R91" i="4" s="1"/>
  <c r="P95" i="4"/>
  <c r="BK95" i="4"/>
  <c r="J95" i="4"/>
  <c r="BF95" i="4"/>
  <c r="BI94" i="4"/>
  <c r="BH94" i="4"/>
  <c r="BG94" i="4"/>
  <c r="BE94" i="4"/>
  <c r="T94" i="4"/>
  <c r="R94" i="4"/>
  <c r="P94" i="4"/>
  <c r="BK94" i="4"/>
  <c r="J94" i="4"/>
  <c r="BF94" i="4"/>
  <c r="BI92" i="4"/>
  <c r="F37" i="4"/>
  <c r="BD57" i="1" s="1"/>
  <c r="BH92" i="4"/>
  <c r="F36" i="4" s="1"/>
  <c r="BC57" i="1" s="1"/>
  <c r="BG92" i="4"/>
  <c r="F35" i="4"/>
  <c r="BB57" i="1" s="1"/>
  <c r="BE92" i="4"/>
  <c r="J33" i="4" s="1"/>
  <c r="AV57" i="1" s="1"/>
  <c r="T92" i="4"/>
  <c r="T91" i="4"/>
  <c r="T90" i="4" s="1"/>
  <c r="T89" i="4" s="1"/>
  <c r="R92" i="4"/>
  <c r="P92" i="4"/>
  <c r="P91" i="4"/>
  <c r="P90" i="4" s="1"/>
  <c r="P89" i="4" s="1"/>
  <c r="AU57" i="1" s="1"/>
  <c r="BK92" i="4"/>
  <c r="BK91" i="4" s="1"/>
  <c r="J92" i="4"/>
  <c r="BF92" i="4" s="1"/>
  <c r="J86" i="4"/>
  <c r="J85" i="4"/>
  <c r="F85" i="4"/>
  <c r="F83" i="4"/>
  <c r="E81" i="4"/>
  <c r="J55" i="4"/>
  <c r="J54" i="4"/>
  <c r="F54" i="4"/>
  <c r="F52" i="4"/>
  <c r="E50" i="4"/>
  <c r="J18" i="4"/>
  <c r="E18" i="4"/>
  <c r="F86" i="4" s="1"/>
  <c r="J17" i="4"/>
  <c r="J12" i="4"/>
  <c r="J83" i="4" s="1"/>
  <c r="E7" i="4"/>
  <c r="E79" i="4"/>
  <c r="E48" i="4"/>
  <c r="J37" i="3"/>
  <c r="J36" i="3"/>
  <c r="AY56" i="1"/>
  <c r="J35" i="3"/>
  <c r="AX56" i="1"/>
  <c r="BI260" i="3"/>
  <c r="BH260" i="3"/>
  <c r="BG260" i="3"/>
  <c r="BE260" i="3"/>
  <c r="T260" i="3"/>
  <c r="R260" i="3"/>
  <c r="P260" i="3"/>
  <c r="BK260" i="3"/>
  <c r="J260" i="3"/>
  <c r="BF260" i="3"/>
  <c r="BI259" i="3"/>
  <c r="BH259" i="3"/>
  <c r="BG259" i="3"/>
  <c r="BE259" i="3"/>
  <c r="T259" i="3"/>
  <c r="R259" i="3"/>
  <c r="P259" i="3"/>
  <c r="BK259" i="3"/>
  <c r="J259" i="3"/>
  <c r="BF259" i="3"/>
  <c r="BI258" i="3"/>
  <c r="BH258" i="3"/>
  <c r="BG258" i="3"/>
  <c r="BE258" i="3"/>
  <c r="T258" i="3"/>
  <c r="R258" i="3"/>
  <c r="P258" i="3"/>
  <c r="BK258" i="3"/>
  <c r="J258" i="3"/>
  <c r="BF258" i="3"/>
  <c r="BI257" i="3"/>
  <c r="BH257" i="3"/>
  <c r="BG257" i="3"/>
  <c r="BE257" i="3"/>
  <c r="T257" i="3"/>
  <c r="R257" i="3"/>
  <c r="P257" i="3"/>
  <c r="BK257" i="3"/>
  <c r="J257" i="3"/>
  <c r="BF257" i="3"/>
  <c r="BI256" i="3"/>
  <c r="BH256" i="3"/>
  <c r="BG256" i="3"/>
  <c r="BE256" i="3"/>
  <c r="T256" i="3"/>
  <c r="R256" i="3"/>
  <c r="P256" i="3"/>
  <c r="BK256" i="3"/>
  <c r="J256" i="3"/>
  <c r="BF256" i="3"/>
  <c r="BI255" i="3"/>
  <c r="BH255" i="3"/>
  <c r="BG255" i="3"/>
  <c r="BE255" i="3"/>
  <c r="T255" i="3"/>
  <c r="R255" i="3"/>
  <c r="P255" i="3"/>
  <c r="BK255" i="3"/>
  <c r="J255" i="3"/>
  <c r="BF255" i="3"/>
  <c r="BI254" i="3"/>
  <c r="BH254" i="3"/>
  <c r="BG254" i="3"/>
  <c r="BE254" i="3"/>
  <c r="T254" i="3"/>
  <c r="R254" i="3"/>
  <c r="P254" i="3"/>
  <c r="BK254" i="3"/>
  <c r="J254" i="3"/>
  <c r="BF254" i="3"/>
  <c r="BI253" i="3"/>
  <c r="BH253" i="3"/>
  <c r="BG253" i="3"/>
  <c r="BE253" i="3"/>
  <c r="T253" i="3"/>
  <c r="R253" i="3"/>
  <c r="P253" i="3"/>
  <c r="BK253" i="3"/>
  <c r="J253" i="3"/>
  <c r="BF253" i="3"/>
  <c r="BI252" i="3"/>
  <c r="BH252" i="3"/>
  <c r="BG252" i="3"/>
  <c r="BE252" i="3"/>
  <c r="T252" i="3"/>
  <c r="R252" i="3"/>
  <c r="P252" i="3"/>
  <c r="BK252" i="3"/>
  <c r="J252" i="3"/>
  <c r="BF252" i="3"/>
  <c r="BI251" i="3"/>
  <c r="BH251" i="3"/>
  <c r="BG251" i="3"/>
  <c r="BE251" i="3"/>
  <c r="T251" i="3"/>
  <c r="R251" i="3"/>
  <c r="P251" i="3"/>
  <c r="BK251" i="3"/>
  <c r="J251" i="3"/>
  <c r="BF251" i="3"/>
  <c r="BI250" i="3"/>
  <c r="BH250" i="3"/>
  <c r="BG250" i="3"/>
  <c r="BE250" i="3"/>
  <c r="T250" i="3"/>
  <c r="R250" i="3"/>
  <c r="P250" i="3"/>
  <c r="BK250" i="3"/>
  <c r="J250" i="3"/>
  <c r="BF250" i="3"/>
  <c r="BI249" i="3"/>
  <c r="BH249" i="3"/>
  <c r="BG249" i="3"/>
  <c r="BE249" i="3"/>
  <c r="T249" i="3"/>
  <c r="R249" i="3"/>
  <c r="P249" i="3"/>
  <c r="BK249" i="3"/>
  <c r="J249" i="3"/>
  <c r="BF249" i="3"/>
  <c r="BI248" i="3"/>
  <c r="BH248" i="3"/>
  <c r="BG248" i="3"/>
  <c r="BE248" i="3"/>
  <c r="T248" i="3"/>
  <c r="R248" i="3"/>
  <c r="P248" i="3"/>
  <c r="BK248" i="3"/>
  <c r="J248" i="3"/>
  <c r="BF248" i="3"/>
  <c r="BI247" i="3"/>
  <c r="BH247" i="3"/>
  <c r="BG247" i="3"/>
  <c r="BE247" i="3"/>
  <c r="T247" i="3"/>
  <c r="R247" i="3"/>
  <c r="P247" i="3"/>
  <c r="BK247" i="3"/>
  <c r="J247" i="3"/>
  <c r="BF247" i="3"/>
  <c r="BI246" i="3"/>
  <c r="BH246" i="3"/>
  <c r="BG246" i="3"/>
  <c r="BE246" i="3"/>
  <c r="T246" i="3"/>
  <c r="R246" i="3"/>
  <c r="P246" i="3"/>
  <c r="BK246" i="3"/>
  <c r="J246" i="3"/>
  <c r="BF246" i="3"/>
  <c r="BI245" i="3"/>
  <c r="BH245" i="3"/>
  <c r="BG245" i="3"/>
  <c r="BE245" i="3"/>
  <c r="T245" i="3"/>
  <c r="R245" i="3"/>
  <c r="P245" i="3"/>
  <c r="BK245" i="3"/>
  <c r="J245" i="3"/>
  <c r="BF245" i="3"/>
  <c r="BI244" i="3"/>
  <c r="BH244" i="3"/>
  <c r="BG244" i="3"/>
  <c r="BE244" i="3"/>
  <c r="T244" i="3"/>
  <c r="R244" i="3"/>
  <c r="P244" i="3"/>
  <c r="BK244" i="3"/>
  <c r="J244" i="3"/>
  <c r="BF244" i="3"/>
  <c r="BI243" i="3"/>
  <c r="BH243" i="3"/>
  <c r="BG243" i="3"/>
  <c r="BE243" i="3"/>
  <c r="T243" i="3"/>
  <c r="R243" i="3"/>
  <c r="P243" i="3"/>
  <c r="BK243" i="3"/>
  <c r="J243" i="3"/>
  <c r="BF243" i="3"/>
  <c r="BI242" i="3"/>
  <c r="BH242" i="3"/>
  <c r="BG242" i="3"/>
  <c r="BE242" i="3"/>
  <c r="T242" i="3"/>
  <c r="R242" i="3"/>
  <c r="P242" i="3"/>
  <c r="BK242" i="3"/>
  <c r="J242" i="3"/>
  <c r="BF242" i="3"/>
  <c r="BI241" i="3"/>
  <c r="BH241" i="3"/>
  <c r="BG241" i="3"/>
  <c r="BE241" i="3"/>
  <c r="T241" i="3"/>
  <c r="R241" i="3"/>
  <c r="P241" i="3"/>
  <c r="BK241" i="3"/>
  <c r="J241" i="3"/>
  <c r="BF241" i="3"/>
  <c r="BI240" i="3"/>
  <c r="BH240" i="3"/>
  <c r="BG240" i="3"/>
  <c r="BE240" i="3"/>
  <c r="T240" i="3"/>
  <c r="R240" i="3"/>
  <c r="P240" i="3"/>
  <c r="BK240" i="3"/>
  <c r="J240" i="3"/>
  <c r="BF240" i="3"/>
  <c r="BI239" i="3"/>
  <c r="BH239" i="3"/>
  <c r="BG239" i="3"/>
  <c r="BE239" i="3"/>
  <c r="T239" i="3"/>
  <c r="R239" i="3"/>
  <c r="P239" i="3"/>
  <c r="BK239" i="3"/>
  <c r="J239" i="3"/>
  <c r="BF239" i="3"/>
  <c r="BI238" i="3"/>
  <c r="BH238" i="3"/>
  <c r="BG238" i="3"/>
  <c r="BE238" i="3"/>
  <c r="T238" i="3"/>
  <c r="R238" i="3"/>
  <c r="P238" i="3"/>
  <c r="BK238" i="3"/>
  <c r="J238" i="3"/>
  <c r="BF238" i="3"/>
  <c r="BI237" i="3"/>
  <c r="BH237" i="3"/>
  <c r="BG237" i="3"/>
  <c r="BE237" i="3"/>
  <c r="T237" i="3"/>
  <c r="R237" i="3"/>
  <c r="P237" i="3"/>
  <c r="BK237" i="3"/>
  <c r="J237" i="3"/>
  <c r="BF237" i="3"/>
  <c r="BI236" i="3"/>
  <c r="BH236" i="3"/>
  <c r="BG236" i="3"/>
  <c r="BE236" i="3"/>
  <c r="T236" i="3"/>
  <c r="R236" i="3"/>
  <c r="P236" i="3"/>
  <c r="BK236" i="3"/>
  <c r="J236" i="3"/>
  <c r="BF236" i="3"/>
  <c r="BI235" i="3"/>
  <c r="BH235" i="3"/>
  <c r="BG235" i="3"/>
  <c r="BE235" i="3"/>
  <c r="T235" i="3"/>
  <c r="R235" i="3"/>
  <c r="P235" i="3"/>
  <c r="BK235" i="3"/>
  <c r="J235" i="3"/>
  <c r="BF235" i="3"/>
  <c r="BI234" i="3"/>
  <c r="BH234" i="3"/>
  <c r="BG234" i="3"/>
  <c r="BE234" i="3"/>
  <c r="T234" i="3"/>
  <c r="R234" i="3"/>
  <c r="P234" i="3"/>
  <c r="BK234" i="3"/>
  <c r="J234" i="3"/>
  <c r="BF234" i="3"/>
  <c r="BI233" i="3"/>
  <c r="BH233" i="3"/>
  <c r="BG233" i="3"/>
  <c r="BE233" i="3"/>
  <c r="T233" i="3"/>
  <c r="R233" i="3"/>
  <c r="P233" i="3"/>
  <c r="BK233" i="3"/>
  <c r="J233" i="3"/>
  <c r="BF233" i="3"/>
  <c r="BI232" i="3"/>
  <c r="BH232" i="3"/>
  <c r="BG232" i="3"/>
  <c r="BE232" i="3"/>
  <c r="T232" i="3"/>
  <c r="R232" i="3"/>
  <c r="P232" i="3"/>
  <c r="BK232" i="3"/>
  <c r="J232" i="3"/>
  <c r="BF232" i="3"/>
  <c r="BI231" i="3"/>
  <c r="BH231" i="3"/>
  <c r="BG231" i="3"/>
  <c r="BE231" i="3"/>
  <c r="T231" i="3"/>
  <c r="R231" i="3"/>
  <c r="P231" i="3"/>
  <c r="BK231" i="3"/>
  <c r="J231" i="3"/>
  <c r="BF231" i="3"/>
  <c r="BI230" i="3"/>
  <c r="BH230" i="3"/>
  <c r="BG230" i="3"/>
  <c r="BE230" i="3"/>
  <c r="T230" i="3"/>
  <c r="R230" i="3"/>
  <c r="P230" i="3"/>
  <c r="BK230" i="3"/>
  <c r="J230" i="3"/>
  <c r="BF230" i="3"/>
  <c r="BI229" i="3"/>
  <c r="BH229" i="3"/>
  <c r="BG229" i="3"/>
  <c r="BE229" i="3"/>
  <c r="T229" i="3"/>
  <c r="R229" i="3"/>
  <c r="P229" i="3"/>
  <c r="BK229" i="3"/>
  <c r="J229" i="3"/>
  <c r="BF229" i="3"/>
  <c r="BI228" i="3"/>
  <c r="BH228" i="3"/>
  <c r="BG228" i="3"/>
  <c r="BE228" i="3"/>
  <c r="T228" i="3"/>
  <c r="R228" i="3"/>
  <c r="P228" i="3"/>
  <c r="BK228" i="3"/>
  <c r="J228" i="3"/>
  <c r="BF228" i="3"/>
  <c r="BI227" i="3"/>
  <c r="BH227" i="3"/>
  <c r="BG227" i="3"/>
  <c r="BE227" i="3"/>
  <c r="T227" i="3"/>
  <c r="R227" i="3"/>
  <c r="P227" i="3"/>
  <c r="BK227" i="3"/>
  <c r="J227" i="3"/>
  <c r="BF227" i="3"/>
  <c r="BI226" i="3"/>
  <c r="BH226" i="3"/>
  <c r="BG226" i="3"/>
  <c r="BE226" i="3"/>
  <c r="T226" i="3"/>
  <c r="R226" i="3"/>
  <c r="P226" i="3"/>
  <c r="BK226" i="3"/>
  <c r="J226" i="3"/>
  <c r="BF226" i="3"/>
  <c r="BI225" i="3"/>
  <c r="BH225" i="3"/>
  <c r="BG225" i="3"/>
  <c r="BE225" i="3"/>
  <c r="T225" i="3"/>
  <c r="R225" i="3"/>
  <c r="P225" i="3"/>
  <c r="BK225" i="3"/>
  <c r="J225" i="3"/>
  <c r="BF225" i="3"/>
  <c r="BI224" i="3"/>
  <c r="BH224" i="3"/>
  <c r="BG224" i="3"/>
  <c r="BE224" i="3"/>
  <c r="T224" i="3"/>
  <c r="R224" i="3"/>
  <c r="P224" i="3"/>
  <c r="BK224" i="3"/>
  <c r="J224" i="3"/>
  <c r="BF224" i="3"/>
  <c r="BI223" i="3"/>
  <c r="BH223" i="3"/>
  <c r="BG223" i="3"/>
  <c r="BE223" i="3"/>
  <c r="T223" i="3"/>
  <c r="R223" i="3"/>
  <c r="P223" i="3"/>
  <c r="BK223" i="3"/>
  <c r="J223" i="3"/>
  <c r="BF223" i="3"/>
  <c r="BI222" i="3"/>
  <c r="BH222" i="3"/>
  <c r="BG222" i="3"/>
  <c r="BE222" i="3"/>
  <c r="T222" i="3"/>
  <c r="R222" i="3"/>
  <c r="P222" i="3"/>
  <c r="BK222" i="3"/>
  <c r="J222" i="3"/>
  <c r="BF222" i="3"/>
  <c r="BI221" i="3"/>
  <c r="BH221" i="3"/>
  <c r="BG221" i="3"/>
  <c r="BE221" i="3"/>
  <c r="T221" i="3"/>
  <c r="R221" i="3"/>
  <c r="P221" i="3"/>
  <c r="BK221" i="3"/>
  <c r="J221" i="3"/>
  <c r="BF221" i="3"/>
  <c r="BI220" i="3"/>
  <c r="BH220" i="3"/>
  <c r="BG220" i="3"/>
  <c r="BE220" i="3"/>
  <c r="T220" i="3"/>
  <c r="R220" i="3"/>
  <c r="P220" i="3"/>
  <c r="BK220" i="3"/>
  <c r="J220" i="3"/>
  <c r="BF220" i="3"/>
  <c r="BI219" i="3"/>
  <c r="BH219" i="3"/>
  <c r="BG219" i="3"/>
  <c r="BE219" i="3"/>
  <c r="T219" i="3"/>
  <c r="R219" i="3"/>
  <c r="P219" i="3"/>
  <c r="BK219" i="3"/>
  <c r="J219" i="3"/>
  <c r="BF219" i="3"/>
  <c r="BI218" i="3"/>
  <c r="BH218" i="3"/>
  <c r="BG218" i="3"/>
  <c r="BE218" i="3"/>
  <c r="T218" i="3"/>
  <c r="R218" i="3"/>
  <c r="P218" i="3"/>
  <c r="BK218" i="3"/>
  <c r="J218" i="3"/>
  <c r="BF218" i="3"/>
  <c r="BI217" i="3"/>
  <c r="BH217" i="3"/>
  <c r="BG217" i="3"/>
  <c r="BE217" i="3"/>
  <c r="T217" i="3"/>
  <c r="R217" i="3"/>
  <c r="P217" i="3"/>
  <c r="BK217" i="3"/>
  <c r="J217" i="3"/>
  <c r="BF217" i="3"/>
  <c r="BI216" i="3"/>
  <c r="BH216" i="3"/>
  <c r="BG216" i="3"/>
  <c r="BE216" i="3"/>
  <c r="T216" i="3"/>
  <c r="R216" i="3"/>
  <c r="P216" i="3"/>
  <c r="BK216" i="3"/>
  <c r="J216" i="3"/>
  <c r="BF216" i="3"/>
  <c r="BI215" i="3"/>
  <c r="BH215" i="3"/>
  <c r="BG215" i="3"/>
  <c r="BE215" i="3"/>
  <c r="T215" i="3"/>
  <c r="R215" i="3"/>
  <c r="P215" i="3"/>
  <c r="BK215" i="3"/>
  <c r="J215" i="3"/>
  <c r="BF215" i="3"/>
  <c r="BI214" i="3"/>
  <c r="BH214" i="3"/>
  <c r="BG214" i="3"/>
  <c r="BE214" i="3"/>
  <c r="T214" i="3"/>
  <c r="R214" i="3"/>
  <c r="P214" i="3"/>
  <c r="BK214" i="3"/>
  <c r="J214" i="3"/>
  <c r="BF214" i="3"/>
  <c r="BI213" i="3"/>
  <c r="BH213" i="3"/>
  <c r="BG213" i="3"/>
  <c r="BE213" i="3"/>
  <c r="T213" i="3"/>
  <c r="R213" i="3"/>
  <c r="P213" i="3"/>
  <c r="BK213" i="3"/>
  <c r="J213" i="3"/>
  <c r="BF213" i="3"/>
  <c r="BI212" i="3"/>
  <c r="BH212" i="3"/>
  <c r="BG212" i="3"/>
  <c r="BE212" i="3"/>
  <c r="T212" i="3"/>
  <c r="R212" i="3"/>
  <c r="P212" i="3"/>
  <c r="BK212" i="3"/>
  <c r="J212" i="3"/>
  <c r="BF212" i="3"/>
  <c r="BI211" i="3"/>
  <c r="BH211" i="3"/>
  <c r="BG211" i="3"/>
  <c r="BE211" i="3"/>
  <c r="T211" i="3"/>
  <c r="R211" i="3"/>
  <c r="P211" i="3"/>
  <c r="BK211" i="3"/>
  <c r="J211" i="3"/>
  <c r="BF211" i="3"/>
  <c r="BI210" i="3"/>
  <c r="BH210" i="3"/>
  <c r="BG210" i="3"/>
  <c r="BE210" i="3"/>
  <c r="T210" i="3"/>
  <c r="R210" i="3"/>
  <c r="P210" i="3"/>
  <c r="BK210" i="3"/>
  <c r="J210" i="3"/>
  <c r="BF210" i="3"/>
  <c r="BI209" i="3"/>
  <c r="BH209" i="3"/>
  <c r="BG209" i="3"/>
  <c r="BE209" i="3"/>
  <c r="T209" i="3"/>
  <c r="R209" i="3"/>
  <c r="P209" i="3"/>
  <c r="BK209" i="3"/>
  <c r="J209" i="3"/>
  <c r="BF209" i="3"/>
  <c r="BI208" i="3"/>
  <c r="BH208" i="3"/>
  <c r="BG208" i="3"/>
  <c r="BE208" i="3"/>
  <c r="T208" i="3"/>
  <c r="R208" i="3"/>
  <c r="P208" i="3"/>
  <c r="BK208" i="3"/>
  <c r="J208" i="3"/>
  <c r="BF208" i="3"/>
  <c r="BI207" i="3"/>
  <c r="BH207" i="3"/>
  <c r="BG207" i="3"/>
  <c r="BE207" i="3"/>
  <c r="T207" i="3"/>
  <c r="R207" i="3"/>
  <c r="P207" i="3"/>
  <c r="BK207" i="3"/>
  <c r="J207" i="3"/>
  <c r="BF207" i="3"/>
  <c r="BI206" i="3"/>
  <c r="BH206" i="3"/>
  <c r="BG206" i="3"/>
  <c r="BE206" i="3"/>
  <c r="T206" i="3"/>
  <c r="R206" i="3"/>
  <c r="P206" i="3"/>
  <c r="BK206" i="3"/>
  <c r="J206" i="3"/>
  <c r="BF206" i="3"/>
  <c r="BI205" i="3"/>
  <c r="BH205" i="3"/>
  <c r="BG205" i="3"/>
  <c r="BE205" i="3"/>
  <c r="T205" i="3"/>
  <c r="R205" i="3"/>
  <c r="P205" i="3"/>
  <c r="BK205" i="3"/>
  <c r="J205" i="3"/>
  <c r="BF205" i="3"/>
  <c r="BI204" i="3"/>
  <c r="BH204" i="3"/>
  <c r="BG204" i="3"/>
  <c r="BE204" i="3"/>
  <c r="T204" i="3"/>
  <c r="R204" i="3"/>
  <c r="P204" i="3"/>
  <c r="BK204" i="3"/>
  <c r="J204" i="3"/>
  <c r="BF204" i="3"/>
  <c r="BI203" i="3"/>
  <c r="BH203" i="3"/>
  <c r="BG203" i="3"/>
  <c r="BE203" i="3"/>
  <c r="T203" i="3"/>
  <c r="R203" i="3"/>
  <c r="P203" i="3"/>
  <c r="BK203" i="3"/>
  <c r="J203" i="3"/>
  <c r="BF203" i="3"/>
  <c r="BI202" i="3"/>
  <c r="BH202" i="3"/>
  <c r="BG202" i="3"/>
  <c r="BE202" i="3"/>
  <c r="T202" i="3"/>
  <c r="R202" i="3"/>
  <c r="P202" i="3"/>
  <c r="BK202" i="3"/>
  <c r="J202" i="3"/>
  <c r="BF202" i="3"/>
  <c r="BI201" i="3"/>
  <c r="BH201" i="3"/>
  <c r="BG201" i="3"/>
  <c r="BE201" i="3"/>
  <c r="T201" i="3"/>
  <c r="R201" i="3"/>
  <c r="P201" i="3"/>
  <c r="BK201" i="3"/>
  <c r="J201" i="3"/>
  <c r="BF201" i="3"/>
  <c r="BI200" i="3"/>
  <c r="BH200" i="3"/>
  <c r="BG200" i="3"/>
  <c r="BE200" i="3"/>
  <c r="T200" i="3"/>
  <c r="R200" i="3"/>
  <c r="P200" i="3"/>
  <c r="BK200" i="3"/>
  <c r="J200" i="3"/>
  <c r="BF200" i="3"/>
  <c r="BI199" i="3"/>
  <c r="BH199" i="3"/>
  <c r="BG199" i="3"/>
  <c r="BE199" i="3"/>
  <c r="T199" i="3"/>
  <c r="R199" i="3"/>
  <c r="P199" i="3"/>
  <c r="BK199" i="3"/>
  <c r="J199" i="3"/>
  <c r="BF199" i="3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/>
  <c r="BI194" i="3"/>
  <c r="BH194" i="3"/>
  <c r="BG194" i="3"/>
  <c r="BE194" i="3"/>
  <c r="T194" i="3"/>
  <c r="R194" i="3"/>
  <c r="P194" i="3"/>
  <c r="BK194" i="3"/>
  <c r="J194" i="3"/>
  <c r="BF194" i="3"/>
  <c r="BI193" i="3"/>
  <c r="BH193" i="3"/>
  <c r="BG193" i="3"/>
  <c r="BE193" i="3"/>
  <c r="T193" i="3"/>
  <c r="R193" i="3"/>
  <c r="P193" i="3"/>
  <c r="BK193" i="3"/>
  <c r="J193" i="3"/>
  <c r="BF193" i="3"/>
  <c r="BI192" i="3"/>
  <c r="BH192" i="3"/>
  <c r="BG192" i="3"/>
  <c r="BE192" i="3"/>
  <c r="T192" i="3"/>
  <c r="T191" i="3"/>
  <c r="T190" i="3" s="1"/>
  <c r="R192" i="3"/>
  <c r="R191" i="3" s="1"/>
  <c r="R190" i="3" s="1"/>
  <c r="P192" i="3"/>
  <c r="P191" i="3"/>
  <c r="P190" i="3" s="1"/>
  <c r="BK192" i="3"/>
  <c r="BK191" i="3" s="1"/>
  <c r="J192" i="3"/>
  <c r="BF192" i="3"/>
  <c r="BI189" i="3"/>
  <c r="BH189" i="3"/>
  <c r="BG189" i="3"/>
  <c r="BE189" i="3"/>
  <c r="T189" i="3"/>
  <c r="R189" i="3"/>
  <c r="P189" i="3"/>
  <c r="BK189" i="3"/>
  <c r="J189" i="3"/>
  <c r="BF189" i="3"/>
  <c r="BI187" i="3"/>
  <c r="BH187" i="3"/>
  <c r="BG187" i="3"/>
  <c r="BE187" i="3"/>
  <c r="T187" i="3"/>
  <c r="R187" i="3"/>
  <c r="P187" i="3"/>
  <c r="BK187" i="3"/>
  <c r="J187" i="3"/>
  <c r="BF187" i="3"/>
  <c r="BI183" i="3"/>
  <c r="BH183" i="3"/>
  <c r="BG183" i="3"/>
  <c r="BE183" i="3"/>
  <c r="T183" i="3"/>
  <c r="T182" i="3"/>
  <c r="T181" i="3" s="1"/>
  <c r="R183" i="3"/>
  <c r="R182" i="3" s="1"/>
  <c r="R181" i="3" s="1"/>
  <c r="P183" i="3"/>
  <c r="P182" i="3"/>
  <c r="P181" i="3" s="1"/>
  <c r="BK183" i="3"/>
  <c r="BK182" i="3" s="1"/>
  <c r="J183" i="3"/>
  <c r="BF183" i="3"/>
  <c r="BI180" i="3"/>
  <c r="BH180" i="3"/>
  <c r="BG180" i="3"/>
  <c r="BE180" i="3"/>
  <c r="T180" i="3"/>
  <c r="T179" i="3"/>
  <c r="R180" i="3"/>
  <c r="R179" i="3"/>
  <c r="P180" i="3"/>
  <c r="P179" i="3"/>
  <c r="BK180" i="3"/>
  <c r="BK179" i="3"/>
  <c r="J179" i="3" s="1"/>
  <c r="J68" i="3" s="1"/>
  <c r="J180" i="3"/>
  <c r="BF180" i="3" s="1"/>
  <c r="BI178" i="3"/>
  <c r="BH178" i="3"/>
  <c r="BG178" i="3"/>
  <c r="BE178" i="3"/>
  <c r="T178" i="3"/>
  <c r="R178" i="3"/>
  <c r="P178" i="3"/>
  <c r="BK178" i="3"/>
  <c r="J178" i="3"/>
  <c r="BF178" i="3"/>
  <c r="BI177" i="3"/>
  <c r="BH177" i="3"/>
  <c r="BG177" i="3"/>
  <c r="BE177" i="3"/>
  <c r="T177" i="3"/>
  <c r="R177" i="3"/>
  <c r="P177" i="3"/>
  <c r="BK177" i="3"/>
  <c r="J177" i="3"/>
  <c r="BF177" i="3"/>
  <c r="BI176" i="3"/>
  <c r="BH176" i="3"/>
  <c r="BG176" i="3"/>
  <c r="BE176" i="3"/>
  <c r="T176" i="3"/>
  <c r="R176" i="3"/>
  <c r="R173" i="3" s="1"/>
  <c r="P176" i="3"/>
  <c r="BK176" i="3"/>
  <c r="J176" i="3"/>
  <c r="BF176" i="3"/>
  <c r="BI175" i="3"/>
  <c r="BH175" i="3"/>
  <c r="BG175" i="3"/>
  <c r="BE175" i="3"/>
  <c r="T175" i="3"/>
  <c r="R175" i="3"/>
  <c r="P175" i="3"/>
  <c r="BK175" i="3"/>
  <c r="BK173" i="3" s="1"/>
  <c r="J173" i="3" s="1"/>
  <c r="J67" i="3" s="1"/>
  <c r="J175" i="3"/>
  <c r="BF175" i="3"/>
  <c r="BI174" i="3"/>
  <c r="BH174" i="3"/>
  <c r="BG174" i="3"/>
  <c r="BE174" i="3"/>
  <c r="T174" i="3"/>
  <c r="T173" i="3"/>
  <c r="R174" i="3"/>
  <c r="P174" i="3"/>
  <c r="P173" i="3"/>
  <c r="BK174" i="3"/>
  <c r="J174" i="3"/>
  <c r="BF174" i="3" s="1"/>
  <c r="BI172" i="3"/>
  <c r="BH172" i="3"/>
  <c r="BG172" i="3"/>
  <c r="BE172" i="3"/>
  <c r="T172" i="3"/>
  <c r="R172" i="3"/>
  <c r="R169" i="3" s="1"/>
  <c r="P172" i="3"/>
  <c r="BK172" i="3"/>
  <c r="J172" i="3"/>
  <c r="BF172" i="3"/>
  <c r="BI171" i="3"/>
  <c r="BH171" i="3"/>
  <c r="BG171" i="3"/>
  <c r="BE171" i="3"/>
  <c r="T171" i="3"/>
  <c r="R171" i="3"/>
  <c r="P171" i="3"/>
  <c r="BK171" i="3"/>
  <c r="BK169" i="3" s="1"/>
  <c r="J169" i="3" s="1"/>
  <c r="J66" i="3" s="1"/>
  <c r="J171" i="3"/>
  <c r="BF171" i="3"/>
  <c r="BI170" i="3"/>
  <c r="BH170" i="3"/>
  <c r="BG170" i="3"/>
  <c r="BE170" i="3"/>
  <c r="T170" i="3"/>
  <c r="T169" i="3"/>
  <c r="R170" i="3"/>
  <c r="P170" i="3"/>
  <c r="P169" i="3"/>
  <c r="BK170" i="3"/>
  <c r="J170" i="3"/>
  <c r="BF170" i="3" s="1"/>
  <c r="BI167" i="3"/>
  <c r="BH167" i="3"/>
  <c r="BG167" i="3"/>
  <c r="BE167" i="3"/>
  <c r="T167" i="3"/>
  <c r="T166" i="3"/>
  <c r="R167" i="3"/>
  <c r="R166" i="3"/>
  <c r="P167" i="3"/>
  <c r="P166" i="3"/>
  <c r="BK167" i="3"/>
  <c r="BK166" i="3"/>
  <c r="J166" i="3" s="1"/>
  <c r="J65" i="3" s="1"/>
  <c r="J167" i="3"/>
  <c r="BF167" i="3" s="1"/>
  <c r="BI164" i="3"/>
  <c r="BH164" i="3"/>
  <c r="BG164" i="3"/>
  <c r="BE164" i="3"/>
  <c r="T164" i="3"/>
  <c r="T163" i="3"/>
  <c r="R164" i="3"/>
  <c r="R163" i="3"/>
  <c r="P164" i="3"/>
  <c r="P163" i="3"/>
  <c r="BK164" i="3"/>
  <c r="BK163" i="3"/>
  <c r="J163" i="3" s="1"/>
  <c r="J64" i="3" s="1"/>
  <c r="J164" i="3"/>
  <c r="BF164" i="3" s="1"/>
  <c r="BI161" i="3"/>
  <c r="BH161" i="3"/>
  <c r="BG161" i="3"/>
  <c r="BE161" i="3"/>
  <c r="T161" i="3"/>
  <c r="R161" i="3"/>
  <c r="P161" i="3"/>
  <c r="BK161" i="3"/>
  <c r="J161" i="3"/>
  <c r="BF161" i="3"/>
  <c r="BI159" i="3"/>
  <c r="BH159" i="3"/>
  <c r="BG159" i="3"/>
  <c r="BE159" i="3"/>
  <c r="T159" i="3"/>
  <c r="T158" i="3"/>
  <c r="R159" i="3"/>
  <c r="R158" i="3"/>
  <c r="P159" i="3"/>
  <c r="P158" i="3"/>
  <c r="BK159" i="3"/>
  <c r="BK158" i="3"/>
  <c r="J158" i="3" s="1"/>
  <c r="J63" i="3" s="1"/>
  <c r="J159" i="3"/>
  <c r="BF159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/>
  <c r="BI153" i="3"/>
  <c r="BH153" i="3"/>
  <c r="BG153" i="3"/>
  <c r="BE153" i="3"/>
  <c r="T153" i="3"/>
  <c r="R153" i="3"/>
  <c r="P153" i="3"/>
  <c r="BK153" i="3"/>
  <c r="J153" i="3"/>
  <c r="BF153" i="3"/>
  <c r="BI149" i="3"/>
  <c r="BH149" i="3"/>
  <c r="BG149" i="3"/>
  <c r="BE149" i="3"/>
  <c r="T149" i="3"/>
  <c r="R149" i="3"/>
  <c r="P149" i="3"/>
  <c r="BK149" i="3"/>
  <c r="J149" i="3"/>
  <c r="BF149" i="3"/>
  <c r="BI145" i="3"/>
  <c r="BH145" i="3"/>
  <c r="BG145" i="3"/>
  <c r="BE145" i="3"/>
  <c r="T145" i="3"/>
  <c r="R145" i="3"/>
  <c r="P145" i="3"/>
  <c r="BK145" i="3"/>
  <c r="J145" i="3"/>
  <c r="BF145" i="3"/>
  <c r="BI144" i="3"/>
  <c r="BH144" i="3"/>
  <c r="BG144" i="3"/>
  <c r="BE144" i="3"/>
  <c r="T144" i="3"/>
  <c r="R144" i="3"/>
  <c r="P144" i="3"/>
  <c r="BK144" i="3"/>
  <c r="J144" i="3"/>
  <c r="BF144" i="3"/>
  <c r="BI142" i="3"/>
  <c r="BH142" i="3"/>
  <c r="BG142" i="3"/>
  <c r="BE142" i="3"/>
  <c r="T142" i="3"/>
  <c r="R142" i="3"/>
  <c r="P142" i="3"/>
  <c r="BK142" i="3"/>
  <c r="J142" i="3"/>
  <c r="BF142" i="3"/>
  <c r="BI140" i="3"/>
  <c r="BH140" i="3"/>
  <c r="BG140" i="3"/>
  <c r="BE140" i="3"/>
  <c r="T140" i="3"/>
  <c r="R140" i="3"/>
  <c r="R135" i="3" s="1"/>
  <c r="P140" i="3"/>
  <c r="BK140" i="3"/>
  <c r="J140" i="3"/>
  <c r="BF140" i="3"/>
  <c r="BI138" i="3"/>
  <c r="BH138" i="3"/>
  <c r="BG138" i="3"/>
  <c r="BE138" i="3"/>
  <c r="T138" i="3"/>
  <c r="R138" i="3"/>
  <c r="P138" i="3"/>
  <c r="BK138" i="3"/>
  <c r="BK135" i="3" s="1"/>
  <c r="J135" i="3" s="1"/>
  <c r="J62" i="3" s="1"/>
  <c r="J138" i="3"/>
  <c r="BF138" i="3"/>
  <c r="BI136" i="3"/>
  <c r="BH136" i="3"/>
  <c r="BG136" i="3"/>
  <c r="BE136" i="3"/>
  <c r="T136" i="3"/>
  <c r="T135" i="3"/>
  <c r="R136" i="3"/>
  <c r="P136" i="3"/>
  <c r="P135" i="3"/>
  <c r="BK136" i="3"/>
  <c r="J136" i="3"/>
  <c r="BF136" i="3" s="1"/>
  <c r="BI126" i="3"/>
  <c r="BH126" i="3"/>
  <c r="BG126" i="3"/>
  <c r="BE126" i="3"/>
  <c r="T126" i="3"/>
  <c r="R126" i="3"/>
  <c r="P126" i="3"/>
  <c r="BK126" i="3"/>
  <c r="J126" i="3"/>
  <c r="BF126" i="3"/>
  <c r="BI124" i="3"/>
  <c r="BH124" i="3"/>
  <c r="BG124" i="3"/>
  <c r="BE124" i="3"/>
  <c r="T124" i="3"/>
  <c r="R124" i="3"/>
  <c r="P124" i="3"/>
  <c r="BK124" i="3"/>
  <c r="J124" i="3"/>
  <c r="BF124" i="3"/>
  <c r="BI123" i="3"/>
  <c r="BH123" i="3"/>
  <c r="BG123" i="3"/>
  <c r="BE123" i="3"/>
  <c r="T123" i="3"/>
  <c r="R123" i="3"/>
  <c r="P123" i="3"/>
  <c r="BK123" i="3"/>
  <c r="J123" i="3"/>
  <c r="BF123" i="3"/>
  <c r="BI122" i="3"/>
  <c r="BH122" i="3"/>
  <c r="BG122" i="3"/>
  <c r="BE122" i="3"/>
  <c r="T122" i="3"/>
  <c r="R122" i="3"/>
  <c r="P122" i="3"/>
  <c r="BK122" i="3"/>
  <c r="J122" i="3"/>
  <c r="BF122" i="3"/>
  <c r="BI119" i="3"/>
  <c r="BH119" i="3"/>
  <c r="BG119" i="3"/>
  <c r="BE119" i="3"/>
  <c r="T119" i="3"/>
  <c r="R119" i="3"/>
  <c r="P119" i="3"/>
  <c r="BK119" i="3"/>
  <c r="J119" i="3"/>
  <c r="BF119" i="3"/>
  <c r="BI114" i="3"/>
  <c r="BH114" i="3"/>
  <c r="BG114" i="3"/>
  <c r="BE114" i="3"/>
  <c r="T114" i="3"/>
  <c r="R114" i="3"/>
  <c r="P114" i="3"/>
  <c r="BK114" i="3"/>
  <c r="J114" i="3"/>
  <c r="BF114" i="3"/>
  <c r="BI111" i="3"/>
  <c r="BH111" i="3"/>
  <c r="BG111" i="3"/>
  <c r="BE111" i="3"/>
  <c r="T111" i="3"/>
  <c r="R111" i="3"/>
  <c r="P111" i="3"/>
  <c r="BK111" i="3"/>
  <c r="J111" i="3"/>
  <c r="BF111" i="3"/>
  <c r="BI110" i="3"/>
  <c r="BH110" i="3"/>
  <c r="BG110" i="3"/>
  <c r="BE110" i="3"/>
  <c r="T110" i="3"/>
  <c r="R110" i="3"/>
  <c r="P110" i="3"/>
  <c r="BK110" i="3"/>
  <c r="J110" i="3"/>
  <c r="BF110" i="3"/>
  <c r="BI109" i="3"/>
  <c r="BH109" i="3"/>
  <c r="BG109" i="3"/>
  <c r="BE109" i="3"/>
  <c r="T109" i="3"/>
  <c r="R109" i="3"/>
  <c r="P109" i="3"/>
  <c r="BK109" i="3"/>
  <c r="J109" i="3"/>
  <c r="BF109" i="3"/>
  <c r="BI108" i="3"/>
  <c r="BH108" i="3"/>
  <c r="BG108" i="3"/>
  <c r="BE108" i="3"/>
  <c r="T108" i="3"/>
  <c r="R108" i="3"/>
  <c r="P108" i="3"/>
  <c r="BK108" i="3"/>
  <c r="J108" i="3"/>
  <c r="BF108" i="3"/>
  <c r="BI107" i="3"/>
  <c r="BH107" i="3"/>
  <c r="BG107" i="3"/>
  <c r="BE107" i="3"/>
  <c r="T107" i="3"/>
  <c r="R107" i="3"/>
  <c r="P107" i="3"/>
  <c r="BK107" i="3"/>
  <c r="J107" i="3"/>
  <c r="BF107" i="3"/>
  <c r="BI105" i="3"/>
  <c r="BH105" i="3"/>
  <c r="BG105" i="3"/>
  <c r="BE105" i="3"/>
  <c r="T105" i="3"/>
  <c r="R105" i="3"/>
  <c r="P105" i="3"/>
  <c r="BK105" i="3"/>
  <c r="J105" i="3"/>
  <c r="BF105" i="3"/>
  <c r="BI104" i="3"/>
  <c r="BH104" i="3"/>
  <c r="BG104" i="3"/>
  <c r="BE104" i="3"/>
  <c r="T104" i="3"/>
  <c r="R104" i="3"/>
  <c r="P104" i="3"/>
  <c r="BK104" i="3"/>
  <c r="J104" i="3"/>
  <c r="BF104" i="3"/>
  <c r="BI101" i="3"/>
  <c r="BH101" i="3"/>
  <c r="BG101" i="3"/>
  <c r="BE101" i="3"/>
  <c r="T101" i="3"/>
  <c r="R101" i="3"/>
  <c r="P101" i="3"/>
  <c r="BK101" i="3"/>
  <c r="J101" i="3"/>
  <c r="BF101" i="3"/>
  <c r="BI100" i="3"/>
  <c r="BH100" i="3"/>
  <c r="BG100" i="3"/>
  <c r="BE100" i="3"/>
  <c r="T100" i="3"/>
  <c r="R100" i="3"/>
  <c r="P100" i="3"/>
  <c r="BK100" i="3"/>
  <c r="J100" i="3"/>
  <c r="BF100" i="3"/>
  <c r="BI98" i="3"/>
  <c r="BH98" i="3"/>
  <c r="BG98" i="3"/>
  <c r="BE98" i="3"/>
  <c r="T98" i="3"/>
  <c r="R98" i="3"/>
  <c r="P98" i="3"/>
  <c r="BK98" i="3"/>
  <c r="J98" i="3"/>
  <c r="BF98" i="3"/>
  <c r="BI97" i="3"/>
  <c r="BH97" i="3"/>
  <c r="BG97" i="3"/>
  <c r="BE97" i="3"/>
  <c r="T97" i="3"/>
  <c r="R97" i="3"/>
  <c r="P97" i="3"/>
  <c r="BK97" i="3"/>
  <c r="J97" i="3"/>
  <c r="BF97" i="3"/>
  <c r="BI95" i="3"/>
  <c r="F37" i="3"/>
  <c r="BD56" i="1" s="1"/>
  <c r="BH95" i="3"/>
  <c r="F36" i="3" s="1"/>
  <c r="BC56" i="1" s="1"/>
  <c r="BG95" i="3"/>
  <c r="F35" i="3"/>
  <c r="BB56" i="1" s="1"/>
  <c r="BE95" i="3"/>
  <c r="F33" i="3" s="1"/>
  <c r="AZ56" i="1" s="1"/>
  <c r="T95" i="3"/>
  <c r="T94" i="3"/>
  <c r="T93" i="3" s="1"/>
  <c r="T92" i="3" s="1"/>
  <c r="R95" i="3"/>
  <c r="R94" i="3"/>
  <c r="R93" i="3" s="1"/>
  <c r="R92" i="3" s="1"/>
  <c r="P95" i="3"/>
  <c r="P94" i="3"/>
  <c r="P93" i="3" s="1"/>
  <c r="P92" i="3" s="1"/>
  <c r="AU56" i="1" s="1"/>
  <c r="BK95" i="3"/>
  <c r="BK94" i="3" s="1"/>
  <c r="J95" i="3"/>
  <c r="BF95" i="3" s="1"/>
  <c r="J89" i="3"/>
  <c r="J88" i="3"/>
  <c r="F88" i="3"/>
  <c r="F86" i="3"/>
  <c r="E84" i="3"/>
  <c r="J55" i="3"/>
  <c r="J54" i="3"/>
  <c r="F54" i="3"/>
  <c r="F52" i="3"/>
  <c r="E50" i="3"/>
  <c r="J18" i="3"/>
  <c r="E18" i="3"/>
  <c r="F89" i="3" s="1"/>
  <c r="J17" i="3"/>
  <c r="J12" i="3"/>
  <c r="J86" i="3" s="1"/>
  <c r="J52" i="3"/>
  <c r="E7" i="3"/>
  <c r="E82" i="3"/>
  <c r="E48" i="3"/>
  <c r="J37" i="2"/>
  <c r="J36" i="2"/>
  <c r="AY55" i="1"/>
  <c r="J35" i="2"/>
  <c r="AX55" i="1"/>
  <c r="BI226" i="2"/>
  <c r="BH226" i="2"/>
  <c r="BG226" i="2"/>
  <c r="BE226" i="2"/>
  <c r="T226" i="2"/>
  <c r="T225" i="2"/>
  <c r="R226" i="2"/>
  <c r="R225" i="2"/>
  <c r="P226" i="2"/>
  <c r="P225" i="2"/>
  <c r="BK226" i="2"/>
  <c r="BK225" i="2"/>
  <c r="J225" i="2" s="1"/>
  <c r="J71" i="2" s="1"/>
  <c r="J226" i="2"/>
  <c r="BF226" i="2" s="1"/>
  <c r="BI224" i="2"/>
  <c r="BH224" i="2"/>
  <c r="BG224" i="2"/>
  <c r="BE224" i="2"/>
  <c r="T224" i="2"/>
  <c r="T223" i="2"/>
  <c r="T222" i="2" s="1"/>
  <c r="R224" i="2"/>
  <c r="R223" i="2" s="1"/>
  <c r="R222" i="2" s="1"/>
  <c r="P224" i="2"/>
  <c r="P223" i="2"/>
  <c r="P222" i="2" s="1"/>
  <c r="BK224" i="2"/>
  <c r="BK223" i="2" s="1"/>
  <c r="J224" i="2"/>
  <c r="BF224" i="2"/>
  <c r="BI221" i="2"/>
  <c r="BH221" i="2"/>
  <c r="BG221" i="2"/>
  <c r="BE221" i="2"/>
  <c r="T221" i="2"/>
  <c r="R221" i="2"/>
  <c r="P221" i="2"/>
  <c r="BK221" i="2"/>
  <c r="J221" i="2"/>
  <c r="BF221" i="2"/>
  <c r="BI220" i="2"/>
  <c r="BH220" i="2"/>
  <c r="BG220" i="2"/>
  <c r="BE220" i="2"/>
  <c r="T220" i="2"/>
  <c r="R220" i="2"/>
  <c r="P220" i="2"/>
  <c r="BK220" i="2"/>
  <c r="J220" i="2"/>
  <c r="BF220" i="2"/>
  <c r="BI219" i="2"/>
  <c r="BH219" i="2"/>
  <c r="BG219" i="2"/>
  <c r="BE219" i="2"/>
  <c r="T219" i="2"/>
  <c r="R219" i="2"/>
  <c r="R216" i="2" s="1"/>
  <c r="P219" i="2"/>
  <c r="BK219" i="2"/>
  <c r="J219" i="2"/>
  <c r="BF219" i="2"/>
  <c r="BI218" i="2"/>
  <c r="BH218" i="2"/>
  <c r="BG218" i="2"/>
  <c r="BE218" i="2"/>
  <c r="T218" i="2"/>
  <c r="R218" i="2"/>
  <c r="P218" i="2"/>
  <c r="BK218" i="2"/>
  <c r="BK216" i="2" s="1"/>
  <c r="J216" i="2" s="1"/>
  <c r="J68" i="2" s="1"/>
  <c r="J218" i="2"/>
  <c r="BF218" i="2"/>
  <c r="BI217" i="2"/>
  <c r="BH217" i="2"/>
  <c r="BG217" i="2"/>
  <c r="BE217" i="2"/>
  <c r="T217" i="2"/>
  <c r="T216" i="2"/>
  <c r="R217" i="2"/>
  <c r="P217" i="2"/>
  <c r="P216" i="2"/>
  <c r="BK217" i="2"/>
  <c r="J217" i="2"/>
  <c r="BF217" i="2" s="1"/>
  <c r="BI215" i="2"/>
  <c r="BH215" i="2"/>
  <c r="BG215" i="2"/>
  <c r="BE215" i="2"/>
  <c r="T215" i="2"/>
  <c r="R215" i="2"/>
  <c r="P215" i="2"/>
  <c r="BK215" i="2"/>
  <c r="J215" i="2"/>
  <c r="BF215" i="2"/>
  <c r="BI213" i="2"/>
  <c r="BH213" i="2"/>
  <c r="BG213" i="2"/>
  <c r="BE213" i="2"/>
  <c r="T213" i="2"/>
  <c r="T212" i="2"/>
  <c r="T211" i="2" s="1"/>
  <c r="R213" i="2"/>
  <c r="R212" i="2" s="1"/>
  <c r="R211" i="2" s="1"/>
  <c r="P213" i="2"/>
  <c r="P212" i="2"/>
  <c r="P211" i="2" s="1"/>
  <c r="BK213" i="2"/>
  <c r="BK212" i="2" s="1"/>
  <c r="J213" i="2"/>
  <c r="BF213" i="2"/>
  <c r="BI210" i="2"/>
  <c r="BH210" i="2"/>
  <c r="BG210" i="2"/>
  <c r="BE210" i="2"/>
  <c r="T210" i="2"/>
  <c r="T209" i="2"/>
  <c r="R210" i="2"/>
  <c r="R209" i="2"/>
  <c r="P210" i="2"/>
  <c r="P209" i="2"/>
  <c r="BK210" i="2"/>
  <c r="BK209" i="2"/>
  <c r="J209" i="2" s="1"/>
  <c r="J65" i="2" s="1"/>
  <c r="J210" i="2"/>
  <c r="BF210" i="2" s="1"/>
  <c r="BI208" i="2"/>
  <c r="BH208" i="2"/>
  <c r="BG208" i="2"/>
  <c r="BE208" i="2"/>
  <c r="T208" i="2"/>
  <c r="R208" i="2"/>
  <c r="P208" i="2"/>
  <c r="BK208" i="2"/>
  <c r="J208" i="2"/>
  <c r="BF208" i="2"/>
  <c r="BI206" i="2"/>
  <c r="BH206" i="2"/>
  <c r="BG206" i="2"/>
  <c r="BE206" i="2"/>
  <c r="T206" i="2"/>
  <c r="R206" i="2"/>
  <c r="P206" i="2"/>
  <c r="BK206" i="2"/>
  <c r="J206" i="2"/>
  <c r="BF206" i="2"/>
  <c r="BI205" i="2"/>
  <c r="BH205" i="2"/>
  <c r="BG205" i="2"/>
  <c r="BE205" i="2"/>
  <c r="T205" i="2"/>
  <c r="R205" i="2"/>
  <c r="P205" i="2"/>
  <c r="BK205" i="2"/>
  <c r="J205" i="2"/>
  <c r="BF205" i="2"/>
  <c r="BI202" i="2"/>
  <c r="BH202" i="2"/>
  <c r="BG202" i="2"/>
  <c r="BE202" i="2"/>
  <c r="T202" i="2"/>
  <c r="R202" i="2"/>
  <c r="P202" i="2"/>
  <c r="BK202" i="2"/>
  <c r="J202" i="2"/>
  <c r="BF202" i="2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T195" i="2"/>
  <c r="R196" i="2"/>
  <c r="R195" i="2"/>
  <c r="P196" i="2"/>
  <c r="P195" i="2"/>
  <c r="BK196" i="2"/>
  <c r="BK195" i="2"/>
  <c r="J195" i="2" s="1"/>
  <c r="J64" i="2" s="1"/>
  <c r="J196" i="2"/>
  <c r="BF196" i="2" s="1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/>
  <c r="BI184" i="2"/>
  <c r="BH184" i="2"/>
  <c r="BG184" i="2"/>
  <c r="BE184" i="2"/>
  <c r="T184" i="2"/>
  <c r="R184" i="2"/>
  <c r="P184" i="2"/>
  <c r="BK184" i="2"/>
  <c r="J184" i="2"/>
  <c r="BF184" i="2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/>
  <c r="BI179" i="2"/>
  <c r="BH179" i="2"/>
  <c r="BG179" i="2"/>
  <c r="BE179" i="2"/>
  <c r="T179" i="2"/>
  <c r="T178" i="2"/>
  <c r="R179" i="2"/>
  <c r="R178" i="2"/>
  <c r="P179" i="2"/>
  <c r="P178" i="2"/>
  <c r="BK179" i="2"/>
  <c r="BK178" i="2"/>
  <c r="J178" i="2" s="1"/>
  <c r="J63" i="2" s="1"/>
  <c r="J179" i="2"/>
  <c r="BF179" i="2" s="1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65" i="2"/>
  <c r="BH165" i="2"/>
  <c r="BG165" i="2"/>
  <c r="BE165" i="2"/>
  <c r="T165" i="2"/>
  <c r="R165" i="2"/>
  <c r="P165" i="2"/>
  <c r="BK165" i="2"/>
  <c r="J165" i="2"/>
  <c r="BF165" i="2"/>
  <c r="BI159" i="2"/>
  <c r="BH159" i="2"/>
  <c r="BG159" i="2"/>
  <c r="BE159" i="2"/>
  <c r="T159" i="2"/>
  <c r="R159" i="2"/>
  <c r="P159" i="2"/>
  <c r="BK159" i="2"/>
  <c r="J159" i="2"/>
  <c r="BF159" i="2"/>
  <c r="BI157" i="2"/>
  <c r="BH157" i="2"/>
  <c r="BG157" i="2"/>
  <c r="BE157" i="2"/>
  <c r="T157" i="2"/>
  <c r="T156" i="2"/>
  <c r="R157" i="2"/>
  <c r="R156" i="2"/>
  <c r="P157" i="2"/>
  <c r="P156" i="2"/>
  <c r="BK157" i="2"/>
  <c r="BK156" i="2"/>
  <c r="J156" i="2" s="1"/>
  <c r="J62" i="2" s="1"/>
  <c r="J157" i="2"/>
  <c r="BF157" i="2" s="1"/>
  <c r="BI154" i="2"/>
  <c r="BH154" i="2"/>
  <c r="BG154" i="2"/>
  <c r="BE154" i="2"/>
  <c r="T154" i="2"/>
  <c r="R154" i="2"/>
  <c r="P154" i="2"/>
  <c r="BK154" i="2"/>
  <c r="J154" i="2"/>
  <c r="BF154" i="2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R145" i="2"/>
  <c r="P145" i="2"/>
  <c r="BK145" i="2"/>
  <c r="J145" i="2"/>
  <c r="BF145" i="2"/>
  <c r="BI138" i="2"/>
  <c r="BH138" i="2"/>
  <c r="BG138" i="2"/>
  <c r="BE138" i="2"/>
  <c r="T138" i="2"/>
  <c r="R138" i="2"/>
  <c r="P138" i="2"/>
  <c r="BK138" i="2"/>
  <c r="J138" i="2"/>
  <c r="BF138" i="2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/>
  <c r="BI131" i="2"/>
  <c r="BH131" i="2"/>
  <c r="BG131" i="2"/>
  <c r="BE131" i="2"/>
  <c r="T131" i="2"/>
  <c r="R131" i="2"/>
  <c r="P131" i="2"/>
  <c r="BK131" i="2"/>
  <c r="J131" i="2"/>
  <c r="BF131" i="2"/>
  <c r="BI129" i="2"/>
  <c r="BH129" i="2"/>
  <c r="BG129" i="2"/>
  <c r="BE129" i="2"/>
  <c r="T129" i="2"/>
  <c r="R129" i="2"/>
  <c r="P129" i="2"/>
  <c r="BK129" i="2"/>
  <c r="J129" i="2"/>
  <c r="BF129" i="2"/>
  <c r="BI128" i="2"/>
  <c r="BH128" i="2"/>
  <c r="BG128" i="2"/>
  <c r="BE128" i="2"/>
  <c r="T128" i="2"/>
  <c r="R128" i="2"/>
  <c r="P128" i="2"/>
  <c r="BK128" i="2"/>
  <c r="J128" i="2"/>
  <c r="BF128" i="2"/>
  <c r="BI122" i="2"/>
  <c r="BH122" i="2"/>
  <c r="BG122" i="2"/>
  <c r="BE122" i="2"/>
  <c r="T122" i="2"/>
  <c r="R122" i="2"/>
  <c r="P122" i="2"/>
  <c r="BK122" i="2"/>
  <c r="J122" i="2"/>
  <c r="BF122" i="2"/>
  <c r="BI121" i="2"/>
  <c r="BH121" i="2"/>
  <c r="BG121" i="2"/>
  <c r="BE121" i="2"/>
  <c r="T121" i="2"/>
  <c r="R121" i="2"/>
  <c r="P121" i="2"/>
  <c r="BK121" i="2"/>
  <c r="J121" i="2"/>
  <c r="BF121" i="2"/>
  <c r="BI112" i="2"/>
  <c r="BH112" i="2"/>
  <c r="BG112" i="2"/>
  <c r="BE112" i="2"/>
  <c r="T112" i="2"/>
  <c r="R112" i="2"/>
  <c r="P112" i="2"/>
  <c r="BK112" i="2"/>
  <c r="J112" i="2"/>
  <c r="BF112" i="2"/>
  <c r="BI111" i="2"/>
  <c r="BH111" i="2"/>
  <c r="BG111" i="2"/>
  <c r="BE111" i="2"/>
  <c r="T111" i="2"/>
  <c r="R111" i="2"/>
  <c r="P111" i="2"/>
  <c r="BK111" i="2"/>
  <c r="J111" i="2"/>
  <c r="BF111" i="2"/>
  <c r="BI110" i="2"/>
  <c r="BH110" i="2"/>
  <c r="BG110" i="2"/>
  <c r="BE110" i="2"/>
  <c r="T110" i="2"/>
  <c r="R110" i="2"/>
  <c r="P110" i="2"/>
  <c r="BK110" i="2"/>
  <c r="J110" i="2"/>
  <c r="BF110" i="2"/>
  <c r="BI109" i="2"/>
  <c r="BH109" i="2"/>
  <c r="BG109" i="2"/>
  <c r="BE109" i="2"/>
  <c r="T109" i="2"/>
  <c r="R109" i="2"/>
  <c r="R93" i="2" s="1"/>
  <c r="R92" i="2" s="1"/>
  <c r="R91" i="2" s="1"/>
  <c r="P109" i="2"/>
  <c r="BK109" i="2"/>
  <c r="J109" i="2"/>
  <c r="BF109" i="2"/>
  <c r="BI94" i="2"/>
  <c r="F37" i="2"/>
  <c r="BD55" i="1" s="1"/>
  <c r="BH94" i="2"/>
  <c r="BG94" i="2"/>
  <c r="F35" i="2"/>
  <c r="BB55" i="1" s="1"/>
  <c r="BE94" i="2"/>
  <c r="T94" i="2"/>
  <c r="T93" i="2"/>
  <c r="T92" i="2" s="1"/>
  <c r="T91" i="2" s="1"/>
  <c r="R94" i="2"/>
  <c r="P94" i="2"/>
  <c r="P93" i="2"/>
  <c r="P92" i="2" s="1"/>
  <c r="P91" i="2" s="1"/>
  <c r="AU55" i="1" s="1"/>
  <c r="BK94" i="2"/>
  <c r="J94" i="2"/>
  <c r="BF94" i="2" s="1"/>
  <c r="J34" i="2" s="1"/>
  <c r="AW55" i="1" s="1"/>
  <c r="J88" i="2"/>
  <c r="J87" i="2"/>
  <c r="F87" i="2"/>
  <c r="F85" i="2"/>
  <c r="E83" i="2"/>
  <c r="J55" i="2"/>
  <c r="J54" i="2"/>
  <c r="F54" i="2"/>
  <c r="F52" i="2"/>
  <c r="E50" i="2"/>
  <c r="J18" i="2"/>
  <c r="E18" i="2"/>
  <c r="F88" i="2" s="1"/>
  <c r="J17" i="2"/>
  <c r="J12" i="2"/>
  <c r="J85" i="2" s="1"/>
  <c r="J52" i="2"/>
  <c r="E7" i="2"/>
  <c r="E81" i="2"/>
  <c r="E48" i="2"/>
  <c r="BD54" i="1"/>
  <c r="W33" i="1" s="1"/>
  <c r="AS54" i="1"/>
  <c r="AT60" i="1"/>
  <c r="AT59" i="1"/>
  <c r="L50" i="1"/>
  <c r="AM50" i="1"/>
  <c r="AM49" i="1"/>
  <c r="L49" i="1"/>
  <c r="AM47" i="1"/>
  <c r="L47" i="1"/>
  <c r="L45" i="1"/>
  <c r="L44" i="1"/>
  <c r="R87" i="14" l="1"/>
  <c r="R86" i="14" s="1"/>
  <c r="F33" i="14"/>
  <c r="AZ67" i="1" s="1"/>
  <c r="T87" i="14"/>
  <c r="T86" i="14" s="1"/>
  <c r="P87" i="14"/>
  <c r="P86" i="14" s="1"/>
  <c r="AU67" i="1" s="1"/>
  <c r="F35" i="14"/>
  <c r="BB67" i="1" s="1"/>
  <c r="F37" i="14"/>
  <c r="BD67" i="1" s="1"/>
  <c r="F55" i="3"/>
  <c r="F55" i="6"/>
  <c r="F36" i="2"/>
  <c r="BC55" i="1" s="1"/>
  <c r="J223" i="2"/>
  <c r="J70" i="2" s="1"/>
  <c r="BK222" i="2"/>
  <c r="J222" i="2" s="1"/>
  <c r="J69" i="2" s="1"/>
  <c r="J94" i="3"/>
  <c r="J61" i="3" s="1"/>
  <c r="BK93" i="3"/>
  <c r="J146" i="4"/>
  <c r="J69" i="4" s="1"/>
  <c r="BK145" i="4"/>
  <c r="J145" i="4" s="1"/>
  <c r="J68" i="4" s="1"/>
  <c r="F34" i="5"/>
  <c r="BA58" i="1" s="1"/>
  <c r="J34" i="5"/>
  <c r="AW58" i="1" s="1"/>
  <c r="AT58" i="1" s="1"/>
  <c r="BK93" i="2"/>
  <c r="F33" i="2"/>
  <c r="AZ55" i="1" s="1"/>
  <c r="R90" i="4"/>
  <c r="R89" i="4" s="1"/>
  <c r="F55" i="2"/>
  <c r="F34" i="2"/>
  <c r="BA55" i="1" s="1"/>
  <c r="J182" i="3"/>
  <c r="J70" i="3" s="1"/>
  <c r="BK181" i="3"/>
  <c r="J181" i="3" s="1"/>
  <c r="J69" i="3" s="1"/>
  <c r="J191" i="3"/>
  <c r="J72" i="3" s="1"/>
  <c r="BK190" i="3"/>
  <c r="J190" i="3" s="1"/>
  <c r="J71" i="3" s="1"/>
  <c r="F34" i="4"/>
  <c r="BA57" i="1" s="1"/>
  <c r="J34" i="4"/>
  <c r="AW57" i="1" s="1"/>
  <c r="AT57" i="1" s="1"/>
  <c r="J212" i="2"/>
  <c r="J67" i="2" s="1"/>
  <c r="BK211" i="2"/>
  <c r="J211" i="2" s="1"/>
  <c r="J66" i="2" s="1"/>
  <c r="J34" i="3"/>
  <c r="AW56" i="1" s="1"/>
  <c r="F34" i="3"/>
  <c r="BA56" i="1" s="1"/>
  <c r="J91" i="4"/>
  <c r="J61" i="4" s="1"/>
  <c r="BK90" i="4"/>
  <c r="J118" i="4"/>
  <c r="J65" i="4" s="1"/>
  <c r="BK117" i="4"/>
  <c r="J117" i="4" s="1"/>
  <c r="J64" i="4" s="1"/>
  <c r="J33" i="2"/>
  <c r="AV55" i="1" s="1"/>
  <c r="AT55" i="1" s="1"/>
  <c r="J33" i="3"/>
  <c r="AV56" i="1" s="1"/>
  <c r="AT56" i="1" s="1"/>
  <c r="F33" i="4"/>
  <c r="AZ57" i="1" s="1"/>
  <c r="P110" i="5"/>
  <c r="P88" i="5" s="1"/>
  <c r="AU58" i="1" s="1"/>
  <c r="AU54" i="1" s="1"/>
  <c r="AW61" i="1"/>
  <c r="AT61" i="1" s="1"/>
  <c r="J52" i="4"/>
  <c r="F55" i="4"/>
  <c r="J52" i="5"/>
  <c r="F55" i="5"/>
  <c r="BK89" i="5"/>
  <c r="F35" i="5"/>
  <c r="BB58" i="1" s="1"/>
  <c r="J83" i="9"/>
  <c r="J61" i="9" s="1"/>
  <c r="BK82" i="9"/>
  <c r="J34" i="10"/>
  <c r="AW63" i="1" s="1"/>
  <c r="F34" i="10"/>
  <c r="BA63" i="1" s="1"/>
  <c r="J111" i="5"/>
  <c r="J65" i="5" s="1"/>
  <c r="BK110" i="5"/>
  <c r="J110" i="5" s="1"/>
  <c r="J64" i="5" s="1"/>
  <c r="J83" i="10"/>
  <c r="J61" i="10" s="1"/>
  <c r="BK82" i="10"/>
  <c r="R87" i="12"/>
  <c r="R86" i="12" s="1"/>
  <c r="J33" i="10"/>
  <c r="AV63" i="1" s="1"/>
  <c r="AT63" i="1" s="1"/>
  <c r="F34" i="11"/>
  <c r="BA64" i="1" s="1"/>
  <c r="J88" i="14"/>
  <c r="J61" i="14" s="1"/>
  <c r="BK87" i="14"/>
  <c r="BA61" i="1"/>
  <c r="J33" i="9"/>
  <c r="AV62" i="1" s="1"/>
  <c r="AT62" i="1" s="1"/>
  <c r="J55" i="10"/>
  <c r="J52" i="11"/>
  <c r="F54" i="11"/>
  <c r="P83" i="11"/>
  <c r="P82" i="11" s="1"/>
  <c r="P81" i="11" s="1"/>
  <c r="AU64" i="1" s="1"/>
  <c r="T83" i="11"/>
  <c r="T82" i="11" s="1"/>
  <c r="T81" i="11" s="1"/>
  <c r="F35" i="11"/>
  <c r="BB64" i="1" s="1"/>
  <c r="F36" i="12"/>
  <c r="BC65" i="1" s="1"/>
  <c r="T132" i="12"/>
  <c r="E48" i="6"/>
  <c r="BK82" i="6"/>
  <c r="J55" i="9"/>
  <c r="BK83" i="11"/>
  <c r="J83" i="12"/>
  <c r="J55" i="12"/>
  <c r="F34" i="12"/>
  <c r="BA65" i="1" s="1"/>
  <c r="BK88" i="12"/>
  <c r="F33" i="12"/>
  <c r="AZ65" i="1" s="1"/>
  <c r="J133" i="12"/>
  <c r="J65" i="12" s="1"/>
  <c r="BK132" i="12"/>
  <c r="J132" i="12" s="1"/>
  <c r="J64" i="12" s="1"/>
  <c r="P132" i="12"/>
  <c r="F34" i="13"/>
  <c r="BA66" i="1" s="1"/>
  <c r="J34" i="13"/>
  <c r="AW66" i="1" s="1"/>
  <c r="AT66" i="1" s="1"/>
  <c r="J33" i="11"/>
  <c r="AV64" i="1" s="1"/>
  <c r="AT64" i="1" s="1"/>
  <c r="P86" i="12"/>
  <c r="AU65" i="1" s="1"/>
  <c r="T86" i="12"/>
  <c r="J33" i="12"/>
  <c r="AV65" i="1" s="1"/>
  <c r="AT65" i="1" s="1"/>
  <c r="J34" i="14"/>
  <c r="AW67" i="1" s="1"/>
  <c r="F34" i="14"/>
  <c r="BA67" i="1" s="1"/>
  <c r="J33" i="14"/>
  <c r="AV67" i="1" s="1"/>
  <c r="J54" i="13"/>
  <c r="BK84" i="13"/>
  <c r="J55" i="14"/>
  <c r="AT67" i="1" l="1"/>
  <c r="J88" i="12"/>
  <c r="J61" i="12" s="1"/>
  <c r="BK87" i="12"/>
  <c r="J83" i="11"/>
  <c r="J61" i="11" s="1"/>
  <c r="BK82" i="11"/>
  <c r="J82" i="6"/>
  <c r="J60" i="6" s="1"/>
  <c r="BK81" i="6"/>
  <c r="J81" i="6" s="1"/>
  <c r="J87" i="14"/>
  <c r="J60" i="14" s="1"/>
  <c r="BK86" i="14"/>
  <c r="J86" i="14" s="1"/>
  <c r="BK88" i="5"/>
  <c r="J88" i="5" s="1"/>
  <c r="J89" i="5"/>
  <c r="J60" i="5" s="1"/>
  <c r="J90" i="4"/>
  <c r="J60" i="4" s="1"/>
  <c r="BK89" i="4"/>
  <c r="J89" i="4" s="1"/>
  <c r="J82" i="10"/>
  <c r="J60" i="10" s="1"/>
  <c r="BK81" i="10"/>
  <c r="J81" i="10" s="1"/>
  <c r="BK81" i="9"/>
  <c r="J81" i="9" s="1"/>
  <c r="J82" i="9"/>
  <c r="J60" i="9" s="1"/>
  <c r="BA54" i="1"/>
  <c r="AZ54" i="1"/>
  <c r="BK83" i="13"/>
  <c r="J83" i="13" s="1"/>
  <c r="J84" i="13"/>
  <c r="J60" i="13" s="1"/>
  <c r="J93" i="2"/>
  <c r="J61" i="2" s="1"/>
  <c r="BK92" i="2"/>
  <c r="BB54" i="1"/>
  <c r="J93" i="3"/>
  <c r="J60" i="3" s="1"/>
  <c r="BK92" i="3"/>
  <c r="J92" i="3" s="1"/>
  <c r="BC54" i="1"/>
  <c r="BK91" i="2" l="1"/>
  <c r="J91" i="2" s="1"/>
  <c r="J92" i="2"/>
  <c r="J60" i="2" s="1"/>
  <c r="J59" i="4"/>
  <c r="J30" i="4"/>
  <c r="J30" i="14"/>
  <c r="J59" i="14"/>
  <c r="J82" i="11"/>
  <c r="J60" i="11" s="1"/>
  <c r="BK81" i="11"/>
  <c r="J81" i="11" s="1"/>
  <c r="J59" i="13"/>
  <c r="J30" i="13"/>
  <c r="J59" i="9"/>
  <c r="J30" i="9"/>
  <c r="W32" i="1"/>
  <c r="AY54" i="1"/>
  <c r="W29" i="1"/>
  <c r="AV54" i="1"/>
  <c r="J30" i="10"/>
  <c r="J59" i="10"/>
  <c r="J59" i="6"/>
  <c r="J30" i="6"/>
  <c r="BK86" i="12"/>
  <c r="J86" i="12" s="1"/>
  <c r="J87" i="12"/>
  <c r="J60" i="12" s="1"/>
  <c r="W31" i="1"/>
  <c r="AX54" i="1"/>
  <c r="J30" i="3"/>
  <c r="J59" i="3"/>
  <c r="W30" i="1"/>
  <c r="AW54" i="1"/>
  <c r="AK30" i="1" s="1"/>
  <c r="J59" i="5"/>
  <c r="J30" i="5"/>
  <c r="J39" i="6" l="1"/>
  <c r="AG59" i="1"/>
  <c r="AN59" i="1" s="1"/>
  <c r="AT54" i="1"/>
  <c r="AK29" i="1"/>
  <c r="AG62" i="1"/>
  <c r="AN62" i="1" s="1"/>
  <c r="J39" i="9"/>
  <c r="J59" i="11"/>
  <c r="J30" i="11"/>
  <c r="J39" i="4"/>
  <c r="AG57" i="1"/>
  <c r="AN57" i="1" s="1"/>
  <c r="AG61" i="1"/>
  <c r="AN61" i="1" s="1"/>
  <c r="AG66" i="1"/>
  <c r="AN66" i="1" s="1"/>
  <c r="J39" i="13"/>
  <c r="J39" i="5"/>
  <c r="AG58" i="1"/>
  <c r="AN58" i="1" s="1"/>
  <c r="AG60" i="1"/>
  <c r="AN60" i="1" s="1"/>
  <c r="J39" i="3"/>
  <c r="AG56" i="1"/>
  <c r="AN56" i="1" s="1"/>
  <c r="J59" i="12"/>
  <c r="J30" i="12"/>
  <c r="AG63" i="1"/>
  <c r="AN63" i="1" s="1"/>
  <c r="J39" i="10"/>
  <c r="AG67" i="1"/>
  <c r="AN67" i="1" s="1"/>
  <c r="J39" i="14"/>
  <c r="J59" i="2"/>
  <c r="J30" i="2"/>
  <c r="AG64" i="1" l="1"/>
  <c r="AN64" i="1" s="1"/>
  <c r="J39" i="11"/>
  <c r="AG55" i="1"/>
  <c r="J39" i="2"/>
  <c r="AG65" i="1"/>
  <c r="AN65" i="1" s="1"/>
  <c r="J39" i="12"/>
  <c r="AG54" i="1" l="1"/>
  <c r="AN55" i="1"/>
  <c r="AN54" i="1" l="1"/>
  <c r="AK26" i="1"/>
  <c r="AK35" i="1" s="1"/>
</calcChain>
</file>

<file path=xl/sharedStrings.xml><?xml version="1.0" encoding="utf-8"?>
<sst xmlns="http://schemas.openxmlformats.org/spreadsheetml/2006/main" count="10106" uniqueCount="1465">
  <si>
    <t>Export Komplet</t>
  </si>
  <si>
    <t/>
  </si>
  <si>
    <t>2.0</t>
  </si>
  <si>
    <t>False</t>
  </si>
  <si>
    <t>{0cdb7e5b-4064-4070-93b0-ac4705ffa872}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</si>
  <si>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</si>
  <si>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</si>
  <si>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</si>
  <si>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</si>
  <si>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</si>
  <si>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</si>
  <si>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</si>
  <si>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1051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</si>
  <si>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</si>
  <si>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</si>
  <si>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ROZKVET - OPRAVA NÁMESTIA</t>
  </si>
  <si>
    <t>JKSO:</t>
  </si>
  <si>
    <t>KS:</t>
  </si>
  <si>
    <t>Miesto:</t>
  </si>
  <si>
    <t xml:space="preserve"> </t>
  </si>
  <si>
    <t>Dátum:</t>
  </si>
  <si>
    <t>15.10.2018</t>
  </si>
  <si>
    <t>Objednávateľ:</t>
  </si>
  <si>
    <t>IČO:</t>
  </si>
  <si>
    <t>Mestský úrad , Trenčín</t>
  </si>
  <si>
    <t>IČ DPH:</t>
  </si>
  <si>
    <t>Zhotoviteľ:</t>
  </si>
  <si>
    <t>Projektant:</t>
  </si>
  <si>
    <t>BYTOP , s.r.o. Trenčín</t>
  </si>
  <si>
    <t>True</t>
  </si>
  <si>
    <t>0,01</t>
  </si>
  <si>
    <t>Spracovateľ:</t>
  </si>
  <si>
    <t>Martinusová Katarína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</si>
  <si>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</si>
  <si>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</si>
  <si>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</si>
  <si>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</si>
  <si>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</si>
  <si>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</si>
  <si>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</si>
  <si>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</si>
  <si>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</si>
  <si>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</si>
  <si>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</si>
  <si>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</si>
  <si>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</si>
  <si>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</si>
  <si>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</si>
  <si>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</si>
  <si>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</si>
  <si>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</si>
  <si>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</si>
  <si>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</si>
  <si>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</si>
  <si>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</si>
  <si>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</si>
  <si>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</si>
  <si>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</si>
  <si>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</si>
  <si>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</si>
  <si>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</si>
  <si>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</si>
  <si>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</si>
  <si>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</si>
  <si>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</si>
  <si>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</si>
  <si>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</si>
  <si>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</si>
  <si>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</si>
  <si>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</si>
  <si>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</si>
  <si>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</si>
  <si>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</si>
  <si>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</si>
  <si>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101 - Námestie</t>
  </si>
  <si>
    <t>STA</t>
  </si>
  <si>
    <t>{18394608-01c7-48f8-9b6b-fead05792b82}</t>
  </si>
  <si>
    <t>2</t>
  </si>
  <si>
    <t>SO 101.1 - Rekonštrukcia vodnej plochy</t>
  </si>
  <si>
    <t>{049e3a27-7435-411a-a086-da3801587970}</t>
  </si>
  <si>
    <t>3</t>
  </si>
  <si>
    <t>SO 101.2 - Kryté pódium</t>
  </si>
  <si>
    <t>{341395ba-10d2-4f7f-9f99-7e71d3c3ba28}</t>
  </si>
  <si>
    <t>4</t>
  </si>
  <si>
    <t>SO 101.3 - Krytá besiedka</t>
  </si>
  <si>
    <t>{db77081d-f21a-4d03-b239-ef5687737923}</t>
  </si>
  <si>
    <t>5</t>
  </si>
  <si>
    <t>SO 101.4 - Statický zahmlievací systém</t>
  </si>
  <si>
    <t>{49ca53fa-43cc-4b8c-87df-5e24a5144144}</t>
  </si>
  <si>
    <t>6</t>
  </si>
  <si>
    <t>SO 101.5 - Stanovisko bikesharingu</t>
  </si>
  <si>
    <t>{3fd3088e-72fb-4f47-8fd3-5c156935c566}</t>
  </si>
  <si>
    <t>7</t>
  </si>
  <si>
    <t>SO 101.6 - Cykloprístrešok</t>
  </si>
  <si>
    <t>{79b54435-00a7-4d6f-b294-b9ec5c5e6ce6}</t>
  </si>
  <si>
    <t>8</t>
  </si>
  <si>
    <t>SO 102 - Verejné osvetlenie</t>
  </si>
  <si>
    <t>{3a3a6ee1-b256-4f39-87f8-269b8916451a}</t>
  </si>
  <si>
    <t>9</t>
  </si>
  <si>
    <t>SO 103 - Vonkajšie rozvody silnoprúdu</t>
  </si>
  <si>
    <t>{54d038e5-de72-4fbe-9e53-2e8db0d5b358}</t>
  </si>
  <si>
    <t>10</t>
  </si>
  <si>
    <t>Zemné prace sú spoločné pre objekty SO102 a SO103 / treba ich skoordinovať so stavbou!!! /</t>
  </si>
  <si>
    <t>{4d49e3aa-f508-4040-8d56-e48b14fe8497}</t>
  </si>
  <si>
    <t>11</t>
  </si>
  <si>
    <t xml:space="preserve">SO 104 - Vodovod </t>
  </si>
  <si>
    <t>{c4df17cb-3fda-4273-a1ed-16700318f3b3}</t>
  </si>
  <si>
    <t>12</t>
  </si>
  <si>
    <t>SO 105 - Kanalizácia</t>
  </si>
  <si>
    <t>{d06694db-1800-46a1-9aed-29d0aeb16f0d}</t>
  </si>
  <si>
    <t>13</t>
  </si>
  <si>
    <t>SO 106 - Sadové úpravy</t>
  </si>
  <si>
    <t>{f2cf8861-cece-4d44-a934-d209c9c85e84}</t>
  </si>
  <si>
    <t>KRYCÍ LIST ROZPOČTU</t>
  </si>
  <si>
    <t>Objekt:</t>
  </si>
  <si>
    <t>1 - SO 101 - Námestie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</si>
  <si>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</si>
  <si>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</si>
  <si>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</si>
  <si>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</si>
  <si>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</si>
  <si>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</si>
  <si>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</si>
  <si>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</si>
  <si>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</si>
  <si>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 Ostatné konštrukcie a práce-búranie</t>
  </si>
  <si>
    <t xml:space="preserve">    99 -  Presun hmôt HSV</t>
  </si>
  <si>
    <t>PSV - Práce a dodávky PSV</t>
  </si>
  <si>
    <t xml:space="preserve">    767 - Konštrukcie doplnkové kovové</t>
  </si>
  <si>
    <t xml:space="preserve">    T18 -  Mobiliár</t>
  </si>
  <si>
    <t>VRN -  Vedľajšie rozpočtové náklady</t>
  </si>
  <si>
    <t xml:space="preserve">    VRN06 -  Zariadenie staveniska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</si>
  <si>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</si>
  <si>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</si>
  <si>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</si>
  <si>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</si>
  <si>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</si>
  <si>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</si>
  <si>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</si>
  <si>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</si>
  <si>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</si>
  <si>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</si>
  <si>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</si>
  <si>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</si>
  <si>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</si>
  <si>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</si>
  <si>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</si>
  <si>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</si>
  <si>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Zemné práce</t>
  </si>
  <si>
    <t>K</t>
  </si>
  <si>
    <t>111101101</t>
  </si>
  <si>
    <t>Odstránenie travín a tŕstia s príp. premiestnením a uložením na hromady do 50 m, pri celkovej ploche do 1000m2</t>
  </si>
  <si>
    <t>m2</t>
  </si>
  <si>
    <t>CS CENEKON 2018 02</t>
  </si>
  <si>
    <t>-635167429</t>
  </si>
  <si>
    <t>VV</t>
  </si>
  <si>
    <t>pre  nové chodníky k besiedke</t>
  </si>
  <si>
    <t>13,0*3,0</t>
  </si>
  <si>
    <t>10,0*8,0</t>
  </si>
  <si>
    <t>3,5*8,0</t>
  </si>
  <si>
    <t>(38,0+12,0+10,0)*1,8</t>
  </si>
  <si>
    <t>Medzisúčet</t>
  </si>
  <si>
    <t>pre okrasný záhonC</t>
  </si>
  <si>
    <t>23,0*2,0</t>
  </si>
  <si>
    <t>pre okrasný záhon typ B</t>
  </si>
  <si>
    <t>11,0*6,0</t>
  </si>
  <si>
    <t>6,0*6,0</t>
  </si>
  <si>
    <t>12,5*12,5</t>
  </si>
  <si>
    <t>Súčet</t>
  </si>
  <si>
    <t>113205111</t>
  </si>
  <si>
    <t>Vytrhanie obrúb betónových, chodníkových ležatých,  -0,23000t</t>
  </si>
  <si>
    <t>m</t>
  </si>
  <si>
    <t>CS CENEKON 2016 02</t>
  </si>
  <si>
    <t>785424424</t>
  </si>
  <si>
    <t>113307231</t>
  </si>
  <si>
    <t>Odstránenie podkladu v ploche nad 200 m2 z betónu prostého, hr. vrstvy do 150 mm,  -0,22500t</t>
  </si>
  <si>
    <t>-1414933396</t>
  </si>
  <si>
    <t>113307241</t>
  </si>
  <si>
    <t>Odstránenie podkladu v ploche nad 200 m2 asfaltového, hr. vrstvy do 50 mm,  -0,09800t</t>
  </si>
  <si>
    <t>-1473869293</t>
  </si>
  <si>
    <t>122201101</t>
  </si>
  <si>
    <t>Odkopávka a prekopávka nezapažená v hornine 3, do 100 m3</t>
  </si>
  <si>
    <t>m3</t>
  </si>
  <si>
    <t>CS CENEKON 2018 01</t>
  </si>
  <si>
    <t>-504353530</t>
  </si>
  <si>
    <t>255,0*0,2</t>
  </si>
  <si>
    <t>pre okrasný záhon C</t>
  </si>
  <si>
    <t>46,0*0,2</t>
  </si>
  <si>
    <t>11,0*6,0*0,2</t>
  </si>
  <si>
    <t>6,0*6,0*0,2</t>
  </si>
  <si>
    <t>122201109</t>
  </si>
  <si>
    <t>Odkopávky a prekopávky nezapažené. Príplatok k cenám za lepivosť horniny 3</t>
  </si>
  <si>
    <t>-1793228207</t>
  </si>
  <si>
    <t>133201201</t>
  </si>
  <si>
    <t>Výkop šachty nezapaženej, hornina 3 do 100 m3</t>
  </si>
  <si>
    <t>-730018771</t>
  </si>
  <si>
    <t>pre základ pod vian. strom</t>
  </si>
  <si>
    <t>1,8*1,8*2,2</t>
  </si>
  <si>
    <t>rozš.</t>
  </si>
  <si>
    <t>4*1,8*0,5*2,2/2</t>
  </si>
  <si>
    <t>133201209</t>
  </si>
  <si>
    <t>Príplatok k cenám za lepivosť horniny tr.3</t>
  </si>
  <si>
    <t>-951330148</t>
  </si>
  <si>
    <t>162501102</t>
  </si>
  <si>
    <t>Vodorovné premiestnenie výkopku po spevnenej ceste z horniny tr.1-4, do 100 m3 na vzdialenosť do 3000 m</t>
  </si>
  <si>
    <t>1538684348</t>
  </si>
  <si>
    <t>80,6+11,088</t>
  </si>
  <si>
    <t>162501105</t>
  </si>
  <si>
    <t>Vodorovné premiestnenie výkopku po spevnenej ceste z horniny tr.1-4, do 100 m3, príplatok k cene za každých ďalšich a začatých 1000 m</t>
  </si>
  <si>
    <t>237117037</t>
  </si>
  <si>
    <t>odvoz 15 km</t>
  </si>
  <si>
    <t>91,688*12</t>
  </si>
  <si>
    <t>167101101</t>
  </si>
  <si>
    <t>Nakladanie neuľahnutého výkopku z hornín tr.1-4 do 100 m3</t>
  </si>
  <si>
    <t>2015338344</t>
  </si>
  <si>
    <t>171201201</t>
  </si>
  <si>
    <t>Uloženie sypaniny na skládky do 100 m3</t>
  </si>
  <si>
    <t>338846936</t>
  </si>
  <si>
    <t>171209002</t>
  </si>
  <si>
    <t>Poplatok za skladovanie - zemina a kamenivo (17 05) ostatné</t>
  </si>
  <si>
    <t>t</t>
  </si>
  <si>
    <t>563130664</t>
  </si>
  <si>
    <t>91,688*1,7</t>
  </si>
  <si>
    <t>14</t>
  </si>
  <si>
    <t>174101001</t>
  </si>
  <si>
    <t>Zásyp sypaninou so zhutnením jám, šachiet, rýh, zárezov alebo okolo objektov do 100 m3 / hutnenie po vrstvách cca 300 mm /</t>
  </si>
  <si>
    <t>1927913571</t>
  </si>
  <si>
    <t>základ pod vian. strom</t>
  </si>
  <si>
    <t>výkop</t>
  </si>
  <si>
    <t>11,088</t>
  </si>
  <si>
    <t>- základ</t>
  </si>
  <si>
    <t>0,324+2,469</t>
  </si>
  <si>
    <t>15</t>
  </si>
  <si>
    <t>M</t>
  </si>
  <si>
    <t>5833785100.5</t>
  </si>
  <si>
    <t>Štrkopiesok</t>
  </si>
  <si>
    <t>434417524</t>
  </si>
  <si>
    <t>16</t>
  </si>
  <si>
    <t>18130110.0</t>
  </si>
  <si>
    <t>Rozprestretie zeminy v rovine, plocha do 500 m2</t>
  </si>
  <si>
    <t>2017997500</t>
  </si>
  <si>
    <t>pre okrasný záhon typ C</t>
  </si>
  <si>
    <t>46,0</t>
  </si>
  <si>
    <t>17</t>
  </si>
  <si>
    <t>Pol28.1.11</t>
  </si>
  <si>
    <t>Humusová zemina</t>
  </si>
  <si>
    <t>-908115173</t>
  </si>
  <si>
    <t>304,25*0,2</t>
  </si>
  <si>
    <t>Zakladanie</t>
  </si>
  <si>
    <t>18</t>
  </si>
  <si>
    <t>273313611</t>
  </si>
  <si>
    <t>Betón základových dosiek, prostý tr. C 16/20 - podkladný</t>
  </si>
  <si>
    <t>1059111531</t>
  </si>
  <si>
    <t>1,8*1,8*0,1</t>
  </si>
  <si>
    <t>19</t>
  </si>
  <si>
    <t>275321411</t>
  </si>
  <si>
    <t>Betón základových pätiek, železový (bez výstuže), tr. C 25/30</t>
  </si>
  <si>
    <t>1236010817</t>
  </si>
  <si>
    <t>1,6*1,6*0,4</t>
  </si>
  <si>
    <t>1,1*1,1*1,7</t>
  </si>
  <si>
    <t>-0,6*0,6*1,7</t>
  </si>
  <si>
    <t>275351215</t>
  </si>
  <si>
    <t>Debnenie stien základových pätiek, zhotovenie-dielce</t>
  </si>
  <si>
    <t>-1455718958</t>
  </si>
  <si>
    <t>4*1,6*0,4</t>
  </si>
  <si>
    <t>4*1,1*1,7</t>
  </si>
  <si>
    <t>4*0,6*1,7</t>
  </si>
  <si>
    <t>21</t>
  </si>
  <si>
    <t>275351216</t>
  </si>
  <si>
    <t>Debnenie stien základovýcb pätiek, odstránenie-dielce</t>
  </si>
  <si>
    <t>-766476621</t>
  </si>
  <si>
    <t>22</t>
  </si>
  <si>
    <t>275362021</t>
  </si>
  <si>
    <t>Výstuž základových pätiek zo zvár. sietí KARI</t>
  </si>
  <si>
    <t>258903478</t>
  </si>
  <si>
    <t>2,469*100/1000</t>
  </si>
  <si>
    <t>23</t>
  </si>
  <si>
    <t>899912109.1</t>
  </si>
  <si>
    <t>Osadenie oceľovej rúry  d 559 mm</t>
  </si>
  <si>
    <t>1293697609</t>
  </si>
  <si>
    <t>24</t>
  </si>
  <si>
    <t>14231111001</t>
  </si>
  <si>
    <t>Rúrka oceľ. hladká kruhová  d 559x8mm, STN 425738, mat. ČSN 11375</t>
  </si>
  <si>
    <t>-809618268</t>
  </si>
  <si>
    <t>25</t>
  </si>
  <si>
    <t>871211004</t>
  </si>
  <si>
    <t>Osadenie odvodňovacej rúry DN 50</t>
  </si>
  <si>
    <t>562687982</t>
  </si>
  <si>
    <t>26</t>
  </si>
  <si>
    <t>286130033609</t>
  </si>
  <si>
    <t>Rúra  PVC DN 50</t>
  </si>
  <si>
    <t>-719110333</t>
  </si>
  <si>
    <t>Komunikácie</t>
  </si>
  <si>
    <t>27</t>
  </si>
  <si>
    <t>5647321115</t>
  </si>
  <si>
    <t>Podklad alebo kryt zo štrkodrvy veľ. 4-8 mm s rozprestretím a zhutn.hr. 40 mm</t>
  </si>
  <si>
    <t>-946083751</t>
  </si>
  <si>
    <t>1095+1450</t>
  </si>
  <si>
    <t>28</t>
  </si>
  <si>
    <t>564932111</t>
  </si>
  <si>
    <t>Podklad z mechanicky spevneného kameniva fr. 0-45 mm s rozprestretím a zhutnením, po zhutnení hr. 100 mm</t>
  </si>
  <si>
    <t>1459499076</t>
  </si>
  <si>
    <t>29</t>
  </si>
  <si>
    <t>5969111141</t>
  </si>
  <si>
    <t>Kladenie zámkovej dlažby hr. 60 mm</t>
  </si>
  <si>
    <t>1162540009</t>
  </si>
  <si>
    <t>30</t>
  </si>
  <si>
    <t>5921952391.1</t>
  </si>
  <si>
    <t>Dlažba zámková hr. 60 mm - typ 1- Citytop kombi so systémom Einstein® dlažba s fázou,  systémová dlažba, zámkové zabezpečenie proti, mix 3 formátov (10/20/6, 20/20/6, 30/20/6 cm) sivá</t>
  </si>
  <si>
    <t>792380503</t>
  </si>
  <si>
    <t>31</t>
  </si>
  <si>
    <t>5921952391.2</t>
  </si>
  <si>
    <t>Dlažba zámková hr. 60 mm - typ 2 - Citytop systémová dlažba s fázou, 10/20/6 červená</t>
  </si>
  <si>
    <t>250900221</t>
  </si>
  <si>
    <t>32</t>
  </si>
  <si>
    <t>271521111</t>
  </si>
  <si>
    <t>Vankúše zhutnené pod obrubníky z kameniva hrubého drveného, frakcie 32 - 63 mm</t>
  </si>
  <si>
    <t>1052307419</t>
  </si>
  <si>
    <t>854,0*0,3*0,1</t>
  </si>
  <si>
    <t>33</t>
  </si>
  <si>
    <t>9165611111</t>
  </si>
  <si>
    <t xml:space="preserve">Osadenie  obrubníka betón., do lôžka z bet. pros. tr. C 20/25 </t>
  </si>
  <si>
    <t>1612043885</t>
  </si>
  <si>
    <t>34</t>
  </si>
  <si>
    <t>592170001800</t>
  </si>
  <si>
    <t>Obrubník  parkový,1000x50x200 mm</t>
  </si>
  <si>
    <t>ks</t>
  </si>
  <si>
    <t>-1557685881</t>
  </si>
  <si>
    <t>35</t>
  </si>
  <si>
    <t>597962125</t>
  </si>
  <si>
    <t xml:space="preserve">Montáž betón. žľabu š. 150, do lôžka z betónu prostého tr.C 25/30 </t>
  </si>
  <si>
    <t>-639504256</t>
  </si>
  <si>
    <t>36</t>
  </si>
  <si>
    <t>5923001932</t>
  </si>
  <si>
    <t>Žľab  ACO DRAIN ® MultiDrain® V100 ,  STAVEBNÁ VÝŠKA 100 mm</t>
  </si>
  <si>
    <t>1568294196</t>
  </si>
  <si>
    <t>37</t>
  </si>
  <si>
    <t>5923002901</t>
  </si>
  <si>
    <t xml:space="preserve">Mriežkový rošt , pozinkovaný </t>
  </si>
  <si>
    <t>-280489159</t>
  </si>
  <si>
    <t>38</t>
  </si>
  <si>
    <t>95317102.3</t>
  </si>
  <si>
    <t>Osadenie kovového poklopu ,vč. rámu, hmotnosti 100-150 kg</t>
  </si>
  <si>
    <t>1031668221</t>
  </si>
  <si>
    <t>39</t>
  </si>
  <si>
    <t>55242111709</t>
  </si>
  <si>
    <t>Poklop  liatinový, pozinkovaný - uzamykateľný</t>
  </si>
  <si>
    <t>-430357885</t>
  </si>
  <si>
    <t xml:space="preserve"> Ostatné konštrukcie a práce-búranie</t>
  </si>
  <si>
    <t>40</t>
  </si>
  <si>
    <t>767914899</t>
  </si>
  <si>
    <t>Demontáž jestv. reklamných válcov</t>
  </si>
  <si>
    <t>330861995</t>
  </si>
  <si>
    <t>41</t>
  </si>
  <si>
    <t>767915899</t>
  </si>
  <si>
    <t>Demontáž jestv. lavičiek  /  staršie dlhé pri ostrovčekoch /</t>
  </si>
  <si>
    <t>1646928222</t>
  </si>
  <si>
    <t>42</t>
  </si>
  <si>
    <t>767995899</t>
  </si>
  <si>
    <t>Demontáž a spätná montáž  jestv. lavičiek  /novšie pri trojuholníkoch /</t>
  </si>
  <si>
    <t>484997912</t>
  </si>
  <si>
    <t>43</t>
  </si>
  <si>
    <t>979081111</t>
  </si>
  <si>
    <t>Odvoz sutiny a vybúraných hmôt na skládku do 1 km</t>
  </si>
  <si>
    <t>1836823466</t>
  </si>
  <si>
    <t>811,922</t>
  </si>
  <si>
    <t>44</t>
  </si>
  <si>
    <t>979081121</t>
  </si>
  <si>
    <t>Odvoz sutiny a vybúraných hmôt na skládku za každý ďalší 1 km</t>
  </si>
  <si>
    <t>449899445</t>
  </si>
  <si>
    <t>811,922*12</t>
  </si>
  <si>
    <t>45</t>
  </si>
  <si>
    <t>979087212</t>
  </si>
  <si>
    <t>Nakladanie na dopravné prostriedky pre vodorovnú dopravu sutiny</t>
  </si>
  <si>
    <t>-1742357220</t>
  </si>
  <si>
    <t>46</t>
  </si>
  <si>
    <t>979089012</t>
  </si>
  <si>
    <t>Poplatok za skladovanie - betón, tehly, dlaždice (17 01 ), ostatné</t>
  </si>
  <si>
    <t>1719162636</t>
  </si>
  <si>
    <t>811,922-220,5</t>
  </si>
  <si>
    <t>47</t>
  </si>
  <si>
    <t>979089212</t>
  </si>
  <si>
    <t>Poplatok za skladovanie - bitúmenové zmesi, uholný decht, dechtové výrobky (17 03 ), ostatné</t>
  </si>
  <si>
    <t>CS Cenekon 2016 01</t>
  </si>
  <si>
    <t>1397146405</t>
  </si>
  <si>
    <t>99</t>
  </si>
  <si>
    <t xml:space="preserve"> Presun hmôt HSV</t>
  </si>
  <si>
    <t>48</t>
  </si>
  <si>
    <t>998223011</t>
  </si>
  <si>
    <t>Presun hmôt pre pozemné komunikácie s krytom dláždeným (822 2.3, 822 5.3) akejkoľvek dĺžky objektu</t>
  </si>
  <si>
    <t>-1916699603</t>
  </si>
  <si>
    <t>PSV</t>
  </si>
  <si>
    <t>Práce a dodávky PSV</t>
  </si>
  <si>
    <t>767</t>
  </si>
  <si>
    <t>Konštrukcie doplnkové kovové</t>
  </si>
  <si>
    <t>49</t>
  </si>
  <si>
    <t>76792101.2</t>
  </si>
  <si>
    <t>Montáž  a dodávka  Oplotenie z ťahokovu do v. 1 m + bránka š. 1 m- 3 ks , vr. základu a ukotvenia</t>
  </si>
  <si>
    <t>1650620448</t>
  </si>
  <si>
    <t>4*13,0</t>
  </si>
  <si>
    <t>50</t>
  </si>
  <si>
    <t>998767201</t>
  </si>
  <si>
    <t>Presun hmôt pre kovové stavebné doplnkové konštrukcie v objektoch výšky do 6 m</t>
  </si>
  <si>
    <t>%</t>
  </si>
  <si>
    <t>541769567</t>
  </si>
  <si>
    <t>T18</t>
  </si>
  <si>
    <t xml:space="preserve"> Mobiliár</t>
  </si>
  <si>
    <t>51</t>
  </si>
  <si>
    <t>1001.UNI</t>
  </si>
  <si>
    <t>-329072620</t>
  </si>
  <si>
    <t>52</t>
  </si>
  <si>
    <t>1005.UNI</t>
  </si>
  <si>
    <t>Odpadkový kôš  - oceľový s drevenými lamelami</t>
  </si>
  <si>
    <t>1423232746</t>
  </si>
  <si>
    <t>53</t>
  </si>
  <si>
    <t>1010.NI</t>
  </si>
  <si>
    <t>Stojan bicyklov / EDGETYRE STE 310 /</t>
  </si>
  <si>
    <t>1751496022</t>
  </si>
  <si>
    <t>54</t>
  </si>
  <si>
    <t>1006.UNI</t>
  </si>
  <si>
    <t>Doprava</t>
  </si>
  <si>
    <t>kpl</t>
  </si>
  <si>
    <t>-2127837221</t>
  </si>
  <si>
    <t>55</t>
  </si>
  <si>
    <t>1007.UNI</t>
  </si>
  <si>
    <t>Montáž</t>
  </si>
  <si>
    <t>2081099239</t>
  </si>
  <si>
    <t>VRN</t>
  </si>
  <si>
    <t xml:space="preserve"> Vedľajšie rozpočtové náklady</t>
  </si>
  <si>
    <t>VRN06</t>
  </si>
  <si>
    <t xml:space="preserve"> Zariadenie staveniska</t>
  </si>
  <si>
    <t>56</t>
  </si>
  <si>
    <t>000600024</t>
  </si>
  <si>
    <t>Zariadenie staveniska</t>
  </si>
  <si>
    <t>súb</t>
  </si>
  <si>
    <t>1024</t>
  </si>
  <si>
    <t>-1500770431</t>
  </si>
  <si>
    <t>VRN14</t>
  </si>
  <si>
    <t>Ostatné náklady stavby</t>
  </si>
  <si>
    <t>57</t>
  </si>
  <si>
    <t>001400013</t>
  </si>
  <si>
    <t>Ostatné náklady stavby - nepredvídané práce - 7% z celk. nákladu</t>
  </si>
  <si>
    <t>-2121342995</t>
  </si>
  <si>
    <t>2 - SO 101.1 - Rekonštrukcia vodnej plochy</t>
  </si>
  <si>
    <t>HSV - Práce a dodávky HSV</t>
  </si>
  <si>
    <t xml:space="preserve">    2 -   Zakladanie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</si>
  <si>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</si>
  <si>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</si>
  <si>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</si>
  <si>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781 - Dokončovacie práce a obklady / alternatívne riešenie /</t>
  </si>
  <si>
    <t>M - Práce a dodávky M</t>
  </si>
  <si>
    <t xml:space="preserve">    D19 - Technológia fontány</t>
  </si>
  <si>
    <t>Práce a dodávky HSV</t>
  </si>
  <si>
    <t>-1859342845</t>
  </si>
  <si>
    <t>17,4*4,7</t>
  </si>
  <si>
    <t>111201101</t>
  </si>
  <si>
    <t>Odstránenie krovín a stromov s koreňom s priemerom kmeňa do 100 mm, do 1000 m2</t>
  </si>
  <si>
    <t>1213105012</t>
  </si>
  <si>
    <t>730896547</t>
  </si>
  <si>
    <t>17,4*4,7*0,65</t>
  </si>
  <si>
    <t>-1033974329</t>
  </si>
  <si>
    <t>131201201</t>
  </si>
  <si>
    <t>Výkop zapaženej jamy v hornine 3, do 100 m3</t>
  </si>
  <si>
    <t>-380070058</t>
  </si>
  <si>
    <t>pre šachtu technológie</t>
  </si>
  <si>
    <t>2,5*2,5*2,5</t>
  </si>
  <si>
    <t>131201209</t>
  </si>
  <si>
    <t>Príplatok za lepivosť pri hĺbení zapažených jám a zárezov s urovnaním dna v hornine 3</t>
  </si>
  <si>
    <t>-1686311215</t>
  </si>
  <si>
    <t>151101201</t>
  </si>
  <si>
    <t>Paženie stien bez rozopretia alebo vzopretia, príložné hĺbky do 4m</t>
  </si>
  <si>
    <t>-280245140</t>
  </si>
  <si>
    <t>4*2,5*2,5</t>
  </si>
  <si>
    <t>151101211</t>
  </si>
  <si>
    <t>Odstránenie paženia stien príložné hĺbky do 4 m</t>
  </si>
  <si>
    <t>634078745</t>
  </si>
  <si>
    <t>151101301</t>
  </si>
  <si>
    <t>Rozopretie zapažených stien pri pažení príložnom hĺbky do 4 m</t>
  </si>
  <si>
    <t>1516527497</t>
  </si>
  <si>
    <t>151101311</t>
  </si>
  <si>
    <t>Odstránenie rozopretia stien paženia príložného hĺbky do 4 m</t>
  </si>
  <si>
    <t>-834123343</t>
  </si>
  <si>
    <t>162301500</t>
  </si>
  <si>
    <t>Vodorovné premiestnenie vyklčovaných krovín do priemeru kmeňa 100 mm na vzdialenosť 3000 m</t>
  </si>
  <si>
    <t>768907166</t>
  </si>
  <si>
    <t>162301509</t>
  </si>
  <si>
    <t>Príplatok za každých ďalších 1000 m premiest., vyklčovaných krovín po spevnenej ceste</t>
  </si>
  <si>
    <t>230516530</t>
  </si>
  <si>
    <t>25,0*12</t>
  </si>
  <si>
    <t>1398584163</t>
  </si>
  <si>
    <t>53,157+15,625</t>
  </si>
  <si>
    <t>-zásyp</t>
  </si>
  <si>
    <t>-5,75</t>
  </si>
  <si>
    <t>-850680278</t>
  </si>
  <si>
    <t>63,032*12</t>
  </si>
  <si>
    <t>-1596922330</t>
  </si>
  <si>
    <t>-275353016</t>
  </si>
  <si>
    <t>-245588344</t>
  </si>
  <si>
    <t>63,032*1,7</t>
  </si>
  <si>
    <t>Zásyp sypaninou so zhutnením jám, šachiet, rýh, zárezov alebo okolo objektov do 100 m3</t>
  </si>
  <si>
    <t>457937139</t>
  </si>
  <si>
    <t>vykop. zeminou</t>
  </si>
  <si>
    <t>-šachta</t>
  </si>
  <si>
    <t>-2,0*2,0*2,0</t>
  </si>
  <si>
    <t>-podkl. vrstvy</t>
  </si>
  <si>
    <t>-2,5*2,5*0,3</t>
  </si>
  <si>
    <t xml:space="preserve">  Zakladanie</t>
  </si>
  <si>
    <t>2715730011</t>
  </si>
  <si>
    <t>Násyp pod základové  konštrukcie so zhutnením zo štrku</t>
  </si>
  <si>
    <t>-1683557077</t>
  </si>
  <si>
    <t>2,5*2,5*0,15</t>
  </si>
  <si>
    <t>27331361.14</t>
  </si>
  <si>
    <t>Betón podkladný hr. 150 mm , prostý tr.C 16/20 - podklad pod šachtu techn.</t>
  </si>
  <si>
    <t>1358054994</t>
  </si>
  <si>
    <t>2793213119</t>
  </si>
  <si>
    <t>Obetónovanie nádrže , betón železový (bez výstuže), tr. C 16/20</t>
  </si>
  <si>
    <t>-1909148295</t>
  </si>
  <si>
    <t>4*2,5*0,15*2,2</t>
  </si>
  <si>
    <t>279351101</t>
  </si>
  <si>
    <t>Debnenie obetónovania nádrže jednostranné , zhotovenie-dielce</t>
  </si>
  <si>
    <t>-708758609</t>
  </si>
  <si>
    <t>4*2,5*2,2</t>
  </si>
  <si>
    <t>279351102</t>
  </si>
  <si>
    <t>Debnenie  obetónovania nádrže jednostranné , odstránenie-dielce</t>
  </si>
  <si>
    <t>1699423538</t>
  </si>
  <si>
    <t>2733624429</t>
  </si>
  <si>
    <t>Výstuž dosky a obetónovania nádrže zo zvár. sietí KARI, priemer drôtu 8/8 mm, veľkosť oka 150x150 mm</t>
  </si>
  <si>
    <t>-134354430</t>
  </si>
  <si>
    <t>2,5*2,5*1,3</t>
  </si>
  <si>
    <t>4*2,5*2,2*1,3</t>
  </si>
  <si>
    <t>2733216101</t>
  </si>
  <si>
    <t>Betón vane vodostavebný , železový (bez výstuže), tr. C 25/30</t>
  </si>
  <si>
    <t>-2070818710</t>
  </si>
  <si>
    <t>17,412*4,851*0,15</t>
  </si>
  <si>
    <t>2*(17,412+4,851)*0,15*0,35</t>
  </si>
  <si>
    <t>2733512170</t>
  </si>
  <si>
    <t>Debnenie stien vane, zhotovenie-tradičné</t>
  </si>
  <si>
    <t>939754134</t>
  </si>
  <si>
    <t>2*(17,112+4,551)*0,35</t>
  </si>
  <si>
    <t>2733512180</t>
  </si>
  <si>
    <t>Debnenie stien vane, odstránenie-tradičné</t>
  </si>
  <si>
    <t>-45822007</t>
  </si>
  <si>
    <t>2733618210</t>
  </si>
  <si>
    <t>Výstuž vane z ocele 10505</t>
  </si>
  <si>
    <t>180314625</t>
  </si>
  <si>
    <t>15,008*80/1000</t>
  </si>
  <si>
    <t>Vodorovné konštrukcie</t>
  </si>
  <si>
    <t>45157211.1</t>
  </si>
  <si>
    <t>Lôžko pod potrubie,objekty z kameniva 0-4 mm</t>
  </si>
  <si>
    <t>364160860</t>
  </si>
  <si>
    <t>2,5*2,5*0,12</t>
  </si>
  <si>
    <t>451573111.3</t>
  </si>
  <si>
    <t>Lôžko pod  šachtu technol., v otvorenom výkope z piesku  hr. 30 mm</t>
  </si>
  <si>
    <t>496649394</t>
  </si>
  <si>
    <t>2,5*2,5*0,03</t>
  </si>
  <si>
    <t>564991211</t>
  </si>
  <si>
    <t>Podklad alebo podsyp z makadamu s rozprestretím, vlhčením a zhutnením, po zhutnení hr. 150 mm</t>
  </si>
  <si>
    <t>-1711901978</t>
  </si>
  <si>
    <t>Úpravy povrchov, podlahy, osadenie</t>
  </si>
  <si>
    <t>6324516719</t>
  </si>
  <si>
    <t>Vyspravenie a prikotvenie jestv. betonových obrúb</t>
  </si>
  <si>
    <t>-391581759</t>
  </si>
  <si>
    <t>(2*(18,235+5,758))*0,45</t>
  </si>
  <si>
    <t>89321211.1</t>
  </si>
  <si>
    <t>D+M Šachta vodomerná   2000/2000/2000 mm , vr, stupačiek</t>
  </si>
  <si>
    <t>1225185592</t>
  </si>
  <si>
    <t>899102111</t>
  </si>
  <si>
    <t>Osadenie poklopu liatinového a oceľového vrátane rámu hmotn. nad 50 do 100 kg</t>
  </si>
  <si>
    <t>CS Cenekon 2013 02</t>
  </si>
  <si>
    <t>651796362</t>
  </si>
  <si>
    <t>5524311101</t>
  </si>
  <si>
    <t>Poklop ťažký  600X600 mm , vr. osadz. rámu</t>
  </si>
  <si>
    <t>-1955048310</t>
  </si>
  <si>
    <t>968066750</t>
  </si>
  <si>
    <t>Prestup cez stenu d 100 mm</t>
  </si>
  <si>
    <t>1425175104</t>
  </si>
  <si>
    <t>968066760</t>
  </si>
  <si>
    <t>Prestup cez stenu d 120 mm</t>
  </si>
  <si>
    <t>553779322</t>
  </si>
  <si>
    <t>968066770</t>
  </si>
  <si>
    <t>Prestup cez stenu d 150 mm</t>
  </si>
  <si>
    <t>-1839245852</t>
  </si>
  <si>
    <t>968066790</t>
  </si>
  <si>
    <t xml:space="preserve">Prestup cez stenu 250x100 mm </t>
  </si>
  <si>
    <t>-833503424</t>
  </si>
  <si>
    <t>968066791</t>
  </si>
  <si>
    <t>Vysekanie niky do steny 500x100x500 mm</t>
  </si>
  <si>
    <t>1761713575</t>
  </si>
  <si>
    <t>Presun hmôt HSV</t>
  </si>
  <si>
    <t>998011001</t>
  </si>
  <si>
    <t>Presun hmôt pre budovy  (801, 803, 812), zvislá konštr. z tehál, tvárnic, z kovu výšky do 6 m</t>
  </si>
  <si>
    <t>645576959</t>
  </si>
  <si>
    <t>781</t>
  </si>
  <si>
    <t>Dokončovacie práce a obklady / alternatívne riešenie /</t>
  </si>
  <si>
    <t>781445078</t>
  </si>
  <si>
    <t>Montáž obkladov stien z obkladačiek hutných, keramických do tmelu, v obmedz. priest., škar. biel. cementom  200x200 mm</t>
  </si>
  <si>
    <t>-1809144782</t>
  </si>
  <si>
    <t>17,112*4,551</t>
  </si>
  <si>
    <t>2*(17,112+4,551)*(0,35+0,15)</t>
  </si>
  <si>
    <t>5976574000.3</t>
  </si>
  <si>
    <t>Obkladačky keramické glazované jednofarebné hladké- mrazuvzdorné</t>
  </si>
  <si>
    <t>212482780</t>
  </si>
  <si>
    <t>99,54*1,02</t>
  </si>
  <si>
    <t>998781201</t>
  </si>
  <si>
    <t>Presun hmôt pre obklady keramické v objektoch výšky do 6 m</t>
  </si>
  <si>
    <t>-1123242893</t>
  </si>
  <si>
    <t>Práce a dodávky M</t>
  </si>
  <si>
    <t>D19</t>
  </si>
  <si>
    <t>Technológia fontány</t>
  </si>
  <si>
    <t>00001</t>
  </si>
  <si>
    <t>Rozváděč pro napojení technologie označený RM1, v provedení jako sestava plastových rozvodnic na omítku krytí IP55</t>
  </si>
  <si>
    <t>kus</t>
  </si>
  <si>
    <t>-301018156</t>
  </si>
  <si>
    <t>H07 RNS4 x 1,5</t>
  </si>
  <si>
    <t>Kabeláž ke světlům</t>
  </si>
  <si>
    <t>bm</t>
  </si>
  <si>
    <t>-918263062</t>
  </si>
  <si>
    <t>Kopo 50</t>
  </si>
  <si>
    <t>Kabelové chráničky  Kopoflex 50</t>
  </si>
  <si>
    <t>1552099901</t>
  </si>
  <si>
    <t>LED OA</t>
  </si>
  <si>
    <t>Nerezový LED podvodní reflektor 27W, 24VDC, jednobarevný</t>
  </si>
  <si>
    <t>1806730783</t>
  </si>
  <si>
    <t>Pol71</t>
  </si>
  <si>
    <t>Transformátor 230/24VDC  150 VA</t>
  </si>
  <si>
    <t>708777610</t>
  </si>
  <si>
    <t>KP G1-1</t>
  </si>
  <si>
    <t>Nerezová kabelová průchodka jedno-vývodová včetně nerez prostupu betonem</t>
  </si>
  <si>
    <t>1165039931</t>
  </si>
  <si>
    <t>00007</t>
  </si>
  <si>
    <t>Elektroinstalační materiál</t>
  </si>
  <si>
    <t>kompl.</t>
  </si>
  <si>
    <t>1089261412</t>
  </si>
  <si>
    <t>00008</t>
  </si>
  <si>
    <t>Elektroinstalační práce</t>
  </si>
  <si>
    <t>1715442480</t>
  </si>
  <si>
    <t>00010</t>
  </si>
  <si>
    <t>Revizní zpráva</t>
  </si>
  <si>
    <t>1222238829</t>
  </si>
  <si>
    <t>315111114</t>
  </si>
  <si>
    <t>Montáž technologie</t>
  </si>
  <si>
    <t>1983516226</t>
  </si>
  <si>
    <t>03511234</t>
  </si>
  <si>
    <t>Tlakové zkoušky</t>
  </si>
  <si>
    <t>hod</t>
  </si>
  <si>
    <t>988160599</t>
  </si>
  <si>
    <t>03511235</t>
  </si>
  <si>
    <t>Uvedení do provozu</t>
  </si>
  <si>
    <t>259178962</t>
  </si>
  <si>
    <t>03511236</t>
  </si>
  <si>
    <t>Zaškolení obsluhy</t>
  </si>
  <si>
    <t>1332060568</t>
  </si>
  <si>
    <t>58</t>
  </si>
  <si>
    <t>3511238</t>
  </si>
  <si>
    <t>Návod na obsluhu a údržbu</t>
  </si>
  <si>
    <t>-775034955</t>
  </si>
  <si>
    <t>59</t>
  </si>
  <si>
    <t>3519999</t>
  </si>
  <si>
    <t>Vedlejší náklady</t>
  </si>
  <si>
    <t>877254120</t>
  </si>
  <si>
    <t>60</t>
  </si>
  <si>
    <t>3511239</t>
  </si>
  <si>
    <t>PD ve stupni realizační, Dílenská dokumentace</t>
  </si>
  <si>
    <t>-195453456</t>
  </si>
  <si>
    <t>61</t>
  </si>
  <si>
    <t>3511240</t>
  </si>
  <si>
    <t>Autorský dozor</t>
  </si>
  <si>
    <t>-159535942</t>
  </si>
  <si>
    <t>62</t>
  </si>
  <si>
    <t>3511241</t>
  </si>
  <si>
    <t>Přesun hmot</t>
  </si>
  <si>
    <t>-2079278063</t>
  </si>
  <si>
    <t>63</t>
  </si>
  <si>
    <t>atyp. plast 01</t>
  </si>
  <si>
    <t>Podstavec čerpadla plast PP</t>
  </si>
  <si>
    <t>1937172162</t>
  </si>
  <si>
    <t>64</t>
  </si>
  <si>
    <t>atyp. plast 02</t>
  </si>
  <si>
    <t>PP jednoplášťová jednovstupová strojovna technologie, vnitřní rozměry 2,5x2,0x2,0m, 1 vstupní, komínek 800x800mm, včetně prostupů potrubí</t>
  </si>
  <si>
    <t>-1599748067</t>
  </si>
  <si>
    <t>65</t>
  </si>
  <si>
    <t>atyp. nerez 03</t>
  </si>
  <si>
    <t>Nerezový prostup recirkulační trysky G 6/4" s přírubovým těsněním fólie</t>
  </si>
  <si>
    <t>-1703526710</t>
  </si>
  <si>
    <t>66</t>
  </si>
  <si>
    <t>07520+07521</t>
  </si>
  <si>
    <t>Nerezový skimmer A 201 - 330x240x230mm s nerezovým výsuvným košem ,  přepad DN40, sání DN50, dopouštění</t>
  </si>
  <si>
    <t>1089873652</t>
  </si>
  <si>
    <t>67</t>
  </si>
  <si>
    <t>atyp. nerez 05</t>
  </si>
  <si>
    <t>Nerezová vypouštěcí armatura 300x300mm, hloubky 150mm vypouštění G4</t>
  </si>
  <si>
    <t>-331482912</t>
  </si>
  <si>
    <t>68</t>
  </si>
  <si>
    <t>BDS121</t>
  </si>
  <si>
    <t>Litinový poklop 800x800mm, B125, 800 x 800 mm s těsněním a uzamykáním</t>
  </si>
  <si>
    <t>-33049588</t>
  </si>
  <si>
    <t>69</t>
  </si>
  <si>
    <t>16327</t>
  </si>
  <si>
    <t>Nerezová recirkulační tryska DN40</t>
  </si>
  <si>
    <t>-1350483449</t>
  </si>
  <si>
    <t>70</t>
  </si>
  <si>
    <t>272000080</t>
  </si>
  <si>
    <t>Odvětrání strojovny vč. ventilátoru s časovým řízením</t>
  </si>
  <si>
    <t>-1668223672</t>
  </si>
  <si>
    <t>71</t>
  </si>
  <si>
    <t>570611</t>
  </si>
  <si>
    <t>Odstředivé plastové čerpadlo s  integrovaným zachycovačem nečistot, připojení DN50/DN40, výkon 1,0 kW; Q=20m3/h při 8mvs, 400V</t>
  </si>
  <si>
    <t>1325013653</t>
  </si>
  <si>
    <t>72</t>
  </si>
  <si>
    <t>570418B</t>
  </si>
  <si>
    <t>Odstředivé plastové čerpadlo filtrace s integrovaným zachycovačem nečistot,  připojení DN50/DN40, výkon 1,1 kW; Q=15m3/h při 10 mvs, 230V</t>
  </si>
  <si>
    <t>-572152644</t>
  </si>
  <si>
    <t>73</t>
  </si>
  <si>
    <t>VErG1</t>
  </si>
  <si>
    <t>vertikál G 1"</t>
  </si>
  <si>
    <t>1291449557</t>
  </si>
  <si>
    <t>74</t>
  </si>
  <si>
    <t>F 2462016 B</t>
  </si>
  <si>
    <t>Nerezová napěněná tryska Vřídlo, Ř ústí 35mm , připojení G1',</t>
  </si>
  <si>
    <t>225130843</t>
  </si>
  <si>
    <t>75</t>
  </si>
  <si>
    <t>Art. 1700</t>
  </si>
  <si>
    <t>Mosazné šoupě G1"</t>
  </si>
  <si>
    <t>-1028014965</t>
  </si>
  <si>
    <t>76</t>
  </si>
  <si>
    <t>15782</t>
  </si>
  <si>
    <t>Pískový plastový filtr s bočním připojením 11/2", vnitřní průměr D600,  průtok 9m3/h</t>
  </si>
  <si>
    <t>-369496835</t>
  </si>
  <si>
    <t>77</t>
  </si>
  <si>
    <t>00596</t>
  </si>
  <si>
    <t>Filtrační písek 0,6-1 mm</t>
  </si>
  <si>
    <t>kg</t>
  </si>
  <si>
    <t>1752831220</t>
  </si>
  <si>
    <t>78</t>
  </si>
  <si>
    <t>20569</t>
  </si>
  <si>
    <t>Ruční ovládací 6-ti cestný ventil s bočním připojením na filtr, ,  připojení 11/2"</t>
  </si>
  <si>
    <t>704340273</t>
  </si>
  <si>
    <t>79</t>
  </si>
  <si>
    <t>DOC3GT</t>
  </si>
  <si>
    <t>Ponorné kalové čerpadlo, nerezové, Q=4m3/h při 8 mvs</t>
  </si>
  <si>
    <t>-869317757</t>
  </si>
  <si>
    <t>80</t>
  </si>
  <si>
    <t>WGME-320</t>
  </si>
  <si>
    <t>Jednoduchý změkčovací filtr s objemovým řízením s kapacitou 240°dHxm3, včetně nádoby na sůl</t>
  </si>
  <si>
    <t>1235635612</t>
  </si>
  <si>
    <t>81</t>
  </si>
  <si>
    <t>SD-1</t>
  </si>
  <si>
    <t>Sestava dopouštění včetně By-passu - 1"</t>
  </si>
  <si>
    <t>1886915973</t>
  </si>
  <si>
    <t>82</t>
  </si>
  <si>
    <t>EVPI 2020</t>
  </si>
  <si>
    <t>El.mag. Ventil 1", 230V</t>
  </si>
  <si>
    <t>1773262345</t>
  </si>
  <si>
    <t>83</t>
  </si>
  <si>
    <t>RA109P421</t>
  </si>
  <si>
    <t>Kartušový filtr G 1 včetně filtrační vložky 50 mic</t>
  </si>
  <si>
    <t>2036932980</t>
  </si>
  <si>
    <t>84</t>
  </si>
  <si>
    <t>0501110</t>
  </si>
  <si>
    <t>Koleno D110 PVC 90° lep</t>
  </si>
  <si>
    <t>571934706</t>
  </si>
  <si>
    <t>85</t>
  </si>
  <si>
    <t>0502110</t>
  </si>
  <si>
    <t>Koleno D110 PVC 45° lep</t>
  </si>
  <si>
    <t>546520481</t>
  </si>
  <si>
    <t>86</t>
  </si>
  <si>
    <t>PV01063AP</t>
  </si>
  <si>
    <t>Koleno D 63/90° PN 16 PVC</t>
  </si>
  <si>
    <t>-1612109544</t>
  </si>
  <si>
    <t>87</t>
  </si>
  <si>
    <t>PV02063AP</t>
  </si>
  <si>
    <t>Koleno D 63/45° PN16 PVC</t>
  </si>
  <si>
    <t>944804387</t>
  </si>
  <si>
    <t>88</t>
  </si>
  <si>
    <t>PV01050AP</t>
  </si>
  <si>
    <t>Koleno D 50/90° PVC PN16</t>
  </si>
  <si>
    <t>589555707</t>
  </si>
  <si>
    <t>89</t>
  </si>
  <si>
    <t>PV02050AP</t>
  </si>
  <si>
    <t>Koleno D 50/45° PN 16, PVC</t>
  </si>
  <si>
    <t>1572218239</t>
  </si>
  <si>
    <t>90</t>
  </si>
  <si>
    <t>0503110</t>
  </si>
  <si>
    <t>T-kus D110 PVC lepení</t>
  </si>
  <si>
    <t>-1320764690</t>
  </si>
  <si>
    <t>91</t>
  </si>
  <si>
    <t>7503063</t>
  </si>
  <si>
    <t>T-kus D 63 PVC,PN10 lep</t>
  </si>
  <si>
    <t>1194175273</t>
  </si>
  <si>
    <t>92</t>
  </si>
  <si>
    <t>PV03050AP</t>
  </si>
  <si>
    <t>T-kus D 50 PVC PN 16</t>
  </si>
  <si>
    <t>809854763</t>
  </si>
  <si>
    <t>93</t>
  </si>
  <si>
    <t>0225606350</t>
  </si>
  <si>
    <t>Redukce kr.63x50 PVC</t>
  </si>
  <si>
    <t>-2071612855</t>
  </si>
  <si>
    <t>94</t>
  </si>
  <si>
    <t>02713</t>
  </si>
  <si>
    <t>Tr PVC D110,dl.6m,PN 10</t>
  </si>
  <si>
    <t>558202750</t>
  </si>
  <si>
    <t>95</t>
  </si>
  <si>
    <t>02711</t>
  </si>
  <si>
    <t>Tr PVC D 75,dl.5m, PN 9</t>
  </si>
  <si>
    <t>-988768983</t>
  </si>
  <si>
    <t>96</t>
  </si>
  <si>
    <t>02710</t>
  </si>
  <si>
    <t>Tr PVC D 63,dl.5m, PN 10</t>
  </si>
  <si>
    <t>-21648437</t>
  </si>
  <si>
    <t>97</t>
  </si>
  <si>
    <t>02709</t>
  </si>
  <si>
    <t>Tr PVC D 50,dl.5m, PN 10</t>
  </si>
  <si>
    <t>-54480140</t>
  </si>
  <si>
    <t>98</t>
  </si>
  <si>
    <t>0580110</t>
  </si>
  <si>
    <t>Klapka uzavírací  D110 PVC</t>
  </si>
  <si>
    <t>-1620973257</t>
  </si>
  <si>
    <t>0581110RA</t>
  </si>
  <si>
    <t>Přírubový komplet D 110PVC</t>
  </si>
  <si>
    <t>1083487895</t>
  </si>
  <si>
    <t>100</t>
  </si>
  <si>
    <t>0560090</t>
  </si>
  <si>
    <t>Kohout kulový D 90 PVC</t>
  </si>
  <si>
    <t>-1044141326</t>
  </si>
  <si>
    <t>101</t>
  </si>
  <si>
    <t>0560075</t>
  </si>
  <si>
    <t>Kohout kulový D 75 PVC</t>
  </si>
  <si>
    <t>-1865583347</t>
  </si>
  <si>
    <t>102</t>
  </si>
  <si>
    <t>0560063</t>
  </si>
  <si>
    <t>Kohout kulový D 63 PVC</t>
  </si>
  <si>
    <t>925975316</t>
  </si>
  <si>
    <t>103</t>
  </si>
  <si>
    <t>0560050</t>
  </si>
  <si>
    <t>Kohout kulový D 50 PVC</t>
  </si>
  <si>
    <t>-1318584989</t>
  </si>
  <si>
    <t>104</t>
  </si>
  <si>
    <t>0567075</t>
  </si>
  <si>
    <t>Klapka zpětná včetně přírub  D 75 PVC</t>
  </si>
  <si>
    <t>2103399443</t>
  </si>
  <si>
    <t>105</t>
  </si>
  <si>
    <t>0567063</t>
  </si>
  <si>
    <t>Ventil zpětný D 63 PVC</t>
  </si>
  <si>
    <t>-1377144896</t>
  </si>
  <si>
    <t>106</t>
  </si>
  <si>
    <t>0567050</t>
  </si>
  <si>
    <t>Ventil zpětný D 50 PVC</t>
  </si>
  <si>
    <t>906912736</t>
  </si>
  <si>
    <t>107</t>
  </si>
  <si>
    <t>0590300</t>
  </si>
  <si>
    <t>Čistič PVC</t>
  </si>
  <si>
    <t>litr</t>
  </si>
  <si>
    <t>-894847501</t>
  </si>
  <si>
    <t>108</t>
  </si>
  <si>
    <t>900102</t>
  </si>
  <si>
    <t>Teflonová páska</t>
  </si>
  <si>
    <t>-2027688507</t>
  </si>
  <si>
    <t>109</t>
  </si>
  <si>
    <t>0590101</t>
  </si>
  <si>
    <t>Lepidlo PVC-U</t>
  </si>
  <si>
    <t>2119660722</t>
  </si>
  <si>
    <t>110</t>
  </si>
  <si>
    <t>KM pozink. plast</t>
  </si>
  <si>
    <t>Kotvící materiál, úchyty</t>
  </si>
  <si>
    <t>1796266142</t>
  </si>
  <si>
    <t>111</t>
  </si>
  <si>
    <t>000600024.1</t>
  </si>
  <si>
    <t>Zariadenie staveniska - 1,5 %</t>
  </si>
  <si>
    <t>-1651688670</t>
  </si>
  <si>
    <t>112</t>
  </si>
  <si>
    <t>000600024.2</t>
  </si>
  <si>
    <t>Kompletačná činnost - 1%</t>
  </si>
  <si>
    <t>731095792</t>
  </si>
  <si>
    <t>113</t>
  </si>
  <si>
    <t>000600024.3</t>
  </si>
  <si>
    <t>Rezerva rozpočtu - 0,5 %</t>
  </si>
  <si>
    <t>2067374218</t>
  </si>
  <si>
    <t>3 - SO 101.2 - Kryté pódium</t>
  </si>
  <si>
    <t xml:space="preserve">    762 - Konštrukcie tesárske</t>
  </si>
  <si>
    <t xml:space="preserve">    783 - Dokončovacie práce - nátery</t>
  </si>
  <si>
    <t xml:space="preserve">    43-M - Montáž oceľových konštrukcií</t>
  </si>
  <si>
    <t>132201101</t>
  </si>
  <si>
    <t>Výkop ryhy do šírky 600 mm v horn.3 do 100 m3</t>
  </si>
  <si>
    <t>-1128955150</t>
  </si>
  <si>
    <t>2,4*0,5*0,8*4</t>
  </si>
  <si>
    <t>132201109</t>
  </si>
  <si>
    <t>Príplatok k cene za lepivosť pri hĺbení rýh šírky do 600 mm zapažených i nezapažených s urovnaním dna v hornine 3</t>
  </si>
  <si>
    <t>-1162563131</t>
  </si>
  <si>
    <t>-1261813389</t>
  </si>
  <si>
    <t>1,4*1,4*1,0*4</t>
  </si>
  <si>
    <t>2054708751</t>
  </si>
  <si>
    <t>-2048999663</t>
  </si>
  <si>
    <t>3,84+7,84</t>
  </si>
  <si>
    <t>-2020743224</t>
  </si>
  <si>
    <t>11,86*12</t>
  </si>
  <si>
    <t>-90273644</t>
  </si>
  <si>
    <t>-1388641379</t>
  </si>
  <si>
    <t>1866686134</t>
  </si>
  <si>
    <t>11,68*1,7</t>
  </si>
  <si>
    <t>274313612</t>
  </si>
  <si>
    <t>Betón základových pásov, prostý tr. C 20/25</t>
  </si>
  <si>
    <t>1743982821</t>
  </si>
  <si>
    <t>275321312</t>
  </si>
  <si>
    <t>Betón základových pätiek, železový (bez výstuže), tr. C 20/25</t>
  </si>
  <si>
    <t>794420375</t>
  </si>
  <si>
    <t>1925410435</t>
  </si>
  <si>
    <t>výkaz výstuže v.č. 02 statika</t>
  </si>
  <si>
    <t>170,7/1000</t>
  </si>
  <si>
    <t>Presun hmôt pre budovy JKSO 801, 803,812,zvislá konštr.z tehál,tvárnic,z kovu výšky do 6 m</t>
  </si>
  <si>
    <t>-1476913636</t>
  </si>
  <si>
    <t>762</t>
  </si>
  <si>
    <t>Konštrukcie tesárske</t>
  </si>
  <si>
    <t>762712110</t>
  </si>
  <si>
    <t>Montáž priestorových viazaných konštrukcií z reziva hraneného prierezovej plochy do 120 cm2</t>
  </si>
  <si>
    <t>CS CENEKON 2019 01</t>
  </si>
  <si>
    <t>-1704458838</t>
  </si>
  <si>
    <t>16*1,11+16*1,12</t>
  </si>
  <si>
    <t>605420000200</t>
  </si>
  <si>
    <t>Rezivo stavebné zo smreku - hranoly 80x80 mm</t>
  </si>
  <si>
    <t>-618595387</t>
  </si>
  <si>
    <t>35,68*0,08*0,08*1,05</t>
  </si>
  <si>
    <t>0,24*1,08 'Přepočítané koeficientom množstva</t>
  </si>
  <si>
    <t>762524104</t>
  </si>
  <si>
    <t>Položenie podláh hobľovaných na pero a drážku z dosiek a fošien</t>
  </si>
  <si>
    <t>-1589951505</t>
  </si>
  <si>
    <t>605460002404</t>
  </si>
  <si>
    <t>Dosky hobľované zo smreku hr.30 mm, sušené  bez defektov, hniloby, hrčí , tr.I.</t>
  </si>
  <si>
    <t>1978717624</t>
  </si>
  <si>
    <t>25,0*1,02</t>
  </si>
  <si>
    <t>762795000</t>
  </si>
  <si>
    <t>Spojovacie prostriedky pre priestorové viazané konštrukcie - klince, svorky, fixačné dosky</t>
  </si>
  <si>
    <t>1781180306</t>
  </si>
  <si>
    <t>0,259+25,0*0,03</t>
  </si>
  <si>
    <t>998762202</t>
  </si>
  <si>
    <t>Presun hmôt pre konštrukcie tesárske v objektoch výšky do 12 m</t>
  </si>
  <si>
    <t>CS CENEKON 2017 01</t>
  </si>
  <si>
    <t>1010122658</t>
  </si>
  <si>
    <t>7673400159</t>
  </si>
  <si>
    <t>Montáž a dodávka  Zastrešenie pódia  z polykarbonátu  , vr. kotv. mat.</t>
  </si>
  <si>
    <t>-514469741</t>
  </si>
  <si>
    <t xml:space="preserve">VLNITÁ POLYKARBONÁTOVÁ DOSKA EXCLUSIVE Solar ICE 76/18 (4ks 1045x4000 a 14ks 1045x5000) KOTVENÉ DO OCEĽOVÉHO ROŠTU RHS60*40*4,0 SAMOREZNÝMI SKRUTKAMI </t>
  </si>
  <si>
    <t xml:space="preserve"> VRÁTANE PODLOŽKY S PRACHOVKOU A DISTANČNOU PODLOŽKOU + PENOVOU PE PÁSKOU </t>
  </si>
  <si>
    <t>(3,14*(8,0/2)*(8,0/2))*1,02</t>
  </si>
  <si>
    <t>1841813603</t>
  </si>
  <si>
    <t>783</t>
  </si>
  <si>
    <t>Dokončovacie práce - nátery</t>
  </si>
  <si>
    <t>783225600</t>
  </si>
  <si>
    <t>Nátery kov.stav.doplnk.konštr. syntetické farby šedej na vzduchu schnúce 2x emailovaním</t>
  </si>
  <si>
    <t>1176113663</t>
  </si>
  <si>
    <t>OK</t>
  </si>
  <si>
    <t>4474,1/1000*32</t>
  </si>
  <si>
    <t>783226100</t>
  </si>
  <si>
    <t>Nátery kov.stav.doplnk.konštr. syntetické farby šedej na vzduchu schnúce základný</t>
  </si>
  <si>
    <t>1985575981</t>
  </si>
  <si>
    <t>783782203</t>
  </si>
  <si>
    <t>Nátery tesárskych konštrukcií povrchová impregnácia Bochemitom QB</t>
  </si>
  <si>
    <t>-743762913</t>
  </si>
  <si>
    <t>2*(0,08+0,08)*35,68</t>
  </si>
  <si>
    <t>25,0*2</t>
  </si>
  <si>
    <t>43-M</t>
  </si>
  <si>
    <t>Montáž oceľových konštrukcií</t>
  </si>
  <si>
    <t>430 9111</t>
  </si>
  <si>
    <t>Montáž  a dodávka   Oceľová konštrukcia  S235JR , vr.spoj.mat. a zvarov</t>
  </si>
  <si>
    <t>2044120718</t>
  </si>
  <si>
    <t>4 - SO 101.3 - Krytá besiedka</t>
  </si>
  <si>
    <t>1678464519</t>
  </si>
  <si>
    <t>1834595278</t>
  </si>
  <si>
    <t>-771688197</t>
  </si>
  <si>
    <t>1775439539</t>
  </si>
  <si>
    <t>7,84*12</t>
  </si>
  <si>
    <t>1047805628</t>
  </si>
  <si>
    <t>698243772</t>
  </si>
  <si>
    <t>495205923</t>
  </si>
  <si>
    <t>7,84*1,7</t>
  </si>
  <si>
    <t>-146070556</t>
  </si>
  <si>
    <t>2082327437</t>
  </si>
  <si>
    <t>375307101</t>
  </si>
  <si>
    <t>-221025911</t>
  </si>
  <si>
    <t xml:space="preserve">VLNITÁ POLYKARBONÁTOVÁ DOSKA EXCLUSIVE Solar ICE 76/18 (8ks 1045x4000 a 12ks 1045x5000) KOTVENÉ DO OCEĽOVÉHO ROŠTU RHS60*40*4,0 SAMOREZNÝMI SKRUTKAMI </t>
  </si>
  <si>
    <t>(3,14*(9,0/2)*(8,0/2))*1,02</t>
  </si>
  <si>
    <t>925915218</t>
  </si>
  <si>
    <t>-1024238179</t>
  </si>
  <si>
    <t>3448,7/1000*32</t>
  </si>
  <si>
    <t>2049193691</t>
  </si>
  <si>
    <t>613462365</t>
  </si>
  <si>
    <t>5 - SO 101.4 - Statický zahmlievací systém</t>
  </si>
  <si>
    <t xml:space="preserve">    T04 - Statický zahmlievací systém</t>
  </si>
  <si>
    <t>T04</t>
  </si>
  <si>
    <t>Statický zahmlievací systém</t>
  </si>
  <si>
    <t>762000</t>
  </si>
  <si>
    <t xml:space="preserve">Montáž a dodávka :Statický zahmlievací systém /vodná clona /, vr.  ukotvenia ,príslušenstva a dopravy / konkrétne dimenzie a staticko- konštr. riešenie bude súčasťou realizačnej a dielenskej dokumentácie / </t>
  </si>
  <si>
    <t>1889080618</t>
  </si>
  <si>
    <t>8 - SO 102 - Verejné osvetlenie</t>
  </si>
  <si>
    <t xml:space="preserve">    21-M - Elektromontáže</t>
  </si>
  <si>
    <t>21-M</t>
  </si>
  <si>
    <t>Elektromontáže</t>
  </si>
  <si>
    <t>210193061</t>
  </si>
  <si>
    <t>Montáž rozvádzača pilierového</t>
  </si>
  <si>
    <t>262144</t>
  </si>
  <si>
    <t>357120004500</t>
  </si>
  <si>
    <t>Rozvádzač verejného osvetlenia RVO</t>
  </si>
  <si>
    <t>210800187</t>
  </si>
  <si>
    <t>Kábel medený uložený v trubke CYKY 450/750 V 3x2,5</t>
  </si>
  <si>
    <t>341110000800</t>
  </si>
  <si>
    <t>Kábel medený CYKY 3x2,5 mm2</t>
  </si>
  <si>
    <t>210800188</t>
  </si>
  <si>
    <t>Kábel medený uložený v trubke CYKY 450/750 V 3x4</t>
  </si>
  <si>
    <t>341110000900</t>
  </si>
  <si>
    <t>Kábel medený CYKY 3x4 mm2</t>
  </si>
  <si>
    <t>345710006300</t>
  </si>
  <si>
    <t>Chránička FXKVR 40</t>
  </si>
  <si>
    <t>210800196</t>
  </si>
  <si>
    <t>Kábel medený uložený v trubke CYKY 450/750 V 4x10</t>
  </si>
  <si>
    <t>341110001700</t>
  </si>
  <si>
    <t>Kábel medený CYKY 4x10 mm2</t>
  </si>
  <si>
    <t>210800197</t>
  </si>
  <si>
    <t>Kábel medený uložený v trubke CYKY 450/750 V 4x16</t>
  </si>
  <si>
    <t>341110001800</t>
  </si>
  <si>
    <t>Kábel medený CYKY 4x16 mm2</t>
  </si>
  <si>
    <t>345710006400</t>
  </si>
  <si>
    <t>Chránička FXKVR 63</t>
  </si>
  <si>
    <t>220065004</t>
  </si>
  <si>
    <t>Uloženie optického kábla</t>
  </si>
  <si>
    <t>341250007900</t>
  </si>
  <si>
    <t>Kábel optický /orientačná cena , typ úpresní dodávatel SLB/</t>
  </si>
  <si>
    <t>286530264900</t>
  </si>
  <si>
    <t>Chránička HDPE 40</t>
  </si>
  <si>
    <t>210220020</t>
  </si>
  <si>
    <t>Uzemňovacie vedenie v zemi FeZn vrátane izolácie spojov</t>
  </si>
  <si>
    <t>3544223850</t>
  </si>
  <si>
    <t>Uzemňovacie vedenie v zemi – pások FeZn 30x4mm</t>
  </si>
  <si>
    <t>210020553</t>
  </si>
  <si>
    <t>Vodič pozinkovaný do D 10 mm</t>
  </si>
  <si>
    <t>1561523500</t>
  </si>
  <si>
    <t>Drôt FeZn O10 mm s antikoroznou ochranou</t>
  </si>
  <si>
    <t>210220252</t>
  </si>
  <si>
    <t>Svorka FeZn spojovacia SR02</t>
  </si>
  <si>
    <t>3544221100</t>
  </si>
  <si>
    <t>Svorka bleskozvodná  SR02</t>
  </si>
  <si>
    <t>210220253</t>
  </si>
  <si>
    <t>Svorka FeZn uzemňovacia SR03</t>
  </si>
  <si>
    <t>3544221300</t>
  </si>
  <si>
    <t>Svorka bleskozvodná  SR03</t>
  </si>
  <si>
    <t>210293013</t>
  </si>
  <si>
    <t>Doplniť alebo vymeniť svorky FeZn SS, SO, SZ, SP</t>
  </si>
  <si>
    <t>354410004000</t>
  </si>
  <si>
    <t>Svorka FeZn pripájaca označenie SP 1</t>
  </si>
  <si>
    <t>210201810.1</t>
  </si>
  <si>
    <t>Zapojenie svietidla LED</t>
  </si>
  <si>
    <t>348370001400.1</t>
  </si>
  <si>
    <t>A - Svietidlo Disano Aura LED 86W 4000K - 7006lm - CRI 70, IP65  (grey,  423270-00)</t>
  </si>
  <si>
    <t>210201954</t>
  </si>
  <si>
    <t>Montáž svietidla zapusteného do 10 kg</t>
  </si>
  <si>
    <t>348440000100</t>
  </si>
  <si>
    <t>B - Svietidlo LED do zeme /zapustené v dlažbe/,IP67 /AMI TRUCK vrátane zdroja, LED žiarovka/</t>
  </si>
  <si>
    <t>210204011</t>
  </si>
  <si>
    <t>Montáž osvetľovacieho stožiara</t>
  </si>
  <si>
    <t>348370002200</t>
  </si>
  <si>
    <t>Stĺp pre svietidlo VO komplet ( Disano Aura  grey 425266-00 + grey 991290-00), vrátane výzbroje</t>
  </si>
  <si>
    <t>210100251</t>
  </si>
  <si>
    <t>Ukončenie kábla v stĺpe</t>
  </si>
  <si>
    <t>210100251.2</t>
  </si>
  <si>
    <t>Pripojenie kábla k jestvujúcemu VO stĺpu</t>
  </si>
  <si>
    <t>220065019.1</t>
  </si>
  <si>
    <t>Ukončenie optického kábla v stĺpe</t>
  </si>
  <si>
    <t>220065019</t>
  </si>
  <si>
    <t>Pripojenie optického kábla na miestnu optickú siet - rieši investor</t>
  </si>
  <si>
    <t>460050602</t>
  </si>
  <si>
    <t>Betónový základ pod Stĺpové LED svietidlo</t>
  </si>
  <si>
    <t>HZS-001</t>
  </si>
  <si>
    <t>Revízie</t>
  </si>
  <si>
    <t>460200283</t>
  </si>
  <si>
    <t>Zemné prace sú spoločné pre objekty SO102 a SO103, treba ich skoordinovať so stavbou!!!</t>
  </si>
  <si>
    <t>PPV</t>
  </si>
  <si>
    <t>Podiel pridružených výkonov</t>
  </si>
  <si>
    <t>PZD</t>
  </si>
  <si>
    <t>Prirážka za dopravu</t>
  </si>
  <si>
    <t>9 - SO 103 - Vonkajšie rozvody silnoprúdu</t>
  </si>
  <si>
    <t>210800201</t>
  </si>
  <si>
    <t>Kábel medený uložený v trubke CYKY 450/750 V 5x6</t>
  </si>
  <si>
    <t>341110002200</t>
  </si>
  <si>
    <t>Kábel medený CYKY 5x6 mm2</t>
  </si>
  <si>
    <t>Chránička FXKVR 50</t>
  </si>
  <si>
    <t>210902383.1</t>
  </si>
  <si>
    <t>Vodič hliníkový silový, uložený v trubke NAYY 0,6/1 kV 4x50</t>
  </si>
  <si>
    <t>341110034200.1</t>
  </si>
  <si>
    <t>Kábel hliníkový NAYY 4x50 SM mm2</t>
  </si>
  <si>
    <t>345710006400.1</t>
  </si>
  <si>
    <t>Chránička FXKVR 75</t>
  </si>
  <si>
    <t>Drôt FeZn D10mm s antikoroznov ochranou</t>
  </si>
  <si>
    <t>Montáž elektromerového rozvádzača pilierového</t>
  </si>
  <si>
    <t>Rozvádzač elektromerový RE+RS</t>
  </si>
  <si>
    <t>210193061.3</t>
  </si>
  <si>
    <t>357140007500.1</t>
  </si>
  <si>
    <t>Rozvádzač RP pilierový,  IP65/uzamykatelný zo zásuvkami/</t>
  </si>
  <si>
    <t>357140007500.2</t>
  </si>
  <si>
    <t>Rozvádzač RB pilierový, IP65 /uzamykatelný zo zásuvkami/</t>
  </si>
  <si>
    <t>210193061.1</t>
  </si>
  <si>
    <t>Montáž rozvádzača</t>
  </si>
  <si>
    <t>357140007500.3</t>
  </si>
  <si>
    <t>Rozvádzač RČ, IP65</t>
  </si>
  <si>
    <t>210290485</t>
  </si>
  <si>
    <t>Montáž poistkovej patróny do 80 A</t>
  </si>
  <si>
    <t>345290005300</t>
  </si>
  <si>
    <t>Patrón poistkový 80A gG</t>
  </si>
  <si>
    <t>10 - Zemné prace sú spoločné pre objekty SO102 a SO103 / treba ich skoordinovať so stavbou!!! /</t>
  </si>
  <si>
    <t xml:space="preserve">    46-M - Zemné práce pri extr.mont.prácach</t>
  </si>
  <si>
    <t>46-M</t>
  </si>
  <si>
    <t>Zemné práce pri extr.mont.prácach</t>
  </si>
  <si>
    <t>000300016</t>
  </si>
  <si>
    <t>Geodetické práce - vykonávané pred výstavbou určenie vytyčovacej siete, vytýčenie staveniska, staveb. objektu</t>
  </si>
  <si>
    <t>eur</t>
  </si>
  <si>
    <t>Hĺbenie káblovej ryhy ručne 50 cm širokej a 100 cm hlbokej, v zemine triedy 3</t>
  </si>
  <si>
    <t>460420022</t>
  </si>
  <si>
    <t>Zriadenie, rekonšt. káblového lôžka z piesku bez zakrytia, v ryhe šír. do 65 cm, hrúbky vrstvy 10 cm</t>
  </si>
  <si>
    <t>583110000300</t>
  </si>
  <si>
    <t>Drvina vápencová frakcia 0-4 mm</t>
  </si>
  <si>
    <t>460490012</t>
  </si>
  <si>
    <t>Rozvinutie a uloženie výstražnej fólie z PVC do ryhy, šírka do 33 cm</t>
  </si>
  <si>
    <t>283230008000</t>
  </si>
  <si>
    <t>Výstražná fóla PE, šxhr 300x0,1 mm, dĺ. 250 m, farba červená, HAGARD</t>
  </si>
  <si>
    <t>460560283</t>
  </si>
  <si>
    <t>Ručný zásyp nezap. káblovej ryhy bez zhutn. zeminy, 50 cm širokej, 100 cm hlbokej v zemine tr. 3</t>
  </si>
  <si>
    <t>460620013</t>
  </si>
  <si>
    <t>Proviz. úprava terénu v zemine tr. 3, aby nerovnosti terénu neboli väčšie ako 2 cm od vodor.hladiny</t>
  </si>
  <si>
    <t>460620013.2</t>
  </si>
  <si>
    <t>Jestvujúci povrch(námestia) dlažba, asfalt, betón - demolácia, odvoz na skládku- dodá stavba</t>
  </si>
  <si>
    <t>460620013.1</t>
  </si>
  <si>
    <t>Nový povrch (námestia) dlažba, asfalt, betón - dodá stavba</t>
  </si>
  <si>
    <t>210010030</t>
  </si>
  <si>
    <t>Chráničky a káble vrátane uloženia v časti SO102 a SO103</t>
  </si>
  <si>
    <t xml:space="preserve">11 - SO 104 - Vodovod </t>
  </si>
  <si>
    <t>D1 - PRÁCE A DODÁVKY HSV</t>
  </si>
  <si>
    <t xml:space="preserve">    D2 - 1 - ZEMNE PRÁCE</t>
  </si>
  <si>
    <t xml:space="preserve">    D4 - 4 - VODOROVNÉ KONŠTRUKCIE</t>
  </si>
  <si>
    <t xml:space="preserve">    D6 - 8 - RÚROVÉ VEDENIA</t>
  </si>
  <si>
    <t>D9 - PRÁCE A DODÁVKY PSV</t>
  </si>
  <si>
    <t xml:space="preserve">    D11 - 722 - Vnútorný vodovod</t>
  </si>
  <si>
    <t xml:space="preserve">    D16 - 272 - Vedenia rúrové vonkajšie - plynovody</t>
  </si>
  <si>
    <t>D1</t>
  </si>
  <si>
    <t>PRÁCE A DODÁVKY HSV</t>
  </si>
  <si>
    <t>D2</t>
  </si>
  <si>
    <t>1 - ZEMNE PRÁCE</t>
  </si>
  <si>
    <t>271 11001-1010</t>
  </si>
  <si>
    <t>Vytýčenie trasy vodovodu, kanalizácie v rovine</t>
  </si>
  <si>
    <t>km</t>
  </si>
  <si>
    <t>001 13230-1202</t>
  </si>
  <si>
    <t>Hĺbenie rýh šírka do 2 m v horn. tr. 4 nad 100  do 1000 m3</t>
  </si>
  <si>
    <t>272 13230-1209</t>
  </si>
  <si>
    <t>Príplatok za lepivosť horniny tr.4 v rýhach š. do 200 cm</t>
  </si>
  <si>
    <t>272 15110-1101</t>
  </si>
  <si>
    <t>Zhotovenie paženia rýh pre podz. vedenie príložné hl. do 2 m</t>
  </si>
  <si>
    <t>272 15110-1111</t>
  </si>
  <si>
    <t>Odstránenie paženia rýh pre podz. vedenie príložné hl. do 2 m</t>
  </si>
  <si>
    <t>272 16110-1101</t>
  </si>
  <si>
    <t>Zvislé premiestnenie výkopu horn. tr. 1-4 nad 1 m do 2,5 m</t>
  </si>
  <si>
    <t>272 16260-1102</t>
  </si>
  <si>
    <t>Vodorovné premiestnenie výkopu do 5000 m horn. tr. 1-4</t>
  </si>
  <si>
    <t>272 16710-1101</t>
  </si>
  <si>
    <t>Nakladanie výkopku do 100 m3 v horn. tr. 1-4</t>
  </si>
  <si>
    <t>272 17120-1201</t>
  </si>
  <si>
    <t>Uloženie sypaniny na skládku</t>
  </si>
  <si>
    <t>001 17120-1202</t>
  </si>
  <si>
    <t>Poplatok za skládku</t>
  </si>
  <si>
    <t>272 17410-1101</t>
  </si>
  <si>
    <t>Zásyp zhutnený jám, rýh, šachiet alebo okolo objektu</t>
  </si>
  <si>
    <t>001 17510-1101</t>
  </si>
  <si>
    <t>Obsyp potrubia bez prehodenia sypaniny</t>
  </si>
  <si>
    <t>MAT 583 371010</t>
  </si>
  <si>
    <t>Štrkopiesok 0-8 B1</t>
  </si>
  <si>
    <t>001 17510-1109</t>
  </si>
  <si>
    <t>Obsyp potrubia príplatok za prehodenie sypaniny</t>
  </si>
  <si>
    <t>D4</t>
  </si>
  <si>
    <t>4 - VODOROVNÉ KONŠTRUKCIE</t>
  </si>
  <si>
    <t>211 45131-5126</t>
  </si>
  <si>
    <t>Podkladná alebo výplňová vrstva z betónu tr. C 25/30 hr. do 150 mm</t>
  </si>
  <si>
    <t>271 45157-3111</t>
  </si>
  <si>
    <t>Lôžko pod potrubie, stoky v otvorenom výkope z piesku a štrkopiesku</t>
  </si>
  <si>
    <t>D6</t>
  </si>
  <si>
    <t>8 - RÚROVÉ VEDENIA</t>
  </si>
  <si>
    <t>271 87116-1121</t>
  </si>
  <si>
    <t>Montáž potrubia z tlakových rúrok polyetylénových d 32</t>
  </si>
  <si>
    <t>271 87117-1121</t>
  </si>
  <si>
    <t>Montáž potrubia z tlakových rúrok polyetylénových d 40</t>
  </si>
  <si>
    <t>MAT 286 1D0102</t>
  </si>
  <si>
    <t>Potrubie vodovodné HDPE - 32x2,3 - 2010032</t>
  </si>
  <si>
    <t>MAT 286 1D0103</t>
  </si>
  <si>
    <t>Potrubie vodovodné HDPE - 40x2,4 - 2010040</t>
  </si>
  <si>
    <t>MAT 436 1E0204</t>
  </si>
  <si>
    <t>Šachta vodomerná 1500/1400/1800</t>
  </si>
  <si>
    <t>271 87715-1121</t>
  </si>
  <si>
    <t>Montáž elektrotvaroviek na potrubí PE v otvorenom výkope, zvárané  DN 25</t>
  </si>
  <si>
    <t>271 87716-1121</t>
  </si>
  <si>
    <t>Montáž elektrotvaroviek na potrubí PE v otvorenom výkope, zvárané  DN 32</t>
  </si>
  <si>
    <t>271 89124-9111</t>
  </si>
  <si>
    <t>Montáž navrtáv. pásov na potrubí z rúr vláknocementových, liatinových, oceľových, plastových DN 80</t>
  </si>
  <si>
    <t>MAT 286 3A0303</t>
  </si>
  <si>
    <t>Objímka so zarážkou MB - 612 682 d 32</t>
  </si>
  <si>
    <t>MAT 286 3A0304</t>
  </si>
  <si>
    <t>Objímka so zarážkou MB - 612 683 d 40</t>
  </si>
  <si>
    <t>MAT 286 3A0453</t>
  </si>
  <si>
    <t>Dno elektrotvarovkové klenuté MV - 612 027 d 32</t>
  </si>
  <si>
    <t>MAT 286 3A0454</t>
  </si>
  <si>
    <t>Dno elektrotvarovkové klenuté MV - 612 028 d 40</t>
  </si>
  <si>
    <t>MAT 286 3A0701</t>
  </si>
  <si>
    <t>Koleno elektrotvarovkové W 45st.612 092 d 32</t>
  </si>
  <si>
    <t>MAT 286 3A0702</t>
  </si>
  <si>
    <t>Koleno elektrotvarovkové W 45st.612 094 d 40</t>
  </si>
  <si>
    <t>MAT 286 3A0802</t>
  </si>
  <si>
    <t>Koleno elektrotvarovkové W 90st.612 093 d 32</t>
  </si>
  <si>
    <t>MAT 286 3A0803</t>
  </si>
  <si>
    <t>Koleno elektrotvarovkové W 90st.612 095 d 40</t>
  </si>
  <si>
    <t>MAT 286 3A0901</t>
  </si>
  <si>
    <t>T-kus TA s predĺž.odboč.a objímkou 612 161 d 32</t>
  </si>
  <si>
    <t>súprava</t>
  </si>
  <si>
    <t>MAT 286 3A1116</t>
  </si>
  <si>
    <t>Armatúra navrtávacia d1 90, d2 40</t>
  </si>
  <si>
    <t>MAT 286 3A2002</t>
  </si>
  <si>
    <t>Súprava zemná d 32-50,   H 1,0-1,6 m + poklop šupátkový liatinový</t>
  </si>
  <si>
    <t>MAT 286 3A3302</t>
  </si>
  <si>
    <t>Prechodka PE/oc. d/DN 32/25</t>
  </si>
  <si>
    <t>MAT 286 3A3303</t>
  </si>
  <si>
    <t>Prechodka PE/oc.  d/DN 40/32</t>
  </si>
  <si>
    <t>271 89223-3111</t>
  </si>
  <si>
    <t>Preplachovanie a dezinfekcia vodovodného potrubia DN 25-70</t>
  </si>
  <si>
    <t>271 89224-1111</t>
  </si>
  <si>
    <t>Tlaková skúška vodovodného potrubia DN do 80</t>
  </si>
  <si>
    <t>271 89972-1111</t>
  </si>
  <si>
    <t>Montáž vyhľadávacieho vodiča na potrubí z PVC DN do 150</t>
  </si>
  <si>
    <t>MAT 341 000M01</t>
  </si>
  <si>
    <t>Vodič CY vyhľadávací</t>
  </si>
  <si>
    <t>D9</t>
  </si>
  <si>
    <t>PRÁCE A DODÁVKY PSV</t>
  </si>
  <si>
    <t>D11</t>
  </si>
  <si>
    <t>722 - Vnútorný vodovod</t>
  </si>
  <si>
    <t>721 72213-0213</t>
  </si>
  <si>
    <t>Potrubie vod. z ocel. rúrok závit. pozink. 11353 DN 25</t>
  </si>
  <si>
    <t>721 72213-0214</t>
  </si>
  <si>
    <t>Potrubie vod. z ocel. rúrok závit. pozink. 11353 DN 32</t>
  </si>
  <si>
    <t>721 72223-1064</t>
  </si>
  <si>
    <t>Armat. vodov. s 2 závitmi, ventil spätný G 5/4</t>
  </si>
  <si>
    <t>721 72223-2046</t>
  </si>
  <si>
    <t>Kohút guľový priamy G 1 1/4 PN 42 do 185°C vnútorný závit</t>
  </si>
  <si>
    <t>721 72223-2063</t>
  </si>
  <si>
    <t>Kohút guľový priamy G 1 PN 42 do 185°C vnútorný závit s vypúšťaním</t>
  </si>
  <si>
    <t>721 72223-2064</t>
  </si>
  <si>
    <t>Kohút guľový priamy G 1 1/4 PN 42 do 185°C vnútorný závit s vypúšťaním</t>
  </si>
  <si>
    <t>721 72223-4266</t>
  </si>
  <si>
    <t>Filter mosadzný G 5/4 PN 16 do 120°C</t>
  </si>
  <si>
    <t>721 72226-2223</t>
  </si>
  <si>
    <t>Vodomer pre vodu závit jednovtok suchob do 40 °C G 3/4 x 130mmQn 1,5 m3/s horiz</t>
  </si>
  <si>
    <t>D16</t>
  </si>
  <si>
    <t>272 - Vedenia rúrové vonkajšie - plynovody</t>
  </si>
  <si>
    <t>272 80322-3000</t>
  </si>
  <si>
    <t>Uloženie PE fólie na obsyp</t>
  </si>
  <si>
    <t>12 - SO 105 - Kanalizácia</t>
  </si>
  <si>
    <t>221 11310-6612</t>
  </si>
  <si>
    <t>Rozoberanie zámkovej dlažby všetkých druhov  nad 20 m2</t>
  </si>
  <si>
    <t>221 11310-7131</t>
  </si>
  <si>
    <t>Odstránenie podkladov alebo krytov z betónu prost. hr. do 150 mm, do 200 m2</t>
  </si>
  <si>
    <t>272 11310-7312</t>
  </si>
  <si>
    <t>Odstránenie podkl. alebo krytov z kameniva ťaž. hr. nad 10 do 20 cm</t>
  </si>
  <si>
    <t>272 13230-1201</t>
  </si>
  <si>
    <t>Hĺbenie rýh šírka do 2 m v horn. tr. 4 do 100 m3</t>
  </si>
  <si>
    <t>272 15110-1102</t>
  </si>
  <si>
    <t>Štrkopiesok 0-8 - obsyp</t>
  </si>
  <si>
    <t>Podkladná vrstva z betónu hr. do 150 mm</t>
  </si>
  <si>
    <t>211 45157-7121</t>
  </si>
  <si>
    <t>Podkladná a výplňová vrstva z kameniva drveného hr. do 200 mm</t>
  </si>
  <si>
    <t>221 45157-7777</t>
  </si>
  <si>
    <t>Výplň VŠ z kameniva ťaženého hr. 600 mm</t>
  </si>
  <si>
    <t>311 46592-1511</t>
  </si>
  <si>
    <t>Ukladanie dlažby škáry zaliate MC</t>
  </si>
  <si>
    <t>271 87131-3121</t>
  </si>
  <si>
    <t>Montáž potrubia z kanalizačných rúr z PP v otvorenom výkope DN 150, tesnenie gum. krúžkami</t>
  </si>
  <si>
    <t>271 87135-3121</t>
  </si>
  <si>
    <t>Montáž potrubia z kanalizačných rúr z PP v otvorenom výkope DN 200, tesnenie gum. krúžkami</t>
  </si>
  <si>
    <t>MAT 286 110200</t>
  </si>
  <si>
    <t>Rúrka PP SN10 kanalizačná spoj gum. krúžkom 160x4,7x5000</t>
  </si>
  <si>
    <t>MAT 286 110250</t>
  </si>
  <si>
    <t>Rúrka PP SN10 kanalizačná spoj gum. krúžkom 200x5,9x5000</t>
  </si>
  <si>
    <t>MAT 286 5A0819</t>
  </si>
  <si>
    <t>Odbočka kanalizačná PVC - 315/200 In Situ</t>
  </si>
  <si>
    <t>271 89210-1111</t>
  </si>
  <si>
    <t>Skúška tesnosti kanalizačného potrubia DN do 200 vodou</t>
  </si>
  <si>
    <t>271 89412-1121</t>
  </si>
  <si>
    <t>Šachty  na stokách kruh. ŽB pref. DN 1000, hl.3,0m  dodávka komplet, poklop liatina D400 - vsakovacia šachta</t>
  </si>
  <si>
    <t>súbor</t>
  </si>
  <si>
    <t>MAT 286 5A2304</t>
  </si>
  <si>
    <t>Dno šachtové TEGRA 600 - 600/200x0st.- RF210000</t>
  </si>
  <si>
    <t>MAT 286 5A2403</t>
  </si>
  <si>
    <t>Rúra šachtová vlnovcová TEGRA 600 - 600x3000 - RP030000</t>
  </si>
  <si>
    <t>MAT 286 5A2451</t>
  </si>
  <si>
    <t>Tesnenie šacht. rúry TEGRA 600 - 600 - RF600000</t>
  </si>
  <si>
    <t>MAT 286 5A2472</t>
  </si>
  <si>
    <t>Prstenec roznášací bet.TEGRA 600 - 1200/680/200 – MF600000</t>
  </si>
  <si>
    <t>MAT 286 5A2503</t>
  </si>
  <si>
    <t>Poklop liatinový D600 - C250/600/760 - MF720000</t>
  </si>
  <si>
    <t>271 89594-1111</t>
  </si>
  <si>
    <t>Zhotovenie vpusti uličnej z betónových dielcov typ - normálny</t>
  </si>
  <si>
    <t>MAT 286 5A2555</t>
  </si>
  <si>
    <t>Vpust uličný, mreža liatinová D400</t>
  </si>
  <si>
    <t>MAT 286 5A2583</t>
  </si>
  <si>
    <t>Kôš bahenný</t>
  </si>
  <si>
    <t>13 - SO 106 - Sadové úpravy</t>
  </si>
  <si>
    <t xml:space="preserve">    D1 - A. ASANÁCIE DREVÍN A ARBORISTICKÉ ÚKONY</t>
  </si>
  <si>
    <t xml:space="preserve">    D2 - B. PRESADBA DREVÍN</t>
  </si>
  <si>
    <t xml:space="preserve">    D3 - C. STROMY - VÝSADBA</t>
  </si>
  <si>
    <t xml:space="preserve">    D4 - D. ŽIVÉ PLOTY - VÝSADBA</t>
  </si>
  <si>
    <t xml:space="preserve">    D5 - E. VÝSADBA - ZÁHONY</t>
  </si>
  <si>
    <t xml:space="preserve">    D6 - F. TRÁVNIK - PARKOVÝ - VÝSEV</t>
  </si>
  <si>
    <t>A. ASANÁCIE DREVÍN A ARBORISTICKÉ ÚKONY</t>
  </si>
  <si>
    <t>Pol2</t>
  </si>
  <si>
    <t>Frézovanie pňov</t>
  </si>
  <si>
    <t>Pol3</t>
  </si>
  <si>
    <t>Ošetrenie stromov bezpečnostným, zdravotným, redukčným a výchovným rezom</t>
  </si>
  <si>
    <t>Pol4</t>
  </si>
  <si>
    <t>Inštalácia dynamických väzieb</t>
  </si>
  <si>
    <t>Hĺbenie jamiek pre vysadzovanie rastlín v hornine 1 až 4 s výmenou pôdy do 50%, s prípadným naložením prebytočných výkopkov na dopravný prostriedok, odvozom na vzdialenosť do 20 km a so zložením v rovine alebo na svahu do 1:5 objemu nad 1,00 do 2,00 m3</t>
  </si>
  <si>
    <t>Pol11</t>
  </si>
  <si>
    <t>pestovateľská zemina</t>
  </si>
  <si>
    <t>Výsadba dreviny s balom do vopred vyhĺbenej jamky so zaliatím v rovine alebo na svahu do 1:5 pri priemere balu nad 600 do 800 mm</t>
  </si>
  <si>
    <t>Pol13</t>
  </si>
  <si>
    <t>osadenie drenážnej hadice</t>
  </si>
  <si>
    <t>b.m.</t>
  </si>
  <si>
    <t>Pol14</t>
  </si>
  <si>
    <t>Drenážna hadica, priemer 65 mm, dĺžka 3 m</t>
  </si>
  <si>
    <t>Zakotvenie dreviny troma a viac kolmi s ochranou proti poškodeniu kmeňa v mieste vzoprenia pri priemere kolov do 100 mm pri dĺžke kolov nad 2 do 3 m</t>
  </si>
  <si>
    <t>Pol16</t>
  </si>
  <si>
    <t>Drevené koly k drevinám ( dĺžka 2.5 m, O 6cm, špic )</t>
  </si>
  <si>
    <t>Pol17</t>
  </si>
  <si>
    <t>Viazací materiál potrebný na ukotvenie drevín</t>
  </si>
  <si>
    <t>sb</t>
  </si>
  <si>
    <t>Zhotovenie obalu kmeňa a spodných častí konárov stromu z juty v dvoch vrstvách v rovine alebo na svahu do 1:5</t>
  </si>
  <si>
    <t>Pol19</t>
  </si>
  <si>
    <t>jutovina na zhotovenie ochrany kmeňa a spodných konárov stromu</t>
  </si>
  <si>
    <t>Ošetrenie vysadených drevín, t.j. odburinenie s nakyprením alebo vypletie, odstránenie poškodených častí dreviny s prípadným naložením odpadu na hromady, naložením na dopravný prostriedok, odvozom do 20 km a so zložením solitérnych v rovine alebo na svahu</t>
  </si>
  <si>
    <t>Mulčovanie vysadených rastlín s prípadným naložením odpadu na dopravný prostriedok, odvozom do 20 km a so zložením pri hrúbke mulča nad 50 do 100 mm v rovine alebo na svahu do 1:5</t>
  </si>
  <si>
    <t>Pol22</t>
  </si>
  <si>
    <t>Drevoštiepka / drvená kôra – vrece 70 l (  napr. Kôra mulčovacia borovicová 70l 0-40mm )</t>
  </si>
  <si>
    <t>Pol23</t>
  </si>
  <si>
    <t>Zaliatie rastlín vodou, plochy jednotlivo nad 20 m2</t>
  </si>
  <si>
    <t>Pol24</t>
  </si>
  <si>
    <t>Dovoz vody pre zálievku rastlín na vzdialenosť do 6000 m</t>
  </si>
  <si>
    <t>Pol25</t>
  </si>
  <si>
    <t>Pitná voda pre priemysel a služby</t>
  </si>
  <si>
    <t>D3</t>
  </si>
  <si>
    <t>C. STROMY - VÝSADBA</t>
  </si>
  <si>
    <t>Pol26</t>
  </si>
  <si>
    <t>Pol27</t>
  </si>
  <si>
    <t>Pol28</t>
  </si>
  <si>
    <t>Acer campestre ´Elegant´- javor poľný ( alt. Cv. ´Elsrijk´), bal, o 16 - 18</t>
  </si>
  <si>
    <t>Pol29</t>
  </si>
  <si>
    <t>Amelanchier x grandiflora ´Robin Hill´ - muchovník veľkokvetý( alt. cv. ´Ballerina´ ), bal, o 16 - 18</t>
  </si>
  <si>
    <t>Pol30</t>
  </si>
  <si>
    <t>Amelanchier x grandiflora ´Robin Hill´ - muchovník veľkokvetý( alt. Amelanchier x grandiflora ´Autumn Brilliance´ ), bal, forma viackmeň</t>
  </si>
  <si>
    <t>Pol31</t>
  </si>
  <si>
    <t>Aesculus x carnea ´Briotii´ - pagaštan pleťový ( alt. Acer rubrum ´Red Sunset´ - javor červený) , bal, o 16 - 18</t>
  </si>
  <si>
    <t>Pol32</t>
  </si>
  <si>
    <t>Acer tataricum subsp. ginnala - javor ohnivý, bal, forma viackmeň</t>
  </si>
  <si>
    <t>Pol33</t>
  </si>
  <si>
    <t>Platanus x hispanica ´Huissen´ - platan javorolistý ( alt. Platanus hispanica ´Pyramidalis´, Tilia tomentosa ´Sashazam´ - lipa striebristá ) bal, o 16 - 18</t>
  </si>
  <si>
    <t>Pol34</t>
  </si>
  <si>
    <t>Pol35</t>
  </si>
  <si>
    <t>Pol36</t>
  </si>
  <si>
    <t>Pol37</t>
  </si>
  <si>
    <t>D. ŽIVÉ PLOTY - VÝSADBA</t>
  </si>
  <si>
    <t>Pol38</t>
  </si>
  <si>
    <t>Plošná úprava terénu s urovnaním povrchu, bez doplnenia ornice, v hornine 1 až 4, pri nerovnostiach terénu nad ± 50 do ± 100 mm v rovine alebo na svahu do 1:5</t>
  </si>
  <si>
    <t>Pol39</t>
  </si>
  <si>
    <t>Založenie záhonu pre výsadbu rastlín s urovnaním a s prípadným naložením odpadu na dopravný prostriedok, odvozom do 20 km a so zložením v rovine alebo na svahu do 1:5  v  hornine 1 až 2</t>
  </si>
  <si>
    <t>Pol40</t>
  </si>
  <si>
    <t>Hĺbenie jamiek pre vysadzovanie rastlín v hornine 1 až 4 bez výmeny pôdy, s prípadným naložením prebytočných výkopkov na dopravný prostriedok, odvozom na vzdialenosť do 20 km a so zložením v rovine alebo na svahu do 1:5 objemu do 0,01 m3</t>
  </si>
  <si>
    <t>Pol41</t>
  </si>
  <si>
    <t>Výsadba živého plota do vopred vyhĺbených jamiek so zaliatím v rovine alebo na svahu do 1:5 z drevín s balom</t>
  </si>
  <si>
    <t>Pol42</t>
  </si>
  <si>
    <t>Taxus x media ´Hicksii´ - tis prostredný, Co3L/bal, 40/60</t>
  </si>
  <si>
    <t>Pol43</t>
  </si>
  <si>
    <t>Pyracantha coccinea - hlohyňa šarlátová, alt. Berberis julianae - dráč Júliin, Co3L/bal, 40/60</t>
  </si>
  <si>
    <t>Pol44</t>
  </si>
  <si>
    <t>Položenie mulčovacej textílie v rovine alebo na svahu do 1:5 na plochách okrasných záhonov</t>
  </si>
  <si>
    <t>Pol45</t>
  </si>
  <si>
    <t>Netk.textília /Čierna 50g/m2 UV stab./ šír.0,80 m x 100 bm</t>
  </si>
  <si>
    <t>Pol46</t>
  </si>
  <si>
    <t>Príchytka na netkanú textíliu a geotextíliu,plastový klinec, čierny, 10cm/3cm</t>
  </si>
  <si>
    <t>Pol47</t>
  </si>
  <si>
    <t>Vyhĺbenie obvodovej ryhy okolo výsadbovej plochy záhona na oddelenia záhona od trávnika</t>
  </si>
  <si>
    <t>114</t>
  </si>
  <si>
    <t>116</t>
  </si>
  <si>
    <t>Pol48</t>
  </si>
  <si>
    <t>Drevoštiepka / drvená kôra – vrece 70 l (  napr. Kôra mulčovacia borovicová 70l 0-40mm )  ( Z1 - Z11 )</t>
  </si>
  <si>
    <t>118</t>
  </si>
  <si>
    <t>120</t>
  </si>
  <si>
    <t>122</t>
  </si>
  <si>
    <t>124</t>
  </si>
  <si>
    <t>D5</t>
  </si>
  <si>
    <t>E. VÝSADBA - ZÁHONY</t>
  </si>
  <si>
    <t>Pol49</t>
  </si>
  <si>
    <t>Obrobenie pôdy frézovaním v rovine alebo na svahu do 1:5</t>
  </si>
  <si>
    <t>126</t>
  </si>
  <si>
    <t>Pol50</t>
  </si>
  <si>
    <t>Obrobenie pôdy hrabaním v rovine alebo na svahu do 1:5</t>
  </si>
  <si>
    <t>128</t>
  </si>
  <si>
    <t>130</t>
  </si>
  <si>
    <t>Pol51</t>
  </si>
  <si>
    <t>Založenie záhonu pre výsadbu rastlín s urovnaním a s prípadným naložením odpadu na dopravný prostriedok, odvozom do 20 km a so zložením v rovine alebo na svahu do 1:5 v hornine 1 až 2</t>
  </si>
  <si>
    <t>132</t>
  </si>
  <si>
    <t>Pol52</t>
  </si>
  <si>
    <t>134</t>
  </si>
  <si>
    <t>Pol53</t>
  </si>
  <si>
    <t>Výsadba kvetín do pripravovanej pôdy so zaliatím s jednoduchými koreňmi - trvaliek</t>
  </si>
  <si>
    <t>136</t>
  </si>
  <si>
    <t>Pol54</t>
  </si>
  <si>
    <t>rôzne druhy okrasných trvaliek, tráv, bylín, cibuľoviny</t>
  </si>
  <si>
    <t>138</t>
  </si>
  <si>
    <t>Pol55</t>
  </si>
  <si>
    <t>140</t>
  </si>
  <si>
    <t>Pol56</t>
  </si>
  <si>
    <t>Položenie mulčovacej textílie v rovine alebo na svahu do 1:5 ( Z1 - Z11 )</t>
  </si>
  <si>
    <t>142</t>
  </si>
  <si>
    <t>144</t>
  </si>
  <si>
    <t>Pol57</t>
  </si>
  <si>
    <t>Položenie mulčovacej kôry v rovine alebo na svahu do 1:5  ( Z1 - Z11 )</t>
  </si>
  <si>
    <t>146</t>
  </si>
  <si>
    <t>148</t>
  </si>
  <si>
    <t>150</t>
  </si>
  <si>
    <t>Pol58</t>
  </si>
  <si>
    <t>152</t>
  </si>
  <si>
    <t>Pol59</t>
  </si>
  <si>
    <t>154</t>
  </si>
  <si>
    <t>156</t>
  </si>
  <si>
    <t>F. TRÁVNIK - PARKOVÝ - VÝSEV</t>
  </si>
  <si>
    <t>Pol60</t>
  </si>
  <si>
    <t>Chemické odburinenie pôdy pred založením kultúry alebo trávnika alebo spevnených plôch výmery jednotlivo cez 20 m2 v rovine alebo na svahu do 1:5 postrekom naširoko</t>
  </si>
  <si>
    <t>158</t>
  </si>
  <si>
    <t>Pol61</t>
  </si>
  <si>
    <t>Selektívny, systémovo pôsobiaci listový herbicíd ( napr. BOFIX ) bal 1 l</t>
  </si>
  <si>
    <t>160</t>
  </si>
  <si>
    <t>Pol62</t>
  </si>
  <si>
    <t>162</t>
  </si>
  <si>
    <t>Pol63</t>
  </si>
  <si>
    <t>164</t>
  </si>
  <si>
    <t>166</t>
  </si>
  <si>
    <t>Pol64</t>
  </si>
  <si>
    <t>Obrobenie pôdy valcovaním v rovine alebo na svahu do 1:5</t>
  </si>
  <si>
    <t>168</t>
  </si>
  <si>
    <t>170</t>
  </si>
  <si>
    <t>Pol65</t>
  </si>
  <si>
    <t>Hnojenie pôdy alebo trávnika s rozprestretím alebo rozdelením hnojiva v rovine alebo na svahu do 1:5 umelým hnojivom naširoko</t>
  </si>
  <si>
    <t>172</t>
  </si>
  <si>
    <t>Pol66</t>
  </si>
  <si>
    <t>postupne sa uvoľňujúce obaľované profesionálne hnojivo s dlhodobou účinnosťou ( napr. Scotts Landscape Pro ALL ROUND ) bal 15 kg</t>
  </si>
  <si>
    <t>174</t>
  </si>
  <si>
    <t>Pol67</t>
  </si>
  <si>
    <t>Založenie trávnika na pôde vopred pripravenej s pokosením, naložením, odvozom odpadu do 20 km a so zložením parkového výsevom v rovine alebo na svahu do 1:5</t>
  </si>
  <si>
    <t>176</t>
  </si>
  <si>
    <t>Pol68</t>
  </si>
  <si>
    <t>Trávne Osivo  ( napr. LSP Trávové osivo Sun and Shade ) bal 10kg</t>
  </si>
  <si>
    <t>178</t>
  </si>
  <si>
    <t>Pol69</t>
  </si>
  <si>
    <t>180</t>
  </si>
  <si>
    <t>182</t>
  </si>
  <si>
    <t>Pol70</t>
  </si>
  <si>
    <t>184</t>
  </si>
  <si>
    <t>Lavička  bez operadla, liatinova konštrukcia ,  dĺžka 1500 mm, výška sedu 450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</si>
</sst>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3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167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18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9"/>
  <sheetViews>
    <sheetView showGridLines="0" topLeftCell="A61" workbookViewId="0">
      <selection activeCell="E14" sqref="E14:AJ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ht="12" customHeight="1">
      <c r="B5" s="19"/>
      <c r="D5" s="23" t="s">
        <v>11</v>
      </c>
      <c r="K5" s="215" t="s">
        <v>12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9"/>
      <c r="BE5" s="222" t="s">
        <v>13</v>
      </c>
      <c r="BS5" s="16" t="s">
        <v>6</v>
      </c>
    </row>
    <row r="6" spans="1:74" ht="36.950000000000003" customHeight="1">
      <c r="B6" s="19"/>
      <c r="D6" s="24" t="s">
        <v>14</v>
      </c>
      <c r="K6" s="216" t="s">
        <v>15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9"/>
      <c r="BE6" s="223"/>
      <c r="BS6" s="16" t="s">
        <v>6</v>
      </c>
    </row>
    <row r="7" spans="1:74" ht="12" customHeight="1">
      <c r="B7" s="19"/>
      <c r="D7" s="25" t="s">
        <v>16</v>
      </c>
      <c r="K7" s="16" t="s">
        <v>1</v>
      </c>
      <c r="AK7" s="25" t="s">
        <v>17</v>
      </c>
      <c r="AN7" s="16" t="s">
        <v>1</v>
      </c>
      <c r="AR7" s="19"/>
      <c r="BE7" s="223"/>
      <c r="BS7" s="16" t="s">
        <v>6</v>
      </c>
    </row>
    <row r="8" spans="1:74" ht="12" customHeight="1">
      <c r="B8" s="19"/>
      <c r="D8" s="25" t="s">
        <v>18</v>
      </c>
      <c r="K8" s="16" t="s">
        <v>19</v>
      </c>
      <c r="AK8" s="25" t="s">
        <v>20</v>
      </c>
      <c r="AN8" s="26" t="s">
        <v>21</v>
      </c>
      <c r="AR8" s="19"/>
      <c r="BE8" s="223"/>
      <c r="BS8" s="16" t="s">
        <v>6</v>
      </c>
    </row>
    <row r="9" spans="1:74" ht="14.45" customHeight="1">
      <c r="B9" s="19"/>
      <c r="AR9" s="19"/>
      <c r="BE9" s="223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16" t="s">
        <v>1</v>
      </c>
      <c r="AR10" s="19"/>
      <c r="BE10" s="223"/>
      <c r="BS10" s="16" t="s">
        <v>6</v>
      </c>
    </row>
    <row r="11" spans="1:74" ht="18.399999999999999" customHeight="1">
      <c r="B11" s="19"/>
      <c r="E11" s="16" t="s">
        <v>24</v>
      </c>
      <c r="AK11" s="25" t="s">
        <v>25</v>
      </c>
      <c r="AN11" s="16" t="s">
        <v>1</v>
      </c>
      <c r="AR11" s="19"/>
      <c r="BE11" s="223"/>
      <c r="BS11" s="16" t="s">
        <v>6</v>
      </c>
    </row>
    <row r="12" spans="1:74" ht="6.95" customHeight="1">
      <c r="B12" s="19"/>
      <c r="AR12" s="19"/>
      <c r="BE12" s="223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7"/>
      <c r="AR13" s="19"/>
      <c r="BE13" s="223"/>
      <c r="BS13" s="16" t="s">
        <v>6</v>
      </c>
    </row>
    <row r="14" spans="1:74">
      <c r="B14" s="19"/>
      <c r="E14" s="217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5" t="s">
        <v>25</v>
      </c>
      <c r="AN14" s="27"/>
      <c r="AR14" s="19"/>
      <c r="BE14" s="223"/>
      <c r="BS14" s="16" t="s">
        <v>6</v>
      </c>
    </row>
    <row r="15" spans="1:74" ht="6.95" customHeight="1">
      <c r="B15" s="19"/>
      <c r="AR15" s="19"/>
      <c r="BE15" s="223"/>
      <c r="BS15" s="16" t="s">
        <v>3</v>
      </c>
    </row>
    <row r="16" spans="1:74" ht="12" customHeight="1">
      <c r="B16" s="19"/>
      <c r="D16" s="25" t="s">
        <v>27</v>
      </c>
      <c r="AK16" s="25" t="s">
        <v>23</v>
      </c>
      <c r="AN16" s="16" t="s">
        <v>1</v>
      </c>
      <c r="AR16" s="19"/>
      <c r="BE16" s="223"/>
      <c r="BS16" s="16" t="s">
        <v>3</v>
      </c>
    </row>
    <row r="17" spans="2:71" ht="18.399999999999999" customHeight="1">
      <c r="B17" s="19"/>
      <c r="E17" s="16" t="s">
        <v>28</v>
      </c>
      <c r="AK17" s="25" t="s">
        <v>25</v>
      </c>
      <c r="AN17" s="16" t="s">
        <v>1</v>
      </c>
      <c r="AR17" s="19"/>
      <c r="BE17" s="223"/>
      <c r="BS17" s="16" t="s">
        <v>29</v>
      </c>
    </row>
    <row r="18" spans="2:71" ht="6.95" customHeight="1">
      <c r="B18" s="19"/>
      <c r="AR18" s="19"/>
      <c r="BE18" s="223"/>
      <c r="BS18" s="16" t="s">
        <v>30</v>
      </c>
    </row>
    <row r="19" spans="2:71" ht="12" customHeight="1">
      <c r="B19" s="19"/>
      <c r="D19" s="25" t="s">
        <v>31</v>
      </c>
      <c r="AK19" s="25" t="s">
        <v>23</v>
      </c>
      <c r="AN19" s="16" t="s">
        <v>1</v>
      </c>
      <c r="AR19" s="19"/>
      <c r="BE19" s="223"/>
      <c r="BS19" s="16" t="s">
        <v>30</v>
      </c>
    </row>
    <row r="20" spans="2:71" ht="18.399999999999999" customHeight="1">
      <c r="B20" s="19"/>
      <c r="E20" s="16" t="s">
        <v>32</v>
      </c>
      <c r="AK20" s="25" t="s">
        <v>25</v>
      </c>
      <c r="AN20" s="16" t="s">
        <v>1</v>
      </c>
      <c r="AR20" s="19"/>
      <c r="BE20" s="223"/>
      <c r="BS20" s="16" t="s">
        <v>29</v>
      </c>
    </row>
    <row r="21" spans="2:71" ht="6.95" customHeight="1">
      <c r="B21" s="19"/>
      <c r="AR21" s="19"/>
      <c r="BE21" s="223"/>
    </row>
    <row r="22" spans="2:71" ht="12" customHeight="1">
      <c r="B22" s="19"/>
      <c r="D22" s="25" t="s">
        <v>33</v>
      </c>
      <c r="AR22" s="19"/>
      <c r="BE22" s="223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23"/>
    </row>
    <row r="24" spans="2:71" ht="6.95" customHeight="1">
      <c r="B24" s="19"/>
      <c r="AR24" s="19"/>
      <c r="BE24" s="223"/>
    </row>
    <row r="25" spans="2:71" ht="6.9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223"/>
    </row>
    <row r="26" spans="2:71" s="1" customFormat="1" ht="25.9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0" t="e">
        <f>ROUND(AG54,2)</f>
        <v>#REF!</v>
      </c>
      <c r="AL26" s="201"/>
      <c r="AM26" s="201"/>
      <c r="AN26" s="201"/>
      <c r="AO26" s="201"/>
      <c r="AR26" s="30"/>
      <c r="BE26" s="223"/>
    </row>
    <row r="27" spans="2:71" s="1" customFormat="1" ht="6.95" customHeight="1">
      <c r="B27" s="30"/>
      <c r="AR27" s="30"/>
      <c r="BE27" s="223"/>
    </row>
    <row r="28" spans="2:71" s="1" customFormat="1">
      <c r="B28" s="30"/>
      <c r="L28" s="220" t="s">
        <v>35</v>
      </c>
      <c r="M28" s="220"/>
      <c r="N28" s="220"/>
      <c r="O28" s="220"/>
      <c r="P28" s="220"/>
      <c r="W28" s="220" t="s">
        <v>36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37</v>
      </c>
      <c r="AL28" s="220"/>
      <c r="AM28" s="220"/>
      <c r="AN28" s="220"/>
      <c r="AO28" s="220"/>
      <c r="AR28" s="30"/>
      <c r="BE28" s="223"/>
    </row>
    <row r="29" spans="2:71" s="2" customFormat="1" ht="14.45" customHeight="1">
      <c r="B29" s="34"/>
      <c r="D29" s="25" t="s">
        <v>38</v>
      </c>
      <c r="F29" s="25" t="s">
        <v>39</v>
      </c>
      <c r="L29" s="221">
        <v>0.2</v>
      </c>
      <c r="M29" s="203"/>
      <c r="N29" s="203"/>
      <c r="O29" s="203"/>
      <c r="P29" s="203"/>
      <c r="W29" s="202" t="e">
        <f>ROUND(AZ54, 2)</f>
        <v>#REF!</v>
      </c>
      <c r="X29" s="203"/>
      <c r="Y29" s="203"/>
      <c r="Z29" s="203"/>
      <c r="AA29" s="203"/>
      <c r="AB29" s="203"/>
      <c r="AC29" s="203"/>
      <c r="AD29" s="203"/>
      <c r="AE29" s="203"/>
      <c r="AK29" s="202" t="e">
        <f>ROUND(AV54, 2)</f>
        <v>#REF!</v>
      </c>
      <c r="AL29" s="203"/>
      <c r="AM29" s="203"/>
      <c r="AN29" s="203"/>
      <c r="AO29" s="203"/>
      <c r="AR29" s="34"/>
      <c r="BE29" s="223"/>
    </row>
    <row r="30" spans="2:71" s="2" customFormat="1" ht="14.45" customHeight="1">
      <c r="B30" s="34"/>
      <c r="F30" s="25" t="s">
        <v>40</v>
      </c>
      <c r="L30" s="221">
        <v>0.2</v>
      </c>
      <c r="M30" s="203"/>
      <c r="N30" s="203"/>
      <c r="O30" s="203"/>
      <c r="P30" s="203"/>
      <c r="W30" s="202" t="e">
        <f>ROUND(BA54, 2)</f>
        <v>#REF!</v>
      </c>
      <c r="X30" s="203"/>
      <c r="Y30" s="203"/>
      <c r="Z30" s="203"/>
      <c r="AA30" s="203"/>
      <c r="AB30" s="203"/>
      <c r="AC30" s="203"/>
      <c r="AD30" s="203"/>
      <c r="AE30" s="203"/>
      <c r="AK30" s="202" t="e">
        <f>ROUND(AW54, 2)</f>
        <v>#REF!</v>
      </c>
      <c r="AL30" s="203"/>
      <c r="AM30" s="203"/>
      <c r="AN30" s="203"/>
      <c r="AO30" s="203"/>
      <c r="AR30" s="34"/>
      <c r="BE30" s="223"/>
    </row>
    <row r="31" spans="2:71" s="2" customFormat="1" ht="14.45" hidden="1" customHeight="1">
      <c r="B31" s="34"/>
      <c r="F31" s="25" t="s">
        <v>41</v>
      </c>
      <c r="L31" s="221">
        <v>0.2</v>
      </c>
      <c r="M31" s="203"/>
      <c r="N31" s="203"/>
      <c r="O31" s="203"/>
      <c r="P31" s="203"/>
      <c r="W31" s="202" t="e">
        <f>ROUND(BB54, 2)</f>
        <v>#REF!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4"/>
      <c r="BE31" s="223"/>
    </row>
    <row r="32" spans="2:71" s="2" customFormat="1" ht="14.45" hidden="1" customHeight="1">
      <c r="B32" s="34"/>
      <c r="F32" s="25" t="s">
        <v>42</v>
      </c>
      <c r="L32" s="221">
        <v>0.2</v>
      </c>
      <c r="M32" s="203"/>
      <c r="N32" s="203"/>
      <c r="O32" s="203"/>
      <c r="P32" s="203"/>
      <c r="W32" s="202" t="e">
        <f>ROUND(BC54, 2)</f>
        <v>#REF!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4"/>
      <c r="BE32" s="223"/>
    </row>
    <row r="33" spans="2:57" s="2" customFormat="1" ht="14.45" hidden="1" customHeight="1">
      <c r="B33" s="34"/>
      <c r="F33" s="25" t="s">
        <v>43</v>
      </c>
      <c r="L33" s="221">
        <v>0</v>
      </c>
      <c r="M33" s="203"/>
      <c r="N33" s="203"/>
      <c r="O33" s="203"/>
      <c r="P33" s="203"/>
      <c r="W33" s="202" t="e">
        <f>ROUND(BD54, 2)</f>
        <v>#REF!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4"/>
      <c r="BE33" s="223"/>
    </row>
    <row r="34" spans="2:57" s="1" customFormat="1" ht="6.95" customHeight="1">
      <c r="B34" s="30"/>
      <c r="AR34" s="30"/>
      <c r="BE34" s="223"/>
    </row>
    <row r="35" spans="2:57" s="1" customFormat="1" ht="25.9" customHeight="1"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227" t="s">
        <v>46</v>
      </c>
      <c r="Y35" s="228"/>
      <c r="Z35" s="228"/>
      <c r="AA35" s="228"/>
      <c r="AB35" s="228"/>
      <c r="AC35" s="37"/>
      <c r="AD35" s="37"/>
      <c r="AE35" s="37"/>
      <c r="AF35" s="37"/>
      <c r="AG35" s="37"/>
      <c r="AH35" s="37"/>
      <c r="AI35" s="37"/>
      <c r="AJ35" s="37"/>
      <c r="AK35" s="229" t="e">
        <f>SUM(AK26:AK33)</f>
        <v>#REF!</v>
      </c>
      <c r="AL35" s="228"/>
      <c r="AM35" s="228"/>
      <c r="AN35" s="228"/>
      <c r="AO35" s="230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57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57" s="1" customFormat="1" ht="24.95" customHeight="1">
      <c r="B42" s="30"/>
      <c r="C42" s="20" t="s">
        <v>47</v>
      </c>
      <c r="AR42" s="30"/>
    </row>
    <row r="43" spans="2:57" s="1" customFormat="1" ht="6.95" customHeight="1">
      <c r="B43" s="30"/>
      <c r="AR43" s="30"/>
    </row>
    <row r="44" spans="2:57" s="1" customFormat="1" ht="12" customHeight="1">
      <c r="B44" s="30"/>
      <c r="C44" s="25" t="s">
        <v>11</v>
      </c>
      <c r="L44" s="1" t="str">
        <f>K5</f>
        <v>1051</v>
      </c>
      <c r="AR44" s="30"/>
    </row>
    <row r="45" spans="2:57" s="3" customFormat="1" ht="36.950000000000003" customHeight="1">
      <c r="B45" s="43"/>
      <c r="C45" s="44" t="s">
        <v>14</v>
      </c>
      <c r="L45" s="212" t="str">
        <f>K6</f>
        <v>ROZKVET - OPRAVA NÁMESTIA</v>
      </c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R45" s="43"/>
    </row>
    <row r="46" spans="2:57" s="1" customFormat="1" ht="6.95" customHeight="1">
      <c r="B46" s="30"/>
      <c r="AR46" s="30"/>
    </row>
    <row r="47" spans="2:57" s="1" customFormat="1" ht="12" customHeight="1">
      <c r="B47" s="30"/>
      <c r="C47" s="25" t="s">
        <v>18</v>
      </c>
      <c r="L47" s="45" t="str">
        <f>IF(K8="","",K8)</f>
        <v xml:space="preserve"> </v>
      </c>
      <c r="AI47" s="25" t="s">
        <v>20</v>
      </c>
      <c r="AM47" s="214" t="str">
        <f>IF(AN8= "","",AN8)</f>
        <v>15.10.2018</v>
      </c>
      <c r="AN47" s="214"/>
      <c r="AR47" s="30"/>
    </row>
    <row r="48" spans="2:57" s="1" customFormat="1" ht="6.95" customHeight="1">
      <c r="B48" s="30"/>
      <c r="AR48" s="30"/>
    </row>
    <row r="49" spans="1:91" s="1" customFormat="1" ht="13.7" customHeight="1">
      <c r="B49" s="30"/>
      <c r="C49" s="25" t="s">
        <v>22</v>
      </c>
      <c r="L49" s="1" t="str">
        <f>IF(E11= "","",E11)</f>
        <v>Mestský úrad , Trenčín</v>
      </c>
      <c r="AI49" s="25" t="s">
        <v>27</v>
      </c>
      <c r="AM49" s="210" t="str">
        <f>IF(E17="","",E17)</f>
        <v>BYTOP , s.r.o. Trenčín</v>
      </c>
      <c r="AN49" s="211"/>
      <c r="AO49" s="211"/>
      <c r="AP49" s="211"/>
      <c r="AR49" s="30"/>
      <c r="AS49" s="206" t="s">
        <v>48</v>
      </c>
      <c r="AT49" s="207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3.7" customHeight="1">
      <c r="B50" s="30"/>
      <c r="C50" s="25" t="s">
        <v>26</v>
      </c>
      <c r="L50" s="1">
        <f>IF(E14= "Vyplň údaj","",E14)</f>
        <v>0</v>
      </c>
      <c r="AI50" s="25" t="s">
        <v>31</v>
      </c>
      <c r="AM50" s="210" t="str">
        <f>IF(E20="","",E20)</f>
        <v>Martinusová Katarína</v>
      </c>
      <c r="AN50" s="211"/>
      <c r="AO50" s="211"/>
      <c r="AP50" s="211"/>
      <c r="AR50" s="30"/>
      <c r="AS50" s="208"/>
      <c r="AT50" s="209"/>
      <c r="AU50" s="49"/>
      <c r="AV50" s="49"/>
      <c r="AW50" s="49"/>
      <c r="AX50" s="49"/>
      <c r="AY50" s="49"/>
      <c r="AZ50" s="49"/>
      <c r="BA50" s="49"/>
      <c r="BB50" s="49"/>
      <c r="BC50" s="49"/>
      <c r="BD50" s="50"/>
    </row>
    <row r="51" spans="1:91" s="1" customFormat="1" ht="10.9" customHeight="1">
      <c r="B51" s="30"/>
      <c r="AR51" s="30"/>
      <c r="AS51" s="208"/>
      <c r="AT51" s="209"/>
      <c r="AU51" s="49"/>
      <c r="AV51" s="49"/>
      <c r="AW51" s="49"/>
      <c r="AX51" s="49"/>
      <c r="AY51" s="49"/>
      <c r="AZ51" s="49"/>
      <c r="BA51" s="49"/>
      <c r="BB51" s="49"/>
      <c r="BC51" s="49"/>
      <c r="BD51" s="50"/>
    </row>
    <row r="52" spans="1:91" s="1" customFormat="1" ht="29.25" customHeight="1">
      <c r="B52" s="30"/>
      <c r="C52" s="232" t="s">
        <v>49</v>
      </c>
      <c r="D52" s="233"/>
      <c r="E52" s="233"/>
      <c r="F52" s="233"/>
      <c r="G52" s="233"/>
      <c r="H52" s="51"/>
      <c r="I52" s="234" t="s">
        <v>50</v>
      </c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6" t="s">
        <v>51</v>
      </c>
      <c r="AH52" s="233"/>
      <c r="AI52" s="233"/>
      <c r="AJ52" s="233"/>
      <c r="AK52" s="233"/>
      <c r="AL52" s="233"/>
      <c r="AM52" s="233"/>
      <c r="AN52" s="234" t="s">
        <v>52</v>
      </c>
      <c r="AO52" s="233"/>
      <c r="AP52" s="235"/>
      <c r="AQ52" s="52" t="s">
        <v>53</v>
      </c>
      <c r="AR52" s="30"/>
      <c r="AS52" s="53" t="s">
        <v>54</v>
      </c>
      <c r="AT52" s="54" t="s">
        <v>55</v>
      </c>
      <c r="AU52" s="54" t="s">
        <v>56</v>
      </c>
      <c r="AV52" s="54" t="s">
        <v>57</v>
      </c>
      <c r="AW52" s="54" t="s">
        <v>58</v>
      </c>
      <c r="AX52" s="54" t="s">
        <v>59</v>
      </c>
      <c r="AY52" s="54" t="s">
        <v>60</v>
      </c>
      <c r="AZ52" s="54" t="s">
        <v>61</v>
      </c>
      <c r="BA52" s="54" t="s">
        <v>62</v>
      </c>
      <c r="BB52" s="54" t="s">
        <v>63</v>
      </c>
      <c r="BC52" s="54" t="s">
        <v>64</v>
      </c>
      <c r="BD52" s="55" t="s">
        <v>65</v>
      </c>
    </row>
    <row r="53" spans="1:91" s="1" customFormat="1" ht="10.9" customHeight="1">
      <c r="B53" s="30"/>
      <c r="AR53" s="30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4" customFormat="1" ht="32.450000000000003" customHeight="1">
      <c r="B54" s="57"/>
      <c r="C54" s="58" t="s">
        <v>66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37" t="e">
        <f>ROUND(SUM(AG55:AG67),2)</f>
        <v>#REF!</v>
      </c>
      <c r="AH54" s="237"/>
      <c r="AI54" s="237"/>
      <c r="AJ54" s="237"/>
      <c r="AK54" s="237"/>
      <c r="AL54" s="237"/>
      <c r="AM54" s="237"/>
      <c r="AN54" s="226" t="e">
        <f t="shared" ref="AN54:AN67" si="0">SUM(AG54,AT54)</f>
        <v>#REF!</v>
      </c>
      <c r="AO54" s="226"/>
      <c r="AP54" s="226"/>
      <c r="AQ54" s="61" t="s">
        <v>1</v>
      </c>
      <c r="AR54" s="57"/>
      <c r="AS54" s="62">
        <f>ROUND(SUM(AS55:AS67),2)</f>
        <v>0</v>
      </c>
      <c r="AT54" s="63" t="e">
        <f t="shared" ref="AT54:AT67" si="1">ROUND(SUM(AV54:AW54),2)</f>
        <v>#REF!</v>
      </c>
      <c r="AU54" s="64" t="e">
        <f>ROUND(SUM(AU55:AU67),5)</f>
        <v>#REF!</v>
      </c>
      <c r="AV54" s="63" t="e">
        <f>ROUND(AZ54*L29,2)</f>
        <v>#REF!</v>
      </c>
      <c r="AW54" s="63" t="e">
        <f>ROUND(BA54*L30,2)</f>
        <v>#REF!</v>
      </c>
      <c r="AX54" s="63" t="e">
        <f>ROUND(BB54*L29,2)</f>
        <v>#REF!</v>
      </c>
      <c r="AY54" s="63" t="e">
        <f>ROUND(BC54*L30,2)</f>
        <v>#REF!</v>
      </c>
      <c r="AZ54" s="63" t="e">
        <f>ROUND(SUM(AZ55:AZ67),2)</f>
        <v>#REF!</v>
      </c>
      <c r="BA54" s="63" t="e">
        <f>ROUND(SUM(BA55:BA67),2)</f>
        <v>#REF!</v>
      </c>
      <c r="BB54" s="63" t="e">
        <f>ROUND(SUM(BB55:BB67),2)</f>
        <v>#REF!</v>
      </c>
      <c r="BC54" s="63" t="e">
        <f>ROUND(SUM(BC55:BC67),2)</f>
        <v>#REF!</v>
      </c>
      <c r="BD54" s="65" t="e">
        <f>ROUND(SUM(BD55:BD67),2)</f>
        <v>#REF!</v>
      </c>
      <c r="BS54" s="66" t="s">
        <v>67</v>
      </c>
      <c r="BT54" s="66" t="s">
        <v>68</v>
      </c>
      <c r="BU54" s="67" t="s">
        <v>69</v>
      </c>
      <c r="BV54" s="66" t="s">
        <v>70</v>
      </c>
      <c r="BW54" s="66" t="s">
        <v>4</v>
      </c>
      <c r="BX54" s="66" t="s">
        <v>71</v>
      </c>
      <c r="CL54" s="66" t="s">
        <v>1</v>
      </c>
    </row>
    <row r="55" spans="1:91" s="5" customFormat="1" ht="16.5" customHeight="1">
      <c r="A55" s="68" t="s">
        <v>72</v>
      </c>
      <c r="B55" s="69"/>
      <c r="C55" s="70"/>
      <c r="D55" s="231" t="s">
        <v>73</v>
      </c>
      <c r="E55" s="231"/>
      <c r="F55" s="231"/>
      <c r="G55" s="231"/>
      <c r="H55" s="231"/>
      <c r="I55" s="71"/>
      <c r="J55" s="231" t="s">
        <v>74</v>
      </c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24">
        <f>'1 - SO 101 - Námestie'!J30</f>
        <v>0</v>
      </c>
      <c r="AH55" s="225"/>
      <c r="AI55" s="225"/>
      <c r="AJ55" s="225"/>
      <c r="AK55" s="225"/>
      <c r="AL55" s="225"/>
      <c r="AM55" s="225"/>
      <c r="AN55" s="224">
        <f t="shared" si="0"/>
        <v>0</v>
      </c>
      <c r="AO55" s="225"/>
      <c r="AP55" s="225"/>
      <c r="AQ55" s="72" t="s">
        <v>75</v>
      </c>
      <c r="AR55" s="69"/>
      <c r="AS55" s="73">
        <v>0</v>
      </c>
      <c r="AT55" s="74">
        <f t="shared" si="1"/>
        <v>0</v>
      </c>
      <c r="AU55" s="75">
        <f>'1 - SO 101 - Námestie'!P91</f>
        <v>0</v>
      </c>
      <c r="AV55" s="74">
        <f>'1 - SO 101 - Námestie'!J33</f>
        <v>0</v>
      </c>
      <c r="AW55" s="74">
        <f>'1 - SO 101 - Námestie'!J34</f>
        <v>0</v>
      </c>
      <c r="AX55" s="74">
        <f>'1 - SO 101 - Námestie'!J35</f>
        <v>0</v>
      </c>
      <c r="AY55" s="74">
        <f>'1 - SO 101 - Námestie'!J36</f>
        <v>0</v>
      </c>
      <c r="AZ55" s="74">
        <f>'1 - SO 101 - Námestie'!F33</f>
        <v>0</v>
      </c>
      <c r="BA55" s="74">
        <f>'1 - SO 101 - Námestie'!F34</f>
        <v>0</v>
      </c>
      <c r="BB55" s="74">
        <f>'1 - SO 101 - Námestie'!F35</f>
        <v>0</v>
      </c>
      <c r="BC55" s="74">
        <f>'1 - SO 101 - Námestie'!F36</f>
        <v>0</v>
      </c>
      <c r="BD55" s="76">
        <f>'1 - SO 101 - Námestie'!F37</f>
        <v>0</v>
      </c>
      <c r="BT55" s="77" t="s">
        <v>73</v>
      </c>
      <c r="BV55" s="77" t="s">
        <v>70</v>
      </c>
      <c r="BW55" s="77" t="s">
        <v>76</v>
      </c>
      <c r="BX55" s="77" t="s">
        <v>4</v>
      </c>
      <c r="CL55" s="77" t="s">
        <v>1</v>
      </c>
      <c r="CM55" s="77" t="s">
        <v>68</v>
      </c>
    </row>
    <row r="56" spans="1:91" s="5" customFormat="1" ht="27" customHeight="1">
      <c r="A56" s="68" t="s">
        <v>72</v>
      </c>
      <c r="B56" s="69"/>
      <c r="C56" s="70"/>
      <c r="D56" s="231" t="s">
        <v>77</v>
      </c>
      <c r="E56" s="231"/>
      <c r="F56" s="231"/>
      <c r="G56" s="231"/>
      <c r="H56" s="231"/>
      <c r="I56" s="71"/>
      <c r="J56" s="231" t="s">
        <v>78</v>
      </c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24">
        <f>'2 - SO 101.1 - Rekonštruk...'!J30</f>
        <v>0</v>
      </c>
      <c r="AH56" s="225"/>
      <c r="AI56" s="225"/>
      <c r="AJ56" s="225"/>
      <c r="AK56" s="225"/>
      <c r="AL56" s="225"/>
      <c r="AM56" s="225"/>
      <c r="AN56" s="224">
        <f t="shared" si="0"/>
        <v>0</v>
      </c>
      <c r="AO56" s="225"/>
      <c r="AP56" s="225"/>
      <c r="AQ56" s="72" t="s">
        <v>75</v>
      </c>
      <c r="AR56" s="69"/>
      <c r="AS56" s="73">
        <v>0</v>
      </c>
      <c r="AT56" s="74">
        <f t="shared" si="1"/>
        <v>0</v>
      </c>
      <c r="AU56" s="75">
        <f>'2 - SO 101.1 - Rekonštruk...'!P92</f>
        <v>0</v>
      </c>
      <c r="AV56" s="74">
        <f>'2 - SO 101.1 - Rekonštruk...'!J33</f>
        <v>0</v>
      </c>
      <c r="AW56" s="74">
        <f>'2 - SO 101.1 - Rekonštruk...'!J34</f>
        <v>0</v>
      </c>
      <c r="AX56" s="74">
        <f>'2 - SO 101.1 - Rekonštruk...'!J35</f>
        <v>0</v>
      </c>
      <c r="AY56" s="74">
        <f>'2 - SO 101.1 - Rekonštruk...'!J36</f>
        <v>0</v>
      </c>
      <c r="AZ56" s="74">
        <f>'2 - SO 101.1 - Rekonštruk...'!F33</f>
        <v>0</v>
      </c>
      <c r="BA56" s="74">
        <f>'2 - SO 101.1 - Rekonštruk...'!F34</f>
        <v>0</v>
      </c>
      <c r="BB56" s="74">
        <f>'2 - SO 101.1 - Rekonštruk...'!F35</f>
        <v>0</v>
      </c>
      <c r="BC56" s="74">
        <f>'2 - SO 101.1 - Rekonštruk...'!F36</f>
        <v>0</v>
      </c>
      <c r="BD56" s="76">
        <f>'2 - SO 101.1 - Rekonštruk...'!F37</f>
        <v>0</v>
      </c>
      <c r="BT56" s="77" t="s">
        <v>73</v>
      </c>
      <c r="BV56" s="77" t="s">
        <v>70</v>
      </c>
      <c r="BW56" s="77" t="s">
        <v>79</v>
      </c>
      <c r="BX56" s="77" t="s">
        <v>4</v>
      </c>
      <c r="CL56" s="77" t="s">
        <v>1</v>
      </c>
      <c r="CM56" s="77" t="s">
        <v>68</v>
      </c>
    </row>
    <row r="57" spans="1:91" s="5" customFormat="1" ht="16.5" customHeight="1">
      <c r="A57" s="68" t="s">
        <v>72</v>
      </c>
      <c r="B57" s="69"/>
      <c r="C57" s="70"/>
      <c r="D57" s="231" t="s">
        <v>80</v>
      </c>
      <c r="E57" s="231"/>
      <c r="F57" s="231"/>
      <c r="G57" s="231"/>
      <c r="H57" s="231"/>
      <c r="I57" s="71"/>
      <c r="J57" s="231" t="s">
        <v>81</v>
      </c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24">
        <f>'3 - SO 101.2 - Kryté pódium'!J30</f>
        <v>0</v>
      </c>
      <c r="AH57" s="225"/>
      <c r="AI57" s="225"/>
      <c r="AJ57" s="225"/>
      <c r="AK57" s="225"/>
      <c r="AL57" s="225"/>
      <c r="AM57" s="225"/>
      <c r="AN57" s="224">
        <f t="shared" si="0"/>
        <v>0</v>
      </c>
      <c r="AO57" s="225"/>
      <c r="AP57" s="225"/>
      <c r="AQ57" s="72" t="s">
        <v>75</v>
      </c>
      <c r="AR57" s="69"/>
      <c r="AS57" s="73">
        <v>0</v>
      </c>
      <c r="AT57" s="74">
        <f t="shared" si="1"/>
        <v>0</v>
      </c>
      <c r="AU57" s="75">
        <f>'3 - SO 101.2 - Kryté pódium'!P89</f>
        <v>0</v>
      </c>
      <c r="AV57" s="74">
        <f>'3 - SO 101.2 - Kryté pódium'!J33</f>
        <v>0</v>
      </c>
      <c r="AW57" s="74">
        <f>'3 - SO 101.2 - Kryté pódium'!J34</f>
        <v>0</v>
      </c>
      <c r="AX57" s="74">
        <f>'3 - SO 101.2 - Kryté pódium'!J35</f>
        <v>0</v>
      </c>
      <c r="AY57" s="74">
        <f>'3 - SO 101.2 - Kryté pódium'!J36</f>
        <v>0</v>
      </c>
      <c r="AZ57" s="74">
        <f>'3 - SO 101.2 - Kryté pódium'!F33</f>
        <v>0</v>
      </c>
      <c r="BA57" s="74">
        <f>'3 - SO 101.2 - Kryté pódium'!F34</f>
        <v>0</v>
      </c>
      <c r="BB57" s="74">
        <f>'3 - SO 101.2 - Kryté pódium'!F35</f>
        <v>0</v>
      </c>
      <c r="BC57" s="74">
        <f>'3 - SO 101.2 - Kryté pódium'!F36</f>
        <v>0</v>
      </c>
      <c r="BD57" s="76">
        <f>'3 - SO 101.2 - Kryté pódium'!F37</f>
        <v>0</v>
      </c>
      <c r="BT57" s="77" t="s">
        <v>73</v>
      </c>
      <c r="BV57" s="77" t="s">
        <v>70</v>
      </c>
      <c r="BW57" s="77" t="s">
        <v>82</v>
      </c>
      <c r="BX57" s="77" t="s">
        <v>4</v>
      </c>
      <c r="CL57" s="77" t="s">
        <v>1</v>
      </c>
      <c r="CM57" s="77" t="s">
        <v>68</v>
      </c>
    </row>
    <row r="58" spans="1:91" s="5" customFormat="1" ht="16.5" customHeight="1">
      <c r="A58" s="68" t="s">
        <v>72</v>
      </c>
      <c r="B58" s="69"/>
      <c r="C58" s="70"/>
      <c r="D58" s="231" t="s">
        <v>83</v>
      </c>
      <c r="E58" s="231"/>
      <c r="F58" s="231"/>
      <c r="G58" s="231"/>
      <c r="H58" s="231"/>
      <c r="I58" s="71"/>
      <c r="J58" s="231" t="s">
        <v>84</v>
      </c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24">
        <f>'4 - SO 101.3 - Krytá besi...'!J30</f>
        <v>0</v>
      </c>
      <c r="AH58" s="225"/>
      <c r="AI58" s="225"/>
      <c r="AJ58" s="225"/>
      <c r="AK58" s="225"/>
      <c r="AL58" s="225"/>
      <c r="AM58" s="225"/>
      <c r="AN58" s="224">
        <f t="shared" si="0"/>
        <v>0</v>
      </c>
      <c r="AO58" s="225"/>
      <c r="AP58" s="225"/>
      <c r="AQ58" s="72" t="s">
        <v>75</v>
      </c>
      <c r="AR58" s="69"/>
      <c r="AS58" s="73">
        <v>0</v>
      </c>
      <c r="AT58" s="74">
        <f t="shared" si="1"/>
        <v>0</v>
      </c>
      <c r="AU58" s="75">
        <f>'4 - SO 101.3 - Krytá besi...'!P88</f>
        <v>0</v>
      </c>
      <c r="AV58" s="74">
        <f>'4 - SO 101.3 - Krytá besi...'!J33</f>
        <v>0</v>
      </c>
      <c r="AW58" s="74">
        <f>'4 - SO 101.3 - Krytá besi...'!J34</f>
        <v>0</v>
      </c>
      <c r="AX58" s="74">
        <f>'4 - SO 101.3 - Krytá besi...'!J35</f>
        <v>0</v>
      </c>
      <c r="AY58" s="74">
        <f>'4 - SO 101.3 - Krytá besi...'!J36</f>
        <v>0</v>
      </c>
      <c r="AZ58" s="74">
        <f>'4 - SO 101.3 - Krytá besi...'!F33</f>
        <v>0</v>
      </c>
      <c r="BA58" s="74">
        <f>'4 - SO 101.3 - Krytá besi...'!F34</f>
        <v>0</v>
      </c>
      <c r="BB58" s="74">
        <f>'4 - SO 101.3 - Krytá besi...'!F35</f>
        <v>0</v>
      </c>
      <c r="BC58" s="74">
        <f>'4 - SO 101.3 - Krytá besi...'!F36</f>
        <v>0</v>
      </c>
      <c r="BD58" s="76">
        <f>'4 - SO 101.3 - Krytá besi...'!F37</f>
        <v>0</v>
      </c>
      <c r="BT58" s="77" t="s">
        <v>73</v>
      </c>
      <c r="BV58" s="77" t="s">
        <v>70</v>
      </c>
      <c r="BW58" s="77" t="s">
        <v>85</v>
      </c>
      <c r="BX58" s="77" t="s">
        <v>4</v>
      </c>
      <c r="CL58" s="77" t="s">
        <v>1</v>
      </c>
      <c r="CM58" s="77" t="s">
        <v>68</v>
      </c>
    </row>
    <row r="59" spans="1:91" s="5" customFormat="1" ht="27" customHeight="1">
      <c r="A59" s="68" t="s">
        <v>72</v>
      </c>
      <c r="B59" s="69"/>
      <c r="C59" s="70"/>
      <c r="D59" s="231" t="s">
        <v>86</v>
      </c>
      <c r="E59" s="231"/>
      <c r="F59" s="231"/>
      <c r="G59" s="231"/>
      <c r="H59" s="231"/>
      <c r="I59" s="71"/>
      <c r="J59" s="231" t="s">
        <v>87</v>
      </c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24">
        <f>'5 - SO 101.4 - Statický z...'!J30</f>
        <v>0</v>
      </c>
      <c r="AH59" s="225"/>
      <c r="AI59" s="225"/>
      <c r="AJ59" s="225"/>
      <c r="AK59" s="225"/>
      <c r="AL59" s="225"/>
      <c r="AM59" s="225"/>
      <c r="AN59" s="224">
        <f t="shared" si="0"/>
        <v>0</v>
      </c>
      <c r="AO59" s="225"/>
      <c r="AP59" s="225"/>
      <c r="AQ59" s="72" t="s">
        <v>75</v>
      </c>
      <c r="AR59" s="69"/>
      <c r="AS59" s="73">
        <v>0</v>
      </c>
      <c r="AT59" s="74">
        <f t="shared" si="1"/>
        <v>0</v>
      </c>
      <c r="AU59" s="75">
        <f>'5 - SO 101.4 - Statický z...'!P81</f>
        <v>0</v>
      </c>
      <c r="AV59" s="74">
        <f>'5 - SO 101.4 - Statický z...'!J33</f>
        <v>0</v>
      </c>
      <c r="AW59" s="74">
        <f>'5 - SO 101.4 - Statický z...'!J34</f>
        <v>0</v>
      </c>
      <c r="AX59" s="74">
        <f>'5 - SO 101.4 - Statický z...'!J35</f>
        <v>0</v>
      </c>
      <c r="AY59" s="74">
        <f>'5 - SO 101.4 - Statický z...'!J36</f>
        <v>0</v>
      </c>
      <c r="AZ59" s="74">
        <f>'5 - SO 101.4 - Statický z...'!F33</f>
        <v>0</v>
      </c>
      <c r="BA59" s="74">
        <f>'5 - SO 101.4 - Statický z...'!F34</f>
        <v>0</v>
      </c>
      <c r="BB59" s="74">
        <f>'5 - SO 101.4 - Statický z...'!F35</f>
        <v>0</v>
      </c>
      <c r="BC59" s="74">
        <f>'5 - SO 101.4 - Statický z...'!F36</f>
        <v>0</v>
      </c>
      <c r="BD59" s="76">
        <f>'5 - SO 101.4 - Statický z...'!F37</f>
        <v>0</v>
      </c>
      <c r="BT59" s="77" t="s">
        <v>73</v>
      </c>
      <c r="BV59" s="77" t="s">
        <v>70</v>
      </c>
      <c r="BW59" s="77" t="s">
        <v>88</v>
      </c>
      <c r="BX59" s="77" t="s">
        <v>4</v>
      </c>
      <c r="CL59" s="77" t="s">
        <v>1</v>
      </c>
      <c r="CM59" s="77" t="s">
        <v>68</v>
      </c>
    </row>
    <row r="60" spans="1:91" s="5" customFormat="1" ht="16.5" customHeight="1">
      <c r="A60" s="68" t="s">
        <v>72</v>
      </c>
      <c r="B60" s="69"/>
      <c r="C60" s="70"/>
      <c r="D60" s="231" t="s">
        <v>89</v>
      </c>
      <c r="E60" s="231"/>
      <c r="F60" s="231"/>
      <c r="G60" s="231"/>
      <c r="H60" s="231"/>
      <c r="I60" s="71"/>
      <c r="J60" s="231" t="s">
        <v>90</v>
      </c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24" t="e">
        <f>#REF!</f>
        <v>#REF!</v>
      </c>
      <c r="AH60" s="225"/>
      <c r="AI60" s="225"/>
      <c r="AJ60" s="225"/>
      <c r="AK60" s="225"/>
      <c r="AL60" s="225"/>
      <c r="AM60" s="225"/>
      <c r="AN60" s="224" t="e">
        <f t="shared" si="0"/>
        <v>#REF!</v>
      </c>
      <c r="AO60" s="225"/>
      <c r="AP60" s="225"/>
      <c r="AQ60" s="72" t="s">
        <v>75</v>
      </c>
      <c r="AR60" s="69"/>
      <c r="AS60" s="73">
        <v>0</v>
      </c>
      <c r="AT60" s="74" t="e">
        <f t="shared" si="1"/>
        <v>#REF!</v>
      </c>
      <c r="AU60" s="75" t="e">
        <f>#REF!</f>
        <v>#REF!</v>
      </c>
      <c r="AV60" s="74" t="e">
        <f>#REF!</f>
        <v>#REF!</v>
      </c>
      <c r="AW60" s="74" t="e">
        <f>#REF!</f>
        <v>#REF!</v>
      </c>
      <c r="AX60" s="74" t="e">
        <f>#REF!</f>
        <v>#REF!</v>
      </c>
      <c r="AY60" s="74" t="e">
        <f>#REF!</f>
        <v>#REF!</v>
      </c>
      <c r="AZ60" s="74" t="e">
        <f>#REF!</f>
        <v>#REF!</v>
      </c>
      <c r="BA60" s="74" t="e">
        <f>#REF!</f>
        <v>#REF!</v>
      </c>
      <c r="BB60" s="74" t="e">
        <f>#REF!</f>
        <v>#REF!</v>
      </c>
      <c r="BC60" s="74" t="e">
        <f>#REF!</f>
        <v>#REF!</v>
      </c>
      <c r="BD60" s="76" t="e">
        <f>#REF!</f>
        <v>#REF!</v>
      </c>
      <c r="BT60" s="77" t="s">
        <v>73</v>
      </c>
      <c r="BV60" s="77" t="s">
        <v>70</v>
      </c>
      <c r="BW60" s="77" t="s">
        <v>91</v>
      </c>
      <c r="BX60" s="77" t="s">
        <v>4</v>
      </c>
      <c r="CL60" s="77" t="s">
        <v>1</v>
      </c>
      <c r="CM60" s="77" t="s">
        <v>68</v>
      </c>
    </row>
    <row r="61" spans="1:91" s="5" customFormat="1" ht="16.5" customHeight="1">
      <c r="A61" s="68" t="s">
        <v>72</v>
      </c>
      <c r="B61" s="69"/>
      <c r="C61" s="70"/>
      <c r="D61" s="231" t="s">
        <v>92</v>
      </c>
      <c r="E61" s="231"/>
      <c r="F61" s="231"/>
      <c r="G61" s="231"/>
      <c r="H61" s="231"/>
      <c r="I61" s="71"/>
      <c r="J61" s="231" t="s">
        <v>93</v>
      </c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24" t="e">
        <f>#REF!</f>
        <v>#REF!</v>
      </c>
      <c r="AH61" s="225"/>
      <c r="AI61" s="225"/>
      <c r="AJ61" s="225"/>
      <c r="AK61" s="225"/>
      <c r="AL61" s="225"/>
      <c r="AM61" s="225"/>
      <c r="AN61" s="224" t="e">
        <f t="shared" si="0"/>
        <v>#REF!</v>
      </c>
      <c r="AO61" s="225"/>
      <c r="AP61" s="225"/>
      <c r="AQ61" s="72" t="s">
        <v>75</v>
      </c>
      <c r="AR61" s="69"/>
      <c r="AS61" s="73">
        <v>0</v>
      </c>
      <c r="AT61" s="74" t="e">
        <f t="shared" si="1"/>
        <v>#REF!</v>
      </c>
      <c r="AU61" s="75" t="e">
        <f>#REF!</f>
        <v>#REF!</v>
      </c>
      <c r="AV61" s="74" t="e">
        <f>#REF!</f>
        <v>#REF!</v>
      </c>
      <c r="AW61" s="74" t="e">
        <f>#REF!</f>
        <v>#REF!</v>
      </c>
      <c r="AX61" s="74" t="e">
        <f>#REF!</f>
        <v>#REF!</v>
      </c>
      <c r="AY61" s="74" t="e">
        <f>#REF!</f>
        <v>#REF!</v>
      </c>
      <c r="AZ61" s="74" t="e">
        <f>#REF!</f>
        <v>#REF!</v>
      </c>
      <c r="BA61" s="74" t="e">
        <f>#REF!</f>
        <v>#REF!</v>
      </c>
      <c r="BB61" s="74" t="e">
        <f>#REF!</f>
        <v>#REF!</v>
      </c>
      <c r="BC61" s="74" t="e">
        <f>#REF!</f>
        <v>#REF!</v>
      </c>
      <c r="BD61" s="76" t="e">
        <f>#REF!</f>
        <v>#REF!</v>
      </c>
      <c r="BT61" s="77" t="s">
        <v>73</v>
      </c>
      <c r="BV61" s="77" t="s">
        <v>70</v>
      </c>
      <c r="BW61" s="77" t="s">
        <v>94</v>
      </c>
      <c r="BX61" s="77" t="s">
        <v>4</v>
      </c>
      <c r="CL61" s="77" t="s">
        <v>1</v>
      </c>
      <c r="CM61" s="77" t="s">
        <v>68</v>
      </c>
    </row>
    <row r="62" spans="1:91" s="5" customFormat="1" ht="16.5" customHeight="1">
      <c r="A62" s="68" t="s">
        <v>72</v>
      </c>
      <c r="B62" s="69"/>
      <c r="C62" s="70"/>
      <c r="D62" s="231" t="s">
        <v>95</v>
      </c>
      <c r="E62" s="231"/>
      <c r="F62" s="231"/>
      <c r="G62" s="231"/>
      <c r="H62" s="231"/>
      <c r="I62" s="71"/>
      <c r="J62" s="231" t="s">
        <v>96</v>
      </c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24">
        <f>'8 - SO 102 - Verejné osve...'!J30</f>
        <v>0</v>
      </c>
      <c r="AH62" s="225"/>
      <c r="AI62" s="225"/>
      <c r="AJ62" s="225"/>
      <c r="AK62" s="225"/>
      <c r="AL62" s="225"/>
      <c r="AM62" s="225"/>
      <c r="AN62" s="224">
        <f t="shared" si="0"/>
        <v>0</v>
      </c>
      <c r="AO62" s="225"/>
      <c r="AP62" s="225"/>
      <c r="AQ62" s="72" t="s">
        <v>75</v>
      </c>
      <c r="AR62" s="69"/>
      <c r="AS62" s="73">
        <v>0</v>
      </c>
      <c r="AT62" s="74">
        <f t="shared" si="1"/>
        <v>0</v>
      </c>
      <c r="AU62" s="75">
        <f>'8 - SO 102 - Verejné osve...'!P81</f>
        <v>0</v>
      </c>
      <c r="AV62" s="74">
        <f>'8 - SO 102 - Verejné osve...'!J33</f>
        <v>0</v>
      </c>
      <c r="AW62" s="74">
        <f>'8 - SO 102 - Verejné osve...'!J34</f>
        <v>0</v>
      </c>
      <c r="AX62" s="74">
        <f>'8 - SO 102 - Verejné osve...'!J35</f>
        <v>0</v>
      </c>
      <c r="AY62" s="74">
        <f>'8 - SO 102 - Verejné osve...'!J36</f>
        <v>0</v>
      </c>
      <c r="AZ62" s="74">
        <f>'8 - SO 102 - Verejné osve...'!F33</f>
        <v>0</v>
      </c>
      <c r="BA62" s="74">
        <f>'8 - SO 102 - Verejné osve...'!F34</f>
        <v>0</v>
      </c>
      <c r="BB62" s="74">
        <f>'8 - SO 102 - Verejné osve...'!F35</f>
        <v>0</v>
      </c>
      <c r="BC62" s="74">
        <f>'8 - SO 102 - Verejné osve...'!F36</f>
        <v>0</v>
      </c>
      <c r="BD62" s="76">
        <f>'8 - SO 102 - Verejné osve...'!F37</f>
        <v>0</v>
      </c>
      <c r="BT62" s="77" t="s">
        <v>73</v>
      </c>
      <c r="BV62" s="77" t="s">
        <v>70</v>
      </c>
      <c r="BW62" s="77" t="s">
        <v>97</v>
      </c>
      <c r="BX62" s="77" t="s">
        <v>4</v>
      </c>
      <c r="CL62" s="77" t="s">
        <v>1</v>
      </c>
      <c r="CM62" s="77" t="s">
        <v>68</v>
      </c>
    </row>
    <row r="63" spans="1:91" s="5" customFormat="1" ht="16.5" customHeight="1">
      <c r="A63" s="68" t="s">
        <v>72</v>
      </c>
      <c r="B63" s="69"/>
      <c r="C63" s="70"/>
      <c r="D63" s="231" t="s">
        <v>98</v>
      </c>
      <c r="E63" s="231"/>
      <c r="F63" s="231"/>
      <c r="G63" s="231"/>
      <c r="H63" s="231"/>
      <c r="I63" s="71"/>
      <c r="J63" s="231" t="s">
        <v>99</v>
      </c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24">
        <f>'9 - SO 103 - Vonkajšie ro...'!J30</f>
        <v>0</v>
      </c>
      <c r="AH63" s="225"/>
      <c r="AI63" s="225"/>
      <c r="AJ63" s="225"/>
      <c r="AK63" s="225"/>
      <c r="AL63" s="225"/>
      <c r="AM63" s="225"/>
      <c r="AN63" s="224">
        <f t="shared" si="0"/>
        <v>0</v>
      </c>
      <c r="AO63" s="225"/>
      <c r="AP63" s="225"/>
      <c r="AQ63" s="72" t="s">
        <v>75</v>
      </c>
      <c r="AR63" s="69"/>
      <c r="AS63" s="73">
        <v>0</v>
      </c>
      <c r="AT63" s="74">
        <f t="shared" si="1"/>
        <v>0</v>
      </c>
      <c r="AU63" s="75">
        <f>'9 - SO 103 - Vonkajšie ro...'!P81</f>
        <v>0</v>
      </c>
      <c r="AV63" s="74">
        <f>'9 - SO 103 - Vonkajšie ro...'!J33</f>
        <v>0</v>
      </c>
      <c r="AW63" s="74">
        <f>'9 - SO 103 - Vonkajšie ro...'!J34</f>
        <v>0</v>
      </c>
      <c r="AX63" s="74">
        <f>'9 - SO 103 - Vonkajšie ro...'!J35</f>
        <v>0</v>
      </c>
      <c r="AY63" s="74">
        <f>'9 - SO 103 - Vonkajšie ro...'!J36</f>
        <v>0</v>
      </c>
      <c r="AZ63" s="74">
        <f>'9 - SO 103 - Vonkajšie ro...'!F33</f>
        <v>0</v>
      </c>
      <c r="BA63" s="74">
        <f>'9 - SO 103 - Vonkajšie ro...'!F34</f>
        <v>0</v>
      </c>
      <c r="BB63" s="74">
        <f>'9 - SO 103 - Vonkajšie ro...'!F35</f>
        <v>0</v>
      </c>
      <c r="BC63" s="74">
        <f>'9 - SO 103 - Vonkajšie ro...'!F36</f>
        <v>0</v>
      </c>
      <c r="BD63" s="76">
        <f>'9 - SO 103 - Vonkajšie ro...'!F37</f>
        <v>0</v>
      </c>
      <c r="BT63" s="77" t="s">
        <v>73</v>
      </c>
      <c r="BV63" s="77" t="s">
        <v>70</v>
      </c>
      <c r="BW63" s="77" t="s">
        <v>100</v>
      </c>
      <c r="BX63" s="77" t="s">
        <v>4</v>
      </c>
      <c r="CL63" s="77" t="s">
        <v>1</v>
      </c>
      <c r="CM63" s="77" t="s">
        <v>68</v>
      </c>
    </row>
    <row r="64" spans="1:91" s="5" customFormat="1" ht="40.5" customHeight="1">
      <c r="A64" s="68" t="s">
        <v>72</v>
      </c>
      <c r="B64" s="69"/>
      <c r="C64" s="70"/>
      <c r="D64" s="231" t="s">
        <v>101</v>
      </c>
      <c r="E64" s="231"/>
      <c r="F64" s="231"/>
      <c r="G64" s="231"/>
      <c r="H64" s="231"/>
      <c r="I64" s="71"/>
      <c r="J64" s="231" t="s">
        <v>102</v>
      </c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24">
        <f>'10 - Zemné prace sú spolo...'!J30</f>
        <v>0</v>
      </c>
      <c r="AH64" s="225"/>
      <c r="AI64" s="225"/>
      <c r="AJ64" s="225"/>
      <c r="AK64" s="225"/>
      <c r="AL64" s="225"/>
      <c r="AM64" s="225"/>
      <c r="AN64" s="224">
        <f t="shared" si="0"/>
        <v>0</v>
      </c>
      <c r="AO64" s="225"/>
      <c r="AP64" s="225"/>
      <c r="AQ64" s="72" t="s">
        <v>75</v>
      </c>
      <c r="AR64" s="69"/>
      <c r="AS64" s="73">
        <v>0</v>
      </c>
      <c r="AT64" s="74">
        <f t="shared" si="1"/>
        <v>0</v>
      </c>
      <c r="AU64" s="75">
        <f>'10 - Zemné prace sú spolo...'!P81</f>
        <v>0</v>
      </c>
      <c r="AV64" s="74">
        <f>'10 - Zemné prace sú spolo...'!J33</f>
        <v>0</v>
      </c>
      <c r="AW64" s="74">
        <f>'10 - Zemné prace sú spolo...'!J34</f>
        <v>0</v>
      </c>
      <c r="AX64" s="74">
        <f>'10 - Zemné prace sú spolo...'!J35</f>
        <v>0</v>
      </c>
      <c r="AY64" s="74">
        <f>'10 - Zemné prace sú spolo...'!J36</f>
        <v>0</v>
      </c>
      <c r="AZ64" s="74">
        <f>'10 - Zemné prace sú spolo...'!F33</f>
        <v>0</v>
      </c>
      <c r="BA64" s="74">
        <f>'10 - Zemné prace sú spolo...'!F34</f>
        <v>0</v>
      </c>
      <c r="BB64" s="74">
        <f>'10 - Zemné prace sú spolo...'!F35</f>
        <v>0</v>
      </c>
      <c r="BC64" s="74">
        <f>'10 - Zemné prace sú spolo...'!F36</f>
        <v>0</v>
      </c>
      <c r="BD64" s="76">
        <f>'10 - Zemné prace sú spolo...'!F37</f>
        <v>0</v>
      </c>
      <c r="BT64" s="77" t="s">
        <v>73</v>
      </c>
      <c r="BV64" s="77" t="s">
        <v>70</v>
      </c>
      <c r="BW64" s="77" t="s">
        <v>103</v>
      </c>
      <c r="BX64" s="77" t="s">
        <v>4</v>
      </c>
      <c r="CL64" s="77" t="s">
        <v>1</v>
      </c>
      <c r="CM64" s="77" t="s">
        <v>68</v>
      </c>
    </row>
    <row r="65" spans="1:91" s="5" customFormat="1" ht="16.5" customHeight="1">
      <c r="A65" s="68" t="s">
        <v>72</v>
      </c>
      <c r="B65" s="69"/>
      <c r="C65" s="70"/>
      <c r="D65" s="231" t="s">
        <v>104</v>
      </c>
      <c r="E65" s="231"/>
      <c r="F65" s="231"/>
      <c r="G65" s="231"/>
      <c r="H65" s="231"/>
      <c r="I65" s="71"/>
      <c r="J65" s="231" t="s">
        <v>105</v>
      </c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24">
        <f>'11 - SO 104 - Vodovod '!J30</f>
        <v>0</v>
      </c>
      <c r="AH65" s="225"/>
      <c r="AI65" s="225"/>
      <c r="AJ65" s="225"/>
      <c r="AK65" s="225"/>
      <c r="AL65" s="225"/>
      <c r="AM65" s="225"/>
      <c r="AN65" s="224">
        <f t="shared" si="0"/>
        <v>0</v>
      </c>
      <c r="AO65" s="225"/>
      <c r="AP65" s="225"/>
      <c r="AQ65" s="72" t="s">
        <v>75</v>
      </c>
      <c r="AR65" s="69"/>
      <c r="AS65" s="73">
        <v>0</v>
      </c>
      <c r="AT65" s="74">
        <f t="shared" si="1"/>
        <v>0</v>
      </c>
      <c r="AU65" s="75">
        <f>'11 - SO 104 - Vodovod '!P86</f>
        <v>0</v>
      </c>
      <c r="AV65" s="74">
        <f>'11 - SO 104 - Vodovod '!J33</f>
        <v>0</v>
      </c>
      <c r="AW65" s="74">
        <f>'11 - SO 104 - Vodovod '!J34</f>
        <v>0</v>
      </c>
      <c r="AX65" s="74">
        <f>'11 - SO 104 - Vodovod '!J35</f>
        <v>0</v>
      </c>
      <c r="AY65" s="74">
        <f>'11 - SO 104 - Vodovod '!J36</f>
        <v>0</v>
      </c>
      <c r="AZ65" s="74">
        <f>'11 - SO 104 - Vodovod '!F33</f>
        <v>0</v>
      </c>
      <c r="BA65" s="74">
        <f>'11 - SO 104 - Vodovod '!F34</f>
        <v>0</v>
      </c>
      <c r="BB65" s="74">
        <f>'11 - SO 104 - Vodovod '!F35</f>
        <v>0</v>
      </c>
      <c r="BC65" s="74">
        <f>'11 - SO 104 - Vodovod '!F36</f>
        <v>0</v>
      </c>
      <c r="BD65" s="76">
        <f>'11 - SO 104 - Vodovod '!F37</f>
        <v>0</v>
      </c>
      <c r="BT65" s="77" t="s">
        <v>73</v>
      </c>
      <c r="BV65" s="77" t="s">
        <v>70</v>
      </c>
      <c r="BW65" s="77" t="s">
        <v>106</v>
      </c>
      <c r="BX65" s="77" t="s">
        <v>4</v>
      </c>
      <c r="CL65" s="77" t="s">
        <v>1</v>
      </c>
      <c r="CM65" s="77" t="s">
        <v>68</v>
      </c>
    </row>
    <row r="66" spans="1:91" s="5" customFormat="1" ht="16.5" customHeight="1">
      <c r="A66" s="68" t="s">
        <v>72</v>
      </c>
      <c r="B66" s="69"/>
      <c r="C66" s="70"/>
      <c r="D66" s="231" t="s">
        <v>107</v>
      </c>
      <c r="E66" s="231"/>
      <c r="F66" s="231"/>
      <c r="G66" s="231"/>
      <c r="H66" s="231"/>
      <c r="I66" s="71"/>
      <c r="J66" s="231" t="s">
        <v>108</v>
      </c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24">
        <f>'12 - SO 105 - Kanalizácia'!J30</f>
        <v>0</v>
      </c>
      <c r="AH66" s="225"/>
      <c r="AI66" s="225"/>
      <c r="AJ66" s="225"/>
      <c r="AK66" s="225"/>
      <c r="AL66" s="225"/>
      <c r="AM66" s="225"/>
      <c r="AN66" s="224">
        <f t="shared" si="0"/>
        <v>0</v>
      </c>
      <c r="AO66" s="225"/>
      <c r="AP66" s="225"/>
      <c r="AQ66" s="72" t="s">
        <v>75</v>
      </c>
      <c r="AR66" s="69"/>
      <c r="AS66" s="73">
        <v>0</v>
      </c>
      <c r="AT66" s="74">
        <f t="shared" si="1"/>
        <v>0</v>
      </c>
      <c r="AU66" s="75">
        <f>'12 - SO 105 - Kanalizácia'!P83</f>
        <v>0</v>
      </c>
      <c r="AV66" s="74">
        <f>'12 - SO 105 - Kanalizácia'!J33</f>
        <v>0</v>
      </c>
      <c r="AW66" s="74">
        <f>'12 - SO 105 - Kanalizácia'!J34</f>
        <v>0</v>
      </c>
      <c r="AX66" s="74">
        <f>'12 - SO 105 - Kanalizácia'!J35</f>
        <v>0</v>
      </c>
      <c r="AY66" s="74">
        <f>'12 - SO 105 - Kanalizácia'!J36</f>
        <v>0</v>
      </c>
      <c r="AZ66" s="74">
        <f>'12 - SO 105 - Kanalizácia'!F33</f>
        <v>0</v>
      </c>
      <c r="BA66" s="74">
        <f>'12 - SO 105 - Kanalizácia'!F34</f>
        <v>0</v>
      </c>
      <c r="BB66" s="74">
        <f>'12 - SO 105 - Kanalizácia'!F35</f>
        <v>0</v>
      </c>
      <c r="BC66" s="74">
        <f>'12 - SO 105 - Kanalizácia'!F36</f>
        <v>0</v>
      </c>
      <c r="BD66" s="76">
        <f>'12 - SO 105 - Kanalizácia'!F37</f>
        <v>0</v>
      </c>
      <c r="BT66" s="77" t="s">
        <v>73</v>
      </c>
      <c r="BV66" s="77" t="s">
        <v>70</v>
      </c>
      <c r="BW66" s="77" t="s">
        <v>109</v>
      </c>
      <c r="BX66" s="77" t="s">
        <v>4</v>
      </c>
      <c r="CL66" s="77" t="s">
        <v>1</v>
      </c>
      <c r="CM66" s="77" t="s">
        <v>68</v>
      </c>
    </row>
    <row r="67" spans="1:91" s="5" customFormat="1" ht="16.5" customHeight="1">
      <c r="A67" s="68" t="s">
        <v>72</v>
      </c>
      <c r="B67" s="69"/>
      <c r="C67" s="70"/>
      <c r="D67" s="231" t="s">
        <v>110</v>
      </c>
      <c r="E67" s="231"/>
      <c r="F67" s="231"/>
      <c r="G67" s="231"/>
      <c r="H67" s="231"/>
      <c r="I67" s="71"/>
      <c r="J67" s="231" t="s">
        <v>111</v>
      </c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24">
        <f>'13 - SO 106 - Sadové úpravy'!J30</f>
        <v>0</v>
      </c>
      <c r="AH67" s="225"/>
      <c r="AI67" s="225"/>
      <c r="AJ67" s="225"/>
      <c r="AK67" s="225"/>
      <c r="AL67" s="225"/>
      <c r="AM67" s="225"/>
      <c r="AN67" s="224">
        <f t="shared" si="0"/>
        <v>0</v>
      </c>
      <c r="AO67" s="225"/>
      <c r="AP67" s="225"/>
      <c r="AQ67" s="72" t="s">
        <v>75</v>
      </c>
      <c r="AR67" s="69"/>
      <c r="AS67" s="78">
        <v>0</v>
      </c>
      <c r="AT67" s="79">
        <f t="shared" si="1"/>
        <v>0</v>
      </c>
      <c r="AU67" s="80">
        <f>'13 - SO 106 - Sadové úpravy'!P86</f>
        <v>0</v>
      </c>
      <c r="AV67" s="79">
        <f>'13 - SO 106 - Sadové úpravy'!J33</f>
        <v>0</v>
      </c>
      <c r="AW67" s="79">
        <f>'13 - SO 106 - Sadové úpravy'!J34</f>
        <v>0</v>
      </c>
      <c r="AX67" s="79">
        <f>'13 - SO 106 - Sadové úpravy'!J35</f>
        <v>0</v>
      </c>
      <c r="AY67" s="79">
        <f>'13 - SO 106 - Sadové úpravy'!J36</f>
        <v>0</v>
      </c>
      <c r="AZ67" s="79">
        <f>'13 - SO 106 - Sadové úpravy'!F33</f>
        <v>0</v>
      </c>
      <c r="BA67" s="79">
        <f>'13 - SO 106 - Sadové úpravy'!F34</f>
        <v>0</v>
      </c>
      <c r="BB67" s="79">
        <f>'13 - SO 106 - Sadové úpravy'!F35</f>
        <v>0</v>
      </c>
      <c r="BC67" s="79">
        <f>'13 - SO 106 - Sadové úpravy'!F36</f>
        <v>0</v>
      </c>
      <c r="BD67" s="81">
        <f>'13 - SO 106 - Sadové úpravy'!F37</f>
        <v>0</v>
      </c>
      <c r="BT67" s="77" t="s">
        <v>73</v>
      </c>
      <c r="BV67" s="77" t="s">
        <v>70</v>
      </c>
      <c r="BW67" s="77" t="s">
        <v>112</v>
      </c>
      <c r="BX67" s="77" t="s">
        <v>4</v>
      </c>
      <c r="CL67" s="77" t="s">
        <v>1</v>
      </c>
      <c r="CM67" s="77" t="s">
        <v>68</v>
      </c>
    </row>
    <row r="68" spans="1:91" s="1" customFormat="1" ht="30" customHeight="1">
      <c r="B68" s="30"/>
      <c r="AR68" s="30"/>
    </row>
    <row r="69" spans="1:91" s="1" customFormat="1" ht="6.95" customHeight="1"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30"/>
    </row>
  </sheetData>
  <mergeCells count="90">
    <mergeCell ref="J66:AF66"/>
    <mergeCell ref="J67:AF67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G65:AM65"/>
    <mergeCell ref="AG66:AM66"/>
    <mergeCell ref="AG67:AM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2:AF62"/>
    <mergeCell ref="J63:AF63"/>
    <mergeCell ref="J64:AF64"/>
    <mergeCell ref="J65:AF65"/>
    <mergeCell ref="AN67:AP67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AG64:AM64"/>
    <mergeCell ref="AG63:AM63"/>
    <mergeCell ref="AN62:AP62"/>
    <mergeCell ref="AN63:AP63"/>
    <mergeCell ref="AN64:AP64"/>
    <mergeCell ref="AN65:AP65"/>
    <mergeCell ref="AN66:AP66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54:AP54"/>
    <mergeCell ref="X35:AB35"/>
    <mergeCell ref="AK35:AO35"/>
    <mergeCell ref="AK31:AO31"/>
    <mergeCell ref="W32:AE32"/>
    <mergeCell ref="AK32:AO32"/>
    <mergeCell ref="W33:AE33"/>
    <mergeCell ref="AK33:AO33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</mergeCells>
  <hyperlinks>
    <hyperlink ref="A55" location="'1 - SO 101 - Námestie'!C2" display="/"/>
    <hyperlink ref="A56" location="'2 - SO 101.1 - Rekonštruk...'!C2" display="/"/>
    <hyperlink ref="A57" location="'3 - SO 101.2 - Kryté pódium'!C2" display="/"/>
    <hyperlink ref="A58" location="'4 - SO 101.3 - Krytá besi...'!C2" display="/"/>
    <hyperlink ref="A59" location="'5 - SO 101.4 - Statický z...'!C2" display="/"/>
    <hyperlink ref="A60" location="'6 - SO 101.5 - Stanovisko...'!C2" display="/"/>
    <hyperlink ref="A61" location="'7 - SO 101.6 - Cyklopríst...'!C2" display="/"/>
    <hyperlink ref="A62" location="'8 - SO 102 - Verejné osve...'!C2" display="/"/>
    <hyperlink ref="A63" location="'9 - SO 103 - Vonkajšie ro...'!C2" display="/"/>
    <hyperlink ref="A64" location="'10 - Zemné prace sú spolo...'!C2" display="/"/>
    <hyperlink ref="A65" location="'11 - SO 104 - Vodovod '!C2" display="/"/>
    <hyperlink ref="A66" location="'12 - SO 105 - Kanalizácia'!C2" display="/"/>
    <hyperlink ref="A67" location="'13 - SO 106 - Sadové úpravy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106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1131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tr">
        <f>IF('Rekapitulácia stavby'!AN10="","",'Rekapitulácia stavby'!AN10)</f>
        <v/>
      </c>
      <c r="L14" s="30"/>
    </row>
    <row r="15" spans="2:46" s="1" customFormat="1" ht="18" customHeight="1">
      <c r="B15" s="30"/>
      <c r="E15" s="16" t="str">
        <f>IF('Rekapitulácia stavby'!E11="","",'Rekapitulácia stavby'!E11)</f>
        <v>Mestský úrad , Trenčín</v>
      </c>
      <c r="I15" s="85" t="s">
        <v>25</v>
      </c>
      <c r="J15" s="16" t="str">
        <f>IF('Rekapitulácia stavby'!AN11="","",'Rekapitulácia stavby'!AN11)</f>
        <v/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tr">
        <f>IF('Rekapitulácia stavby'!AN16="","",'Rekapitulácia stavby'!AN16)</f>
        <v/>
      </c>
      <c r="L20" s="30"/>
    </row>
    <row r="21" spans="2:12" s="1" customFormat="1" ht="18" customHeight="1">
      <c r="B21" s="30"/>
      <c r="E21" s="16" t="str">
        <f>IF('Rekapitulácia stavby'!E17="","",'Rekapitulácia stavby'!E17)</f>
        <v>BYTOP , s.r.o. Trenčín</v>
      </c>
      <c r="I21" s="85" t="s">
        <v>25</v>
      </c>
      <c r="J21" s="16" t="str">
        <f>IF('Rekapitulácia stavby'!AN17="","",'Rekapitulácia stavby'!AN17)</f>
        <v/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tr">
        <f>IF('Rekapitulácia stavby'!AN19="","",'Rekapitulácia stavby'!AN19)</f>
        <v/>
      </c>
      <c r="L23" s="30"/>
    </row>
    <row r="24" spans="2:12" s="1" customFormat="1" ht="18" customHeight="1">
      <c r="B24" s="30"/>
      <c r="E24" s="16" t="str">
        <f>IF('Rekapitulácia stavby'!E20="","",'Rekapitulácia stavby'!E20)</f>
        <v>Martinusová Katarína</v>
      </c>
      <c r="I24" s="85" t="s">
        <v>25</v>
      </c>
      <c r="J24" s="16" t="str">
        <f>IF('Rekapitulácia stavby'!AN20="","",'Rekapitulácia stavby'!AN20)</f>
        <v/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ROUND(J86,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ROUND((SUM(BE86:BE143)),  2)</f>
        <v>0</v>
      </c>
      <c r="I33" s="92">
        <v>0.2</v>
      </c>
      <c r="J33" s="91">
        <f>ROUND(((SUM(BE86:BE143))*I33),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ROUND((SUM(BF86:BF143)),  2)</f>
        <v>0</v>
      </c>
      <c r="I34" s="92">
        <v>0.2</v>
      </c>
      <c r="J34" s="91">
        <f>ROUND(((SUM(BF86:BF143))*I34),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ROUND((SUM(BG86:BG143)),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ROUND((SUM(BH86:BH143)),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ROUND((SUM(BI86:BI143)),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 xml:space="preserve">11 - SO 104 - Vodovod 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J86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1132</v>
      </c>
      <c r="E60" s="108"/>
      <c r="F60" s="108"/>
      <c r="G60" s="108"/>
      <c r="H60" s="108"/>
      <c r="I60" s="109"/>
      <c r="J60" s="110">
        <f>J87</f>
        <v>0</v>
      </c>
      <c r="L60" s="106"/>
    </row>
    <row r="61" spans="2:47" s="8" customFormat="1" ht="19.899999999999999" customHeight="1">
      <c r="B61" s="111"/>
      <c r="D61" s="112" t="s">
        <v>1133</v>
      </c>
      <c r="E61" s="113"/>
      <c r="F61" s="113"/>
      <c r="G61" s="113"/>
      <c r="H61" s="113"/>
      <c r="I61" s="114"/>
      <c r="J61" s="115">
        <f>J88</f>
        <v>0</v>
      </c>
      <c r="L61" s="111"/>
    </row>
    <row r="62" spans="2:47" s="8" customFormat="1" ht="19.899999999999999" customHeight="1">
      <c r="B62" s="111"/>
      <c r="D62" s="112" t="s">
        <v>1134</v>
      </c>
      <c r="E62" s="113"/>
      <c r="F62" s="113"/>
      <c r="G62" s="113"/>
      <c r="H62" s="113"/>
      <c r="I62" s="114"/>
      <c r="J62" s="115">
        <f>J103</f>
        <v>0</v>
      </c>
      <c r="L62" s="111"/>
    </row>
    <row r="63" spans="2:47" s="8" customFormat="1" ht="19.899999999999999" customHeight="1">
      <c r="B63" s="111"/>
      <c r="D63" s="112" t="s">
        <v>1135</v>
      </c>
      <c r="E63" s="113"/>
      <c r="F63" s="113"/>
      <c r="G63" s="113"/>
      <c r="H63" s="113"/>
      <c r="I63" s="114"/>
      <c r="J63" s="115">
        <f>J106</f>
        <v>0</v>
      </c>
      <c r="L63" s="111"/>
    </row>
    <row r="64" spans="2:47" s="7" customFormat="1" ht="24.95" customHeight="1">
      <c r="B64" s="106"/>
      <c r="D64" s="107" t="s">
        <v>1136</v>
      </c>
      <c r="E64" s="108"/>
      <c r="F64" s="108"/>
      <c r="G64" s="108"/>
      <c r="H64" s="108"/>
      <c r="I64" s="109"/>
      <c r="J64" s="110">
        <f>J132</f>
        <v>0</v>
      </c>
      <c r="L64" s="106"/>
    </row>
    <row r="65" spans="2:12" s="8" customFormat="1" ht="19.899999999999999" customHeight="1">
      <c r="B65" s="111"/>
      <c r="D65" s="112" t="s">
        <v>1137</v>
      </c>
      <c r="E65" s="113"/>
      <c r="F65" s="113"/>
      <c r="G65" s="113"/>
      <c r="H65" s="113"/>
      <c r="I65" s="114"/>
      <c r="J65" s="115">
        <f>J133</f>
        <v>0</v>
      </c>
      <c r="L65" s="111"/>
    </row>
    <row r="66" spans="2:12" s="8" customFormat="1" ht="19.899999999999999" customHeight="1">
      <c r="B66" s="111"/>
      <c r="D66" s="112" t="s">
        <v>1138</v>
      </c>
      <c r="E66" s="113"/>
      <c r="F66" s="113"/>
      <c r="G66" s="113"/>
      <c r="H66" s="113"/>
      <c r="I66" s="114"/>
      <c r="J66" s="115">
        <f>J142</f>
        <v>0</v>
      </c>
      <c r="L66" s="111"/>
    </row>
    <row r="67" spans="2:12" s="1" customFormat="1" ht="21.75" customHeight="1">
      <c r="B67" s="30"/>
      <c r="I67" s="84"/>
      <c r="L67" s="30"/>
    </row>
    <row r="68" spans="2:12" s="1" customFormat="1" ht="6.95" customHeight="1">
      <c r="B68" s="39"/>
      <c r="C68" s="40"/>
      <c r="D68" s="40"/>
      <c r="E68" s="40"/>
      <c r="F68" s="40"/>
      <c r="G68" s="40"/>
      <c r="H68" s="40"/>
      <c r="I68" s="100"/>
      <c r="J68" s="40"/>
      <c r="K68" s="40"/>
      <c r="L68" s="30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101"/>
      <c r="J72" s="42"/>
      <c r="K72" s="42"/>
      <c r="L72" s="30"/>
    </row>
    <row r="73" spans="2:12" s="1" customFormat="1" ht="24.95" customHeight="1">
      <c r="B73" s="30"/>
      <c r="C73" s="20" t="s">
        <v>133</v>
      </c>
      <c r="I73" s="84"/>
      <c r="L73" s="30"/>
    </row>
    <row r="74" spans="2:12" s="1" customFormat="1" ht="6.95" customHeight="1">
      <c r="B74" s="30"/>
      <c r="I74" s="84"/>
      <c r="L74" s="30"/>
    </row>
    <row r="75" spans="2:12" s="1" customFormat="1" ht="12" customHeight="1">
      <c r="B75" s="30"/>
      <c r="C75" s="25" t="s">
        <v>14</v>
      </c>
      <c r="I75" s="84"/>
      <c r="L75" s="30"/>
    </row>
    <row r="76" spans="2:12" s="1" customFormat="1" ht="16.5" customHeight="1">
      <c r="B76" s="30"/>
      <c r="E76" s="238" t="str">
        <f>E7</f>
        <v>ROZKVET - OPRAVA NÁMESTIA</v>
      </c>
      <c r="F76" s="239"/>
      <c r="G76" s="239"/>
      <c r="H76" s="239"/>
      <c r="I76" s="84"/>
      <c r="L76" s="30"/>
    </row>
    <row r="77" spans="2:12" s="1" customFormat="1" ht="12" customHeight="1">
      <c r="B77" s="30"/>
      <c r="C77" s="25" t="s">
        <v>114</v>
      </c>
      <c r="I77" s="84"/>
      <c r="L77" s="30"/>
    </row>
    <row r="78" spans="2:12" s="1" customFormat="1" ht="16.5" customHeight="1">
      <c r="B78" s="30"/>
      <c r="E78" s="212" t="str">
        <f>E9</f>
        <v xml:space="preserve">11 - SO 104 - Vodovod </v>
      </c>
      <c r="F78" s="211"/>
      <c r="G78" s="211"/>
      <c r="H78" s="211"/>
      <c r="I78" s="84"/>
      <c r="L78" s="30"/>
    </row>
    <row r="79" spans="2:12" s="1" customFormat="1" ht="6.95" customHeight="1">
      <c r="B79" s="30"/>
      <c r="I79" s="84"/>
      <c r="L79" s="30"/>
    </row>
    <row r="80" spans="2:12" s="1" customFormat="1" ht="12" customHeight="1">
      <c r="B80" s="30"/>
      <c r="C80" s="25" t="s">
        <v>18</v>
      </c>
      <c r="F80" s="16" t="str">
        <f>F12</f>
        <v xml:space="preserve"> </v>
      </c>
      <c r="I80" s="85" t="s">
        <v>20</v>
      </c>
      <c r="J80" s="46" t="str">
        <f>IF(J12="","",J12)</f>
        <v>15.10.2018</v>
      </c>
      <c r="L80" s="30"/>
    </row>
    <row r="81" spans="2:65" s="1" customFormat="1" ht="6.95" customHeight="1">
      <c r="B81" s="30"/>
      <c r="I81" s="84"/>
      <c r="L81" s="30"/>
    </row>
    <row r="82" spans="2:65" s="1" customFormat="1" ht="13.7" customHeight="1">
      <c r="B82" s="30"/>
      <c r="C82" s="25" t="s">
        <v>22</v>
      </c>
      <c r="F82" s="16" t="str">
        <f>E15</f>
        <v>Mestský úrad , Trenčín</v>
      </c>
      <c r="I82" s="85" t="s">
        <v>27</v>
      </c>
      <c r="J82" s="28" t="str">
        <f>E21</f>
        <v>BYTOP , s.r.o. Trenčín</v>
      </c>
      <c r="L82" s="30"/>
    </row>
    <row r="83" spans="2:65" s="1" customFormat="1" ht="13.7" customHeight="1">
      <c r="B83" s="30"/>
      <c r="C83" s="25" t="s">
        <v>26</v>
      </c>
      <c r="F83" s="16">
        <f>IF(E18="","",E18)</f>
        <v>0</v>
      </c>
      <c r="I83" s="85" t="s">
        <v>31</v>
      </c>
      <c r="J83" s="28" t="str">
        <f>E24</f>
        <v>Martinusová Katarína</v>
      </c>
      <c r="L83" s="30"/>
    </row>
    <row r="84" spans="2:65" s="1" customFormat="1" ht="10.35" customHeight="1">
      <c r="B84" s="30"/>
      <c r="I84" s="84"/>
      <c r="L84" s="30"/>
    </row>
    <row r="85" spans="2:65" s="9" customFormat="1" ht="29.25" customHeight="1">
      <c r="B85" s="116"/>
      <c r="C85" s="117" t="s">
        <v>134</v>
      </c>
      <c r="D85" s="118" t="s">
        <v>53</v>
      </c>
      <c r="E85" s="118" t="s">
        <v>49</v>
      </c>
      <c r="F85" s="118" t="s">
        <v>50</v>
      </c>
      <c r="G85" s="118" t="s">
        <v>135</v>
      </c>
      <c r="H85" s="118" t="s">
        <v>136</v>
      </c>
      <c r="I85" s="119" t="s">
        <v>137</v>
      </c>
      <c r="J85" s="120" t="s">
        <v>118</v>
      </c>
      <c r="K85" s="121" t="s">
        <v>138</v>
      </c>
      <c r="L85" s="116"/>
      <c r="M85" s="53" t="s">
        <v>1</v>
      </c>
      <c r="N85" s="54" t="s">
        <v>38</v>
      </c>
      <c r="O85" s="54" t="s">
        <v>139</v>
      </c>
      <c r="P85" s="54" t="s">
        <v>140</v>
      </c>
      <c r="Q85" s="54" t="s">
        <v>141</v>
      </c>
      <c r="R85" s="54" t="s">
        <v>142</v>
      </c>
      <c r="S85" s="54" t="s">
        <v>143</v>
      </c>
      <c r="T85" s="55" t="s">
        <v>144</v>
      </c>
    </row>
    <row r="86" spans="2:65" s="1" customFormat="1" ht="22.9" customHeight="1">
      <c r="B86" s="30"/>
      <c r="C86" s="58" t="s">
        <v>119</v>
      </c>
      <c r="I86" s="84"/>
      <c r="J86" s="122">
        <f>BK86</f>
        <v>0</v>
      </c>
      <c r="L86" s="30"/>
      <c r="M86" s="56"/>
      <c r="N86" s="47"/>
      <c r="O86" s="47"/>
      <c r="P86" s="123">
        <f>P87+P132</f>
        <v>0</v>
      </c>
      <c r="Q86" s="47"/>
      <c r="R86" s="123">
        <f>R87+R132</f>
        <v>0</v>
      </c>
      <c r="S86" s="47"/>
      <c r="T86" s="124">
        <f>T87+T132</f>
        <v>0</v>
      </c>
      <c r="AT86" s="16" t="s">
        <v>67</v>
      </c>
      <c r="AU86" s="16" t="s">
        <v>120</v>
      </c>
      <c r="BK86" s="125">
        <f>BK87+BK132</f>
        <v>0</v>
      </c>
    </row>
    <row r="87" spans="2:65" s="10" customFormat="1" ht="25.9" customHeight="1">
      <c r="B87" s="126"/>
      <c r="D87" s="127" t="s">
        <v>67</v>
      </c>
      <c r="E87" s="128" t="s">
        <v>1139</v>
      </c>
      <c r="F87" s="128" t="s">
        <v>1140</v>
      </c>
      <c r="I87" s="129"/>
      <c r="J87" s="130">
        <f>BK87</f>
        <v>0</v>
      </c>
      <c r="L87" s="126"/>
      <c r="M87" s="131"/>
      <c r="N87" s="132"/>
      <c r="O87" s="132"/>
      <c r="P87" s="133">
        <f>P88+P103+P106</f>
        <v>0</v>
      </c>
      <c r="Q87" s="132"/>
      <c r="R87" s="133">
        <f>R88+R103+R106</f>
        <v>0</v>
      </c>
      <c r="S87" s="132"/>
      <c r="T87" s="134">
        <f>T88+T103+T106</f>
        <v>0</v>
      </c>
      <c r="AR87" s="127" t="s">
        <v>73</v>
      </c>
      <c r="AT87" s="135" t="s">
        <v>67</v>
      </c>
      <c r="AU87" s="135" t="s">
        <v>68</v>
      </c>
      <c r="AY87" s="127" t="s">
        <v>147</v>
      </c>
      <c r="BK87" s="136">
        <f>BK88+BK103+BK106</f>
        <v>0</v>
      </c>
    </row>
    <row r="88" spans="2:65" s="10" customFormat="1" ht="22.9" customHeight="1">
      <c r="B88" s="126"/>
      <c r="D88" s="127" t="s">
        <v>67</v>
      </c>
      <c r="E88" s="137" t="s">
        <v>1141</v>
      </c>
      <c r="F88" s="137" t="s">
        <v>1142</v>
      </c>
      <c r="I88" s="129"/>
      <c r="J88" s="138">
        <f>BK88</f>
        <v>0</v>
      </c>
      <c r="L88" s="126"/>
      <c r="M88" s="131"/>
      <c r="N88" s="132"/>
      <c r="O88" s="132"/>
      <c r="P88" s="133">
        <f>SUM(P89:P102)</f>
        <v>0</v>
      </c>
      <c r="Q88" s="132"/>
      <c r="R88" s="133">
        <f>SUM(R89:R102)</f>
        <v>0</v>
      </c>
      <c r="S88" s="132"/>
      <c r="T88" s="134">
        <f>SUM(T89:T102)</f>
        <v>0</v>
      </c>
      <c r="AR88" s="127" t="s">
        <v>73</v>
      </c>
      <c r="AT88" s="135" t="s">
        <v>67</v>
      </c>
      <c r="AU88" s="135" t="s">
        <v>73</v>
      </c>
      <c r="AY88" s="127" t="s">
        <v>147</v>
      </c>
      <c r="BK88" s="136">
        <f>SUM(BK89:BK102)</f>
        <v>0</v>
      </c>
    </row>
    <row r="89" spans="2:65" s="1" customFormat="1" ht="16.5" customHeight="1">
      <c r="B89" s="139"/>
      <c r="C89" s="140" t="s">
        <v>73</v>
      </c>
      <c r="D89" s="140" t="s">
        <v>149</v>
      </c>
      <c r="E89" s="141" t="s">
        <v>1143</v>
      </c>
      <c r="F89" s="142" t="s">
        <v>1144</v>
      </c>
      <c r="G89" s="143" t="s">
        <v>1145</v>
      </c>
      <c r="H89" s="144">
        <v>0.17599999999999999</v>
      </c>
      <c r="I89" s="145"/>
      <c r="J89" s="144">
        <f t="shared" ref="J89:J102" si="0">ROUND(I89*H89,3)</f>
        <v>0</v>
      </c>
      <c r="K89" s="142" t="s">
        <v>1</v>
      </c>
      <c r="L89" s="30"/>
      <c r="M89" s="146" t="s">
        <v>1</v>
      </c>
      <c r="N89" s="147" t="s">
        <v>40</v>
      </c>
      <c r="O89" s="49"/>
      <c r="P89" s="148">
        <f t="shared" ref="P89:P102" si="1">O89*H89</f>
        <v>0</v>
      </c>
      <c r="Q89" s="148">
        <v>0</v>
      </c>
      <c r="R89" s="148">
        <f t="shared" ref="R89:R102" si="2">Q89*H89</f>
        <v>0</v>
      </c>
      <c r="S89" s="148">
        <v>0</v>
      </c>
      <c r="T89" s="149">
        <f t="shared" ref="T89:T102" si="3">S89*H89</f>
        <v>0</v>
      </c>
      <c r="AR89" s="16" t="s">
        <v>83</v>
      </c>
      <c r="AT89" s="16" t="s">
        <v>149</v>
      </c>
      <c r="AU89" s="16" t="s">
        <v>77</v>
      </c>
      <c r="AY89" s="16" t="s">
        <v>147</v>
      </c>
      <c r="BE89" s="150">
        <f t="shared" ref="BE89:BE102" si="4">IF(N89="základná",J89,0)</f>
        <v>0</v>
      </c>
      <c r="BF89" s="150">
        <f t="shared" ref="BF89:BF102" si="5">IF(N89="znížená",J89,0)</f>
        <v>0</v>
      </c>
      <c r="BG89" s="150">
        <f t="shared" ref="BG89:BG102" si="6">IF(N89="zákl. prenesená",J89,0)</f>
        <v>0</v>
      </c>
      <c r="BH89" s="150">
        <f t="shared" ref="BH89:BH102" si="7">IF(N89="zníž. prenesená",J89,0)</f>
        <v>0</v>
      </c>
      <c r="BI89" s="150">
        <f t="shared" ref="BI89:BI102" si="8">IF(N89="nulová",J89,0)</f>
        <v>0</v>
      </c>
      <c r="BJ89" s="16" t="s">
        <v>77</v>
      </c>
      <c r="BK89" s="151">
        <f t="shared" ref="BK89:BK102" si="9">ROUND(I89*H89,3)</f>
        <v>0</v>
      </c>
      <c r="BL89" s="16" t="s">
        <v>83</v>
      </c>
      <c r="BM89" s="16" t="s">
        <v>83</v>
      </c>
    </row>
    <row r="90" spans="2:65" s="1" customFormat="1" ht="16.5" customHeight="1">
      <c r="B90" s="139"/>
      <c r="C90" s="140" t="s">
        <v>77</v>
      </c>
      <c r="D90" s="140" t="s">
        <v>149</v>
      </c>
      <c r="E90" s="141" t="s">
        <v>1146</v>
      </c>
      <c r="F90" s="142" t="s">
        <v>1147</v>
      </c>
      <c r="G90" s="143" t="s">
        <v>182</v>
      </c>
      <c r="H90" s="144">
        <v>333.45</v>
      </c>
      <c r="I90" s="145"/>
      <c r="J90" s="144">
        <f t="shared" si="0"/>
        <v>0</v>
      </c>
      <c r="K90" s="142" t="s">
        <v>1</v>
      </c>
      <c r="L90" s="30"/>
      <c r="M90" s="146" t="s">
        <v>1</v>
      </c>
      <c r="N90" s="147" t="s">
        <v>40</v>
      </c>
      <c r="O90" s="49"/>
      <c r="P90" s="148">
        <f t="shared" si="1"/>
        <v>0</v>
      </c>
      <c r="Q90" s="148">
        <v>0</v>
      </c>
      <c r="R90" s="148">
        <f t="shared" si="2"/>
        <v>0</v>
      </c>
      <c r="S90" s="148">
        <v>0</v>
      </c>
      <c r="T90" s="149">
        <f t="shared" si="3"/>
        <v>0</v>
      </c>
      <c r="AR90" s="16" t="s">
        <v>83</v>
      </c>
      <c r="AT90" s="16" t="s">
        <v>149</v>
      </c>
      <c r="AU90" s="16" t="s">
        <v>77</v>
      </c>
      <c r="AY90" s="16" t="s">
        <v>147</v>
      </c>
      <c r="BE90" s="150">
        <f t="shared" si="4"/>
        <v>0</v>
      </c>
      <c r="BF90" s="150">
        <f t="shared" si="5"/>
        <v>0</v>
      </c>
      <c r="BG90" s="150">
        <f t="shared" si="6"/>
        <v>0</v>
      </c>
      <c r="BH90" s="150">
        <f t="shared" si="7"/>
        <v>0</v>
      </c>
      <c r="BI90" s="150">
        <f t="shared" si="8"/>
        <v>0</v>
      </c>
      <c r="BJ90" s="16" t="s">
        <v>77</v>
      </c>
      <c r="BK90" s="151">
        <f t="shared" si="9"/>
        <v>0</v>
      </c>
      <c r="BL90" s="16" t="s">
        <v>83</v>
      </c>
      <c r="BM90" s="16" t="s">
        <v>89</v>
      </c>
    </row>
    <row r="91" spans="2:65" s="1" customFormat="1" ht="16.5" customHeight="1">
      <c r="B91" s="139"/>
      <c r="C91" s="140" t="s">
        <v>80</v>
      </c>
      <c r="D91" s="140" t="s">
        <v>149</v>
      </c>
      <c r="E91" s="141" t="s">
        <v>1148</v>
      </c>
      <c r="F91" s="142" t="s">
        <v>1149</v>
      </c>
      <c r="G91" s="143" t="s">
        <v>182</v>
      </c>
      <c r="H91" s="144">
        <v>333.45</v>
      </c>
      <c r="I91" s="145"/>
      <c r="J91" s="144">
        <f t="shared" si="0"/>
        <v>0</v>
      </c>
      <c r="K91" s="142" t="s">
        <v>1</v>
      </c>
      <c r="L91" s="30"/>
      <c r="M91" s="146" t="s">
        <v>1</v>
      </c>
      <c r="N91" s="147" t="s">
        <v>40</v>
      </c>
      <c r="O91" s="49"/>
      <c r="P91" s="148">
        <f t="shared" si="1"/>
        <v>0</v>
      </c>
      <c r="Q91" s="148">
        <v>0</v>
      </c>
      <c r="R91" s="148">
        <f t="shared" si="2"/>
        <v>0</v>
      </c>
      <c r="S91" s="148">
        <v>0</v>
      </c>
      <c r="T91" s="149">
        <f t="shared" si="3"/>
        <v>0</v>
      </c>
      <c r="AR91" s="16" t="s">
        <v>83</v>
      </c>
      <c r="AT91" s="16" t="s">
        <v>149</v>
      </c>
      <c r="AU91" s="16" t="s">
        <v>77</v>
      </c>
      <c r="AY91" s="16" t="s">
        <v>147</v>
      </c>
      <c r="BE91" s="150">
        <f t="shared" si="4"/>
        <v>0</v>
      </c>
      <c r="BF91" s="150">
        <f t="shared" si="5"/>
        <v>0</v>
      </c>
      <c r="BG91" s="150">
        <f t="shared" si="6"/>
        <v>0</v>
      </c>
      <c r="BH91" s="150">
        <f t="shared" si="7"/>
        <v>0</v>
      </c>
      <c r="BI91" s="150">
        <f t="shared" si="8"/>
        <v>0</v>
      </c>
      <c r="BJ91" s="16" t="s">
        <v>77</v>
      </c>
      <c r="BK91" s="151">
        <f t="shared" si="9"/>
        <v>0</v>
      </c>
      <c r="BL91" s="16" t="s">
        <v>83</v>
      </c>
      <c r="BM91" s="16" t="s">
        <v>95</v>
      </c>
    </row>
    <row r="92" spans="2:65" s="1" customFormat="1" ht="16.5" customHeight="1">
      <c r="B92" s="139"/>
      <c r="C92" s="140" t="s">
        <v>83</v>
      </c>
      <c r="D92" s="140" t="s">
        <v>149</v>
      </c>
      <c r="E92" s="141" t="s">
        <v>1150</v>
      </c>
      <c r="F92" s="142" t="s">
        <v>1151</v>
      </c>
      <c r="G92" s="143" t="s">
        <v>152</v>
      </c>
      <c r="H92" s="144">
        <v>598.4</v>
      </c>
      <c r="I92" s="145"/>
      <c r="J92" s="144">
        <f t="shared" si="0"/>
        <v>0</v>
      </c>
      <c r="K92" s="142" t="s">
        <v>1</v>
      </c>
      <c r="L92" s="30"/>
      <c r="M92" s="146" t="s">
        <v>1</v>
      </c>
      <c r="N92" s="147" t="s">
        <v>40</v>
      </c>
      <c r="O92" s="49"/>
      <c r="P92" s="148">
        <f t="shared" si="1"/>
        <v>0</v>
      </c>
      <c r="Q92" s="148">
        <v>0</v>
      </c>
      <c r="R92" s="148">
        <f t="shared" si="2"/>
        <v>0</v>
      </c>
      <c r="S92" s="148">
        <v>0</v>
      </c>
      <c r="T92" s="149">
        <f t="shared" si="3"/>
        <v>0</v>
      </c>
      <c r="AR92" s="16" t="s">
        <v>83</v>
      </c>
      <c r="AT92" s="16" t="s">
        <v>149</v>
      </c>
      <c r="AU92" s="16" t="s">
        <v>77</v>
      </c>
      <c r="AY92" s="16" t="s">
        <v>147</v>
      </c>
      <c r="BE92" s="150">
        <f t="shared" si="4"/>
        <v>0</v>
      </c>
      <c r="BF92" s="150">
        <f t="shared" si="5"/>
        <v>0</v>
      </c>
      <c r="BG92" s="150">
        <f t="shared" si="6"/>
        <v>0</v>
      </c>
      <c r="BH92" s="150">
        <f t="shared" si="7"/>
        <v>0</v>
      </c>
      <c r="BI92" s="150">
        <f t="shared" si="8"/>
        <v>0</v>
      </c>
      <c r="BJ92" s="16" t="s">
        <v>77</v>
      </c>
      <c r="BK92" s="151">
        <f t="shared" si="9"/>
        <v>0</v>
      </c>
      <c r="BL92" s="16" t="s">
        <v>83</v>
      </c>
      <c r="BM92" s="16" t="s">
        <v>101</v>
      </c>
    </row>
    <row r="93" spans="2:65" s="1" customFormat="1" ht="16.5" customHeight="1">
      <c r="B93" s="139"/>
      <c r="C93" s="140" t="s">
        <v>86</v>
      </c>
      <c r="D93" s="140" t="s">
        <v>149</v>
      </c>
      <c r="E93" s="141" t="s">
        <v>1152</v>
      </c>
      <c r="F93" s="142" t="s">
        <v>1153</v>
      </c>
      <c r="G93" s="143" t="s">
        <v>152</v>
      </c>
      <c r="H93" s="144">
        <v>598.4</v>
      </c>
      <c r="I93" s="145"/>
      <c r="J93" s="144">
        <f t="shared" si="0"/>
        <v>0</v>
      </c>
      <c r="K93" s="142" t="s">
        <v>1</v>
      </c>
      <c r="L93" s="30"/>
      <c r="M93" s="146" t="s">
        <v>1</v>
      </c>
      <c r="N93" s="147" t="s">
        <v>40</v>
      </c>
      <c r="O93" s="49"/>
      <c r="P93" s="148">
        <f t="shared" si="1"/>
        <v>0</v>
      </c>
      <c r="Q93" s="148">
        <v>0</v>
      </c>
      <c r="R93" s="148">
        <f t="shared" si="2"/>
        <v>0</v>
      </c>
      <c r="S93" s="148">
        <v>0</v>
      </c>
      <c r="T93" s="149">
        <f t="shared" si="3"/>
        <v>0</v>
      </c>
      <c r="AR93" s="16" t="s">
        <v>83</v>
      </c>
      <c r="AT93" s="16" t="s">
        <v>149</v>
      </c>
      <c r="AU93" s="16" t="s">
        <v>77</v>
      </c>
      <c r="AY93" s="16" t="s">
        <v>147</v>
      </c>
      <c r="BE93" s="150">
        <f t="shared" si="4"/>
        <v>0</v>
      </c>
      <c r="BF93" s="150">
        <f t="shared" si="5"/>
        <v>0</v>
      </c>
      <c r="BG93" s="150">
        <f t="shared" si="6"/>
        <v>0</v>
      </c>
      <c r="BH93" s="150">
        <f t="shared" si="7"/>
        <v>0</v>
      </c>
      <c r="BI93" s="150">
        <f t="shared" si="8"/>
        <v>0</v>
      </c>
      <c r="BJ93" s="16" t="s">
        <v>77</v>
      </c>
      <c r="BK93" s="151">
        <f t="shared" si="9"/>
        <v>0</v>
      </c>
      <c r="BL93" s="16" t="s">
        <v>83</v>
      </c>
      <c r="BM93" s="16" t="s">
        <v>107</v>
      </c>
    </row>
    <row r="94" spans="2:65" s="1" customFormat="1" ht="16.5" customHeight="1">
      <c r="B94" s="139"/>
      <c r="C94" s="140" t="s">
        <v>89</v>
      </c>
      <c r="D94" s="140" t="s">
        <v>149</v>
      </c>
      <c r="E94" s="141" t="s">
        <v>1154</v>
      </c>
      <c r="F94" s="142" t="s">
        <v>1155</v>
      </c>
      <c r="G94" s="143" t="s">
        <v>182</v>
      </c>
      <c r="H94" s="144">
        <v>333.45</v>
      </c>
      <c r="I94" s="145"/>
      <c r="J94" s="144">
        <f t="shared" si="0"/>
        <v>0</v>
      </c>
      <c r="K94" s="142" t="s">
        <v>1</v>
      </c>
      <c r="L94" s="30"/>
      <c r="M94" s="146" t="s">
        <v>1</v>
      </c>
      <c r="N94" s="147" t="s">
        <v>40</v>
      </c>
      <c r="O94" s="49"/>
      <c r="P94" s="148">
        <f t="shared" si="1"/>
        <v>0</v>
      </c>
      <c r="Q94" s="148">
        <v>0</v>
      </c>
      <c r="R94" s="148">
        <f t="shared" si="2"/>
        <v>0</v>
      </c>
      <c r="S94" s="148">
        <v>0</v>
      </c>
      <c r="T94" s="149">
        <f t="shared" si="3"/>
        <v>0</v>
      </c>
      <c r="AR94" s="16" t="s">
        <v>83</v>
      </c>
      <c r="AT94" s="16" t="s">
        <v>149</v>
      </c>
      <c r="AU94" s="16" t="s">
        <v>77</v>
      </c>
      <c r="AY94" s="16" t="s">
        <v>147</v>
      </c>
      <c r="BE94" s="150">
        <f t="shared" si="4"/>
        <v>0</v>
      </c>
      <c r="BF94" s="150">
        <f t="shared" si="5"/>
        <v>0</v>
      </c>
      <c r="BG94" s="150">
        <f t="shared" si="6"/>
        <v>0</v>
      </c>
      <c r="BH94" s="150">
        <f t="shared" si="7"/>
        <v>0</v>
      </c>
      <c r="BI94" s="150">
        <f t="shared" si="8"/>
        <v>0</v>
      </c>
      <c r="BJ94" s="16" t="s">
        <v>77</v>
      </c>
      <c r="BK94" s="151">
        <f t="shared" si="9"/>
        <v>0</v>
      </c>
      <c r="BL94" s="16" t="s">
        <v>83</v>
      </c>
      <c r="BM94" s="16" t="s">
        <v>223</v>
      </c>
    </row>
    <row r="95" spans="2:65" s="1" customFormat="1" ht="16.5" customHeight="1">
      <c r="B95" s="139"/>
      <c r="C95" s="140" t="s">
        <v>92</v>
      </c>
      <c r="D95" s="140" t="s">
        <v>149</v>
      </c>
      <c r="E95" s="141" t="s">
        <v>1156</v>
      </c>
      <c r="F95" s="142" t="s">
        <v>1157</v>
      </c>
      <c r="G95" s="143" t="s">
        <v>182</v>
      </c>
      <c r="H95" s="144">
        <v>93.813999999999993</v>
      </c>
      <c r="I95" s="145"/>
      <c r="J95" s="144">
        <f t="shared" si="0"/>
        <v>0</v>
      </c>
      <c r="K95" s="142" t="s">
        <v>1</v>
      </c>
      <c r="L95" s="30"/>
      <c r="M95" s="146" t="s">
        <v>1</v>
      </c>
      <c r="N95" s="147" t="s">
        <v>40</v>
      </c>
      <c r="O95" s="49"/>
      <c r="P95" s="148">
        <f t="shared" si="1"/>
        <v>0</v>
      </c>
      <c r="Q95" s="148">
        <v>0</v>
      </c>
      <c r="R95" s="148">
        <f t="shared" si="2"/>
        <v>0</v>
      </c>
      <c r="S95" s="148">
        <v>0</v>
      </c>
      <c r="T95" s="149">
        <f t="shared" si="3"/>
        <v>0</v>
      </c>
      <c r="AR95" s="16" t="s">
        <v>83</v>
      </c>
      <c r="AT95" s="16" t="s">
        <v>149</v>
      </c>
      <c r="AU95" s="16" t="s">
        <v>77</v>
      </c>
      <c r="AY95" s="16" t="s">
        <v>147</v>
      </c>
      <c r="BE95" s="150">
        <f t="shared" si="4"/>
        <v>0</v>
      </c>
      <c r="BF95" s="150">
        <f t="shared" si="5"/>
        <v>0</v>
      </c>
      <c r="BG95" s="150">
        <f t="shared" si="6"/>
        <v>0</v>
      </c>
      <c r="BH95" s="150">
        <f t="shared" si="7"/>
        <v>0</v>
      </c>
      <c r="BI95" s="150">
        <f t="shared" si="8"/>
        <v>0</v>
      </c>
      <c r="BJ95" s="16" t="s">
        <v>77</v>
      </c>
      <c r="BK95" s="151">
        <f t="shared" si="9"/>
        <v>0</v>
      </c>
      <c r="BL95" s="16" t="s">
        <v>83</v>
      </c>
      <c r="BM95" s="16" t="s">
        <v>237</v>
      </c>
    </row>
    <row r="96" spans="2:65" s="1" customFormat="1" ht="16.5" customHeight="1">
      <c r="B96" s="139"/>
      <c r="C96" s="140" t="s">
        <v>95</v>
      </c>
      <c r="D96" s="140" t="s">
        <v>149</v>
      </c>
      <c r="E96" s="141" t="s">
        <v>1158</v>
      </c>
      <c r="F96" s="142" t="s">
        <v>1159</v>
      </c>
      <c r="G96" s="143" t="s">
        <v>182</v>
      </c>
      <c r="H96" s="144">
        <v>93.813999999999993</v>
      </c>
      <c r="I96" s="145"/>
      <c r="J96" s="144">
        <f t="shared" si="0"/>
        <v>0</v>
      </c>
      <c r="K96" s="142" t="s">
        <v>1</v>
      </c>
      <c r="L96" s="30"/>
      <c r="M96" s="146" t="s">
        <v>1</v>
      </c>
      <c r="N96" s="147" t="s">
        <v>40</v>
      </c>
      <c r="O96" s="49"/>
      <c r="P96" s="148">
        <f t="shared" si="1"/>
        <v>0</v>
      </c>
      <c r="Q96" s="148">
        <v>0</v>
      </c>
      <c r="R96" s="148">
        <f t="shared" si="2"/>
        <v>0</v>
      </c>
      <c r="S96" s="148">
        <v>0</v>
      </c>
      <c r="T96" s="149">
        <f t="shared" si="3"/>
        <v>0</v>
      </c>
      <c r="AR96" s="16" t="s">
        <v>83</v>
      </c>
      <c r="AT96" s="16" t="s">
        <v>149</v>
      </c>
      <c r="AU96" s="16" t="s">
        <v>77</v>
      </c>
      <c r="AY96" s="16" t="s">
        <v>147</v>
      </c>
      <c r="BE96" s="150">
        <f t="shared" si="4"/>
        <v>0</v>
      </c>
      <c r="BF96" s="150">
        <f t="shared" si="5"/>
        <v>0</v>
      </c>
      <c r="BG96" s="150">
        <f t="shared" si="6"/>
        <v>0</v>
      </c>
      <c r="BH96" s="150">
        <f t="shared" si="7"/>
        <v>0</v>
      </c>
      <c r="BI96" s="150">
        <f t="shared" si="8"/>
        <v>0</v>
      </c>
      <c r="BJ96" s="16" t="s">
        <v>77</v>
      </c>
      <c r="BK96" s="151">
        <f t="shared" si="9"/>
        <v>0</v>
      </c>
      <c r="BL96" s="16" t="s">
        <v>83</v>
      </c>
      <c r="BM96" s="16" t="s">
        <v>249</v>
      </c>
    </row>
    <row r="97" spans="2:65" s="1" customFormat="1" ht="16.5" customHeight="1">
      <c r="B97" s="139"/>
      <c r="C97" s="140" t="s">
        <v>98</v>
      </c>
      <c r="D97" s="140" t="s">
        <v>149</v>
      </c>
      <c r="E97" s="141" t="s">
        <v>1160</v>
      </c>
      <c r="F97" s="142" t="s">
        <v>1161</v>
      </c>
      <c r="G97" s="143" t="s">
        <v>182</v>
      </c>
      <c r="H97" s="144">
        <v>91.813999999999993</v>
      </c>
      <c r="I97" s="145"/>
      <c r="J97" s="144">
        <f t="shared" si="0"/>
        <v>0</v>
      </c>
      <c r="K97" s="142" t="s">
        <v>1</v>
      </c>
      <c r="L97" s="30"/>
      <c r="M97" s="146" t="s">
        <v>1</v>
      </c>
      <c r="N97" s="147" t="s">
        <v>40</v>
      </c>
      <c r="O97" s="49"/>
      <c r="P97" s="148">
        <f t="shared" si="1"/>
        <v>0</v>
      </c>
      <c r="Q97" s="148">
        <v>0</v>
      </c>
      <c r="R97" s="148">
        <f t="shared" si="2"/>
        <v>0</v>
      </c>
      <c r="S97" s="148">
        <v>0</v>
      </c>
      <c r="T97" s="149">
        <f t="shared" si="3"/>
        <v>0</v>
      </c>
      <c r="AR97" s="16" t="s">
        <v>83</v>
      </c>
      <c r="AT97" s="16" t="s">
        <v>149</v>
      </c>
      <c r="AU97" s="16" t="s">
        <v>77</v>
      </c>
      <c r="AY97" s="16" t="s">
        <v>147</v>
      </c>
      <c r="BE97" s="150">
        <f t="shared" si="4"/>
        <v>0</v>
      </c>
      <c r="BF97" s="150">
        <f t="shared" si="5"/>
        <v>0</v>
      </c>
      <c r="BG97" s="150">
        <f t="shared" si="6"/>
        <v>0</v>
      </c>
      <c r="BH97" s="150">
        <f t="shared" si="7"/>
        <v>0</v>
      </c>
      <c r="BI97" s="150">
        <f t="shared" si="8"/>
        <v>0</v>
      </c>
      <c r="BJ97" s="16" t="s">
        <v>77</v>
      </c>
      <c r="BK97" s="151">
        <f t="shared" si="9"/>
        <v>0</v>
      </c>
      <c r="BL97" s="16" t="s">
        <v>83</v>
      </c>
      <c r="BM97" s="16" t="s">
        <v>7</v>
      </c>
    </row>
    <row r="98" spans="2:65" s="1" customFormat="1" ht="16.5" customHeight="1">
      <c r="B98" s="139"/>
      <c r="C98" s="140" t="s">
        <v>101</v>
      </c>
      <c r="D98" s="140" t="s">
        <v>149</v>
      </c>
      <c r="E98" s="141" t="s">
        <v>1162</v>
      </c>
      <c r="F98" s="142" t="s">
        <v>1163</v>
      </c>
      <c r="G98" s="143" t="s">
        <v>182</v>
      </c>
      <c r="H98" s="144">
        <v>93.813999999999993</v>
      </c>
      <c r="I98" s="145"/>
      <c r="J98" s="144">
        <f t="shared" si="0"/>
        <v>0</v>
      </c>
      <c r="K98" s="142" t="s">
        <v>1</v>
      </c>
      <c r="L98" s="30"/>
      <c r="M98" s="146" t="s">
        <v>1</v>
      </c>
      <c r="N98" s="147" t="s">
        <v>40</v>
      </c>
      <c r="O98" s="49"/>
      <c r="P98" s="148">
        <f t="shared" si="1"/>
        <v>0</v>
      </c>
      <c r="Q98" s="148">
        <v>0</v>
      </c>
      <c r="R98" s="148">
        <f t="shared" si="2"/>
        <v>0</v>
      </c>
      <c r="S98" s="148">
        <v>0</v>
      </c>
      <c r="T98" s="149">
        <f t="shared" si="3"/>
        <v>0</v>
      </c>
      <c r="AR98" s="16" t="s">
        <v>83</v>
      </c>
      <c r="AT98" s="16" t="s">
        <v>149</v>
      </c>
      <c r="AU98" s="16" t="s">
        <v>77</v>
      </c>
      <c r="AY98" s="16" t="s">
        <v>147</v>
      </c>
      <c r="BE98" s="150">
        <f t="shared" si="4"/>
        <v>0</v>
      </c>
      <c r="BF98" s="150">
        <f t="shared" si="5"/>
        <v>0</v>
      </c>
      <c r="BG98" s="150">
        <f t="shared" si="6"/>
        <v>0</v>
      </c>
      <c r="BH98" s="150">
        <f t="shared" si="7"/>
        <v>0</v>
      </c>
      <c r="BI98" s="150">
        <f t="shared" si="8"/>
        <v>0</v>
      </c>
      <c r="BJ98" s="16" t="s">
        <v>77</v>
      </c>
      <c r="BK98" s="151">
        <f t="shared" si="9"/>
        <v>0</v>
      </c>
      <c r="BL98" s="16" t="s">
        <v>83</v>
      </c>
      <c r="BM98" s="16" t="s">
        <v>271</v>
      </c>
    </row>
    <row r="99" spans="2:65" s="1" customFormat="1" ht="16.5" customHeight="1">
      <c r="B99" s="139"/>
      <c r="C99" s="140" t="s">
        <v>104</v>
      </c>
      <c r="D99" s="140" t="s">
        <v>149</v>
      </c>
      <c r="E99" s="141" t="s">
        <v>1164</v>
      </c>
      <c r="F99" s="142" t="s">
        <v>1165</v>
      </c>
      <c r="G99" s="143" t="s">
        <v>182</v>
      </c>
      <c r="H99" s="144">
        <v>239.636</v>
      </c>
      <c r="I99" s="145"/>
      <c r="J99" s="144">
        <f t="shared" si="0"/>
        <v>0</v>
      </c>
      <c r="K99" s="142" t="s">
        <v>1</v>
      </c>
      <c r="L99" s="30"/>
      <c r="M99" s="146" t="s">
        <v>1</v>
      </c>
      <c r="N99" s="147" t="s">
        <v>40</v>
      </c>
      <c r="O99" s="49"/>
      <c r="P99" s="148">
        <f t="shared" si="1"/>
        <v>0</v>
      </c>
      <c r="Q99" s="148">
        <v>0</v>
      </c>
      <c r="R99" s="148">
        <f t="shared" si="2"/>
        <v>0</v>
      </c>
      <c r="S99" s="148">
        <v>0</v>
      </c>
      <c r="T99" s="149">
        <f t="shared" si="3"/>
        <v>0</v>
      </c>
      <c r="AR99" s="16" t="s">
        <v>83</v>
      </c>
      <c r="AT99" s="16" t="s">
        <v>149</v>
      </c>
      <c r="AU99" s="16" t="s">
        <v>77</v>
      </c>
      <c r="AY99" s="16" t="s">
        <v>147</v>
      </c>
      <c r="BE99" s="150">
        <f t="shared" si="4"/>
        <v>0</v>
      </c>
      <c r="BF99" s="150">
        <f t="shared" si="5"/>
        <v>0</v>
      </c>
      <c r="BG99" s="150">
        <f t="shared" si="6"/>
        <v>0</v>
      </c>
      <c r="BH99" s="150">
        <f t="shared" si="7"/>
        <v>0</v>
      </c>
      <c r="BI99" s="150">
        <f t="shared" si="8"/>
        <v>0</v>
      </c>
      <c r="BJ99" s="16" t="s">
        <v>77</v>
      </c>
      <c r="BK99" s="151">
        <f t="shared" si="9"/>
        <v>0</v>
      </c>
      <c r="BL99" s="16" t="s">
        <v>83</v>
      </c>
      <c r="BM99" s="16" t="s">
        <v>280</v>
      </c>
    </row>
    <row r="100" spans="2:65" s="1" customFormat="1" ht="16.5" customHeight="1">
      <c r="B100" s="139"/>
      <c r="C100" s="140" t="s">
        <v>107</v>
      </c>
      <c r="D100" s="140" t="s">
        <v>149</v>
      </c>
      <c r="E100" s="141" t="s">
        <v>1166</v>
      </c>
      <c r="F100" s="142" t="s">
        <v>1167</v>
      </c>
      <c r="G100" s="143" t="s">
        <v>182</v>
      </c>
      <c r="H100" s="144">
        <v>61.6</v>
      </c>
      <c r="I100" s="145"/>
      <c r="J100" s="144">
        <f t="shared" si="0"/>
        <v>0</v>
      </c>
      <c r="K100" s="142" t="s">
        <v>1</v>
      </c>
      <c r="L100" s="30"/>
      <c r="M100" s="146" t="s">
        <v>1</v>
      </c>
      <c r="N100" s="147" t="s">
        <v>40</v>
      </c>
      <c r="O100" s="49"/>
      <c r="P100" s="148">
        <f t="shared" si="1"/>
        <v>0</v>
      </c>
      <c r="Q100" s="148">
        <v>0</v>
      </c>
      <c r="R100" s="148">
        <f t="shared" si="2"/>
        <v>0</v>
      </c>
      <c r="S100" s="148">
        <v>0</v>
      </c>
      <c r="T100" s="149">
        <f t="shared" si="3"/>
        <v>0</v>
      </c>
      <c r="AR100" s="16" t="s">
        <v>83</v>
      </c>
      <c r="AT100" s="16" t="s">
        <v>149</v>
      </c>
      <c r="AU100" s="16" t="s">
        <v>77</v>
      </c>
      <c r="AY100" s="16" t="s">
        <v>147</v>
      </c>
      <c r="BE100" s="150">
        <f t="shared" si="4"/>
        <v>0</v>
      </c>
      <c r="BF100" s="150">
        <f t="shared" si="5"/>
        <v>0</v>
      </c>
      <c r="BG100" s="150">
        <f t="shared" si="6"/>
        <v>0</v>
      </c>
      <c r="BH100" s="150">
        <f t="shared" si="7"/>
        <v>0</v>
      </c>
      <c r="BI100" s="150">
        <f t="shared" si="8"/>
        <v>0</v>
      </c>
      <c r="BJ100" s="16" t="s">
        <v>77</v>
      </c>
      <c r="BK100" s="151">
        <f t="shared" si="9"/>
        <v>0</v>
      </c>
      <c r="BL100" s="16" t="s">
        <v>83</v>
      </c>
      <c r="BM100" s="16" t="s">
        <v>288</v>
      </c>
    </row>
    <row r="101" spans="2:65" s="1" customFormat="1" ht="16.5" customHeight="1">
      <c r="B101" s="139"/>
      <c r="C101" s="184" t="s">
        <v>110</v>
      </c>
      <c r="D101" s="184" t="s">
        <v>233</v>
      </c>
      <c r="E101" s="185" t="s">
        <v>1168</v>
      </c>
      <c r="F101" s="186" t="s">
        <v>1169</v>
      </c>
      <c r="G101" s="187" t="s">
        <v>182</v>
      </c>
      <c r="H101" s="188">
        <v>61.6</v>
      </c>
      <c r="I101" s="189"/>
      <c r="J101" s="188">
        <f t="shared" si="0"/>
        <v>0</v>
      </c>
      <c r="K101" s="186" t="s">
        <v>1</v>
      </c>
      <c r="L101" s="190"/>
      <c r="M101" s="191" t="s">
        <v>1</v>
      </c>
      <c r="N101" s="192" t="s">
        <v>40</v>
      </c>
      <c r="O101" s="49"/>
      <c r="P101" s="148">
        <f t="shared" si="1"/>
        <v>0</v>
      </c>
      <c r="Q101" s="148">
        <v>0</v>
      </c>
      <c r="R101" s="148">
        <f t="shared" si="2"/>
        <v>0</v>
      </c>
      <c r="S101" s="148">
        <v>0</v>
      </c>
      <c r="T101" s="149">
        <f t="shared" si="3"/>
        <v>0</v>
      </c>
      <c r="AR101" s="16" t="s">
        <v>95</v>
      </c>
      <c r="AT101" s="16" t="s">
        <v>233</v>
      </c>
      <c r="AU101" s="16" t="s">
        <v>77</v>
      </c>
      <c r="AY101" s="16" t="s">
        <v>147</v>
      </c>
      <c r="BE101" s="150">
        <f t="shared" si="4"/>
        <v>0</v>
      </c>
      <c r="BF101" s="150">
        <f t="shared" si="5"/>
        <v>0</v>
      </c>
      <c r="BG101" s="150">
        <f t="shared" si="6"/>
        <v>0</v>
      </c>
      <c r="BH101" s="150">
        <f t="shared" si="7"/>
        <v>0</v>
      </c>
      <c r="BI101" s="150">
        <f t="shared" si="8"/>
        <v>0</v>
      </c>
      <c r="BJ101" s="16" t="s">
        <v>77</v>
      </c>
      <c r="BK101" s="151">
        <f t="shared" si="9"/>
        <v>0</v>
      </c>
      <c r="BL101" s="16" t="s">
        <v>83</v>
      </c>
      <c r="BM101" s="16" t="s">
        <v>298</v>
      </c>
    </row>
    <row r="102" spans="2:65" s="1" customFormat="1" ht="16.5" customHeight="1">
      <c r="B102" s="139"/>
      <c r="C102" s="140" t="s">
        <v>223</v>
      </c>
      <c r="D102" s="140" t="s">
        <v>149</v>
      </c>
      <c r="E102" s="141" t="s">
        <v>1170</v>
      </c>
      <c r="F102" s="142" t="s">
        <v>1171</v>
      </c>
      <c r="G102" s="143" t="s">
        <v>182</v>
      </c>
      <c r="H102" s="144">
        <v>61.6</v>
      </c>
      <c r="I102" s="145"/>
      <c r="J102" s="144">
        <f t="shared" si="0"/>
        <v>0</v>
      </c>
      <c r="K102" s="142" t="s">
        <v>1</v>
      </c>
      <c r="L102" s="30"/>
      <c r="M102" s="146" t="s">
        <v>1</v>
      </c>
      <c r="N102" s="147" t="s">
        <v>40</v>
      </c>
      <c r="O102" s="49"/>
      <c r="P102" s="148">
        <f t="shared" si="1"/>
        <v>0</v>
      </c>
      <c r="Q102" s="148">
        <v>0</v>
      </c>
      <c r="R102" s="148">
        <f t="shared" si="2"/>
        <v>0</v>
      </c>
      <c r="S102" s="148">
        <v>0</v>
      </c>
      <c r="T102" s="149">
        <f t="shared" si="3"/>
        <v>0</v>
      </c>
      <c r="AR102" s="16" t="s">
        <v>83</v>
      </c>
      <c r="AT102" s="16" t="s">
        <v>149</v>
      </c>
      <c r="AU102" s="16" t="s">
        <v>77</v>
      </c>
      <c r="AY102" s="16" t="s">
        <v>147</v>
      </c>
      <c r="BE102" s="150">
        <f t="shared" si="4"/>
        <v>0</v>
      </c>
      <c r="BF102" s="150">
        <f t="shared" si="5"/>
        <v>0</v>
      </c>
      <c r="BG102" s="150">
        <f t="shared" si="6"/>
        <v>0</v>
      </c>
      <c r="BH102" s="150">
        <f t="shared" si="7"/>
        <v>0</v>
      </c>
      <c r="BI102" s="150">
        <f t="shared" si="8"/>
        <v>0</v>
      </c>
      <c r="BJ102" s="16" t="s">
        <v>77</v>
      </c>
      <c r="BK102" s="151">
        <f t="shared" si="9"/>
        <v>0</v>
      </c>
      <c r="BL102" s="16" t="s">
        <v>83</v>
      </c>
      <c r="BM102" s="16" t="s">
        <v>306</v>
      </c>
    </row>
    <row r="103" spans="2:65" s="10" customFormat="1" ht="22.9" customHeight="1">
      <c r="B103" s="126"/>
      <c r="D103" s="127" t="s">
        <v>67</v>
      </c>
      <c r="E103" s="137" t="s">
        <v>1172</v>
      </c>
      <c r="F103" s="137" t="s">
        <v>1173</v>
      </c>
      <c r="I103" s="129"/>
      <c r="J103" s="138">
        <f>BK103</f>
        <v>0</v>
      </c>
      <c r="L103" s="126"/>
      <c r="M103" s="131"/>
      <c r="N103" s="132"/>
      <c r="O103" s="132"/>
      <c r="P103" s="133">
        <f>SUM(P104:P105)</f>
        <v>0</v>
      </c>
      <c r="Q103" s="132"/>
      <c r="R103" s="133">
        <f>SUM(R104:R105)</f>
        <v>0</v>
      </c>
      <c r="S103" s="132"/>
      <c r="T103" s="134">
        <f>SUM(T104:T105)</f>
        <v>0</v>
      </c>
      <c r="AR103" s="127" t="s">
        <v>73</v>
      </c>
      <c r="AT103" s="135" t="s">
        <v>67</v>
      </c>
      <c r="AU103" s="135" t="s">
        <v>73</v>
      </c>
      <c r="AY103" s="127" t="s">
        <v>147</v>
      </c>
      <c r="BK103" s="136">
        <f>SUM(BK104:BK105)</f>
        <v>0</v>
      </c>
    </row>
    <row r="104" spans="2:65" s="1" customFormat="1" ht="16.5" customHeight="1">
      <c r="B104" s="139"/>
      <c r="C104" s="140" t="s">
        <v>232</v>
      </c>
      <c r="D104" s="140" t="s">
        <v>149</v>
      </c>
      <c r="E104" s="141" t="s">
        <v>1174</v>
      </c>
      <c r="F104" s="142" t="s">
        <v>1175</v>
      </c>
      <c r="G104" s="143" t="s">
        <v>152</v>
      </c>
      <c r="H104" s="144">
        <v>3.23</v>
      </c>
      <c r="I104" s="145"/>
      <c r="J104" s="144">
        <f>ROUND(I104*H104,3)</f>
        <v>0</v>
      </c>
      <c r="K104" s="142" t="s">
        <v>1</v>
      </c>
      <c r="L104" s="30"/>
      <c r="M104" s="146" t="s">
        <v>1</v>
      </c>
      <c r="N104" s="147" t="s">
        <v>40</v>
      </c>
      <c r="O104" s="49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AR104" s="16" t="s">
        <v>83</v>
      </c>
      <c r="AT104" s="16" t="s">
        <v>149</v>
      </c>
      <c r="AU104" s="16" t="s">
        <v>77</v>
      </c>
      <c r="AY104" s="16" t="s">
        <v>147</v>
      </c>
      <c r="BE104" s="150">
        <f>IF(N104="základná",J104,0)</f>
        <v>0</v>
      </c>
      <c r="BF104" s="150">
        <f>IF(N104="znížená",J104,0)</f>
        <v>0</v>
      </c>
      <c r="BG104" s="150">
        <f>IF(N104="zákl. prenesená",J104,0)</f>
        <v>0</v>
      </c>
      <c r="BH104" s="150">
        <f>IF(N104="zníž. prenesená",J104,0)</f>
        <v>0</v>
      </c>
      <c r="BI104" s="150">
        <f>IF(N104="nulová",J104,0)</f>
        <v>0</v>
      </c>
      <c r="BJ104" s="16" t="s">
        <v>77</v>
      </c>
      <c r="BK104" s="151">
        <f>ROUND(I104*H104,3)</f>
        <v>0</v>
      </c>
      <c r="BL104" s="16" t="s">
        <v>83</v>
      </c>
      <c r="BM104" s="16" t="s">
        <v>314</v>
      </c>
    </row>
    <row r="105" spans="2:65" s="1" customFormat="1" ht="16.5" customHeight="1">
      <c r="B105" s="139"/>
      <c r="C105" s="140" t="s">
        <v>237</v>
      </c>
      <c r="D105" s="140" t="s">
        <v>149</v>
      </c>
      <c r="E105" s="141" t="s">
        <v>1176</v>
      </c>
      <c r="F105" s="142" t="s">
        <v>1177</v>
      </c>
      <c r="G105" s="143" t="s">
        <v>182</v>
      </c>
      <c r="H105" s="144">
        <v>26.885000000000002</v>
      </c>
      <c r="I105" s="145"/>
      <c r="J105" s="144">
        <f>ROUND(I105*H105,3)</f>
        <v>0</v>
      </c>
      <c r="K105" s="142" t="s">
        <v>1</v>
      </c>
      <c r="L105" s="30"/>
      <c r="M105" s="146" t="s">
        <v>1</v>
      </c>
      <c r="N105" s="147" t="s">
        <v>40</v>
      </c>
      <c r="O105" s="49"/>
      <c r="P105" s="148">
        <f>O105*H105</f>
        <v>0</v>
      </c>
      <c r="Q105" s="148">
        <v>0</v>
      </c>
      <c r="R105" s="148">
        <f>Q105*H105</f>
        <v>0</v>
      </c>
      <c r="S105" s="148">
        <v>0</v>
      </c>
      <c r="T105" s="149">
        <f>S105*H105</f>
        <v>0</v>
      </c>
      <c r="AR105" s="16" t="s">
        <v>83</v>
      </c>
      <c r="AT105" s="16" t="s">
        <v>149</v>
      </c>
      <c r="AU105" s="16" t="s">
        <v>77</v>
      </c>
      <c r="AY105" s="16" t="s">
        <v>147</v>
      </c>
      <c r="BE105" s="150">
        <f>IF(N105="základná",J105,0)</f>
        <v>0</v>
      </c>
      <c r="BF105" s="150">
        <f>IF(N105="znížená",J105,0)</f>
        <v>0</v>
      </c>
      <c r="BG105" s="150">
        <f>IF(N105="zákl. prenesená",J105,0)</f>
        <v>0</v>
      </c>
      <c r="BH105" s="150">
        <f>IF(N105="zníž. prenesená",J105,0)</f>
        <v>0</v>
      </c>
      <c r="BI105" s="150">
        <f>IF(N105="nulová",J105,0)</f>
        <v>0</v>
      </c>
      <c r="BJ105" s="16" t="s">
        <v>77</v>
      </c>
      <c r="BK105" s="151">
        <f>ROUND(I105*H105,3)</f>
        <v>0</v>
      </c>
      <c r="BL105" s="16" t="s">
        <v>83</v>
      </c>
      <c r="BM105" s="16" t="s">
        <v>323</v>
      </c>
    </row>
    <row r="106" spans="2:65" s="10" customFormat="1" ht="22.9" customHeight="1">
      <c r="B106" s="126"/>
      <c r="D106" s="127" t="s">
        <v>67</v>
      </c>
      <c r="E106" s="137" t="s">
        <v>1178</v>
      </c>
      <c r="F106" s="137" t="s">
        <v>1179</v>
      </c>
      <c r="I106" s="129"/>
      <c r="J106" s="138">
        <f>BK106</f>
        <v>0</v>
      </c>
      <c r="L106" s="126"/>
      <c r="M106" s="131"/>
      <c r="N106" s="132"/>
      <c r="O106" s="132"/>
      <c r="P106" s="133">
        <f>SUM(P107:P131)</f>
        <v>0</v>
      </c>
      <c r="Q106" s="132"/>
      <c r="R106" s="133">
        <f>SUM(R107:R131)</f>
        <v>0</v>
      </c>
      <c r="S106" s="132"/>
      <c r="T106" s="134">
        <f>SUM(T107:T131)</f>
        <v>0</v>
      </c>
      <c r="AR106" s="127" t="s">
        <v>73</v>
      </c>
      <c r="AT106" s="135" t="s">
        <v>67</v>
      </c>
      <c r="AU106" s="135" t="s">
        <v>73</v>
      </c>
      <c r="AY106" s="127" t="s">
        <v>147</v>
      </c>
      <c r="BK106" s="136">
        <f>SUM(BK107:BK131)</f>
        <v>0</v>
      </c>
    </row>
    <row r="107" spans="2:65" s="1" customFormat="1" ht="16.5" customHeight="1">
      <c r="B107" s="139"/>
      <c r="C107" s="140" t="s">
        <v>243</v>
      </c>
      <c r="D107" s="140" t="s">
        <v>149</v>
      </c>
      <c r="E107" s="141" t="s">
        <v>1180</v>
      </c>
      <c r="F107" s="142" t="s">
        <v>1181</v>
      </c>
      <c r="G107" s="143" t="s">
        <v>171</v>
      </c>
      <c r="H107" s="144">
        <v>48</v>
      </c>
      <c r="I107" s="145"/>
      <c r="J107" s="144">
        <f t="shared" ref="J107:J131" si="10">ROUND(I107*H107,3)</f>
        <v>0</v>
      </c>
      <c r="K107" s="142" t="s">
        <v>1</v>
      </c>
      <c r="L107" s="30"/>
      <c r="M107" s="146" t="s">
        <v>1</v>
      </c>
      <c r="N107" s="147" t="s">
        <v>40</v>
      </c>
      <c r="O107" s="49"/>
      <c r="P107" s="148">
        <f t="shared" ref="P107:P131" si="11">O107*H107</f>
        <v>0</v>
      </c>
      <c r="Q107" s="148">
        <v>0</v>
      </c>
      <c r="R107" s="148">
        <f t="shared" ref="R107:R131" si="12">Q107*H107</f>
        <v>0</v>
      </c>
      <c r="S107" s="148">
        <v>0</v>
      </c>
      <c r="T107" s="149">
        <f t="shared" ref="T107:T131" si="13">S107*H107</f>
        <v>0</v>
      </c>
      <c r="AR107" s="16" t="s">
        <v>83</v>
      </c>
      <c r="AT107" s="16" t="s">
        <v>149</v>
      </c>
      <c r="AU107" s="16" t="s">
        <v>77</v>
      </c>
      <c r="AY107" s="16" t="s">
        <v>147</v>
      </c>
      <c r="BE107" s="150">
        <f t="shared" ref="BE107:BE131" si="14">IF(N107="základná",J107,0)</f>
        <v>0</v>
      </c>
      <c r="BF107" s="150">
        <f t="shared" ref="BF107:BF131" si="15">IF(N107="znížená",J107,0)</f>
        <v>0</v>
      </c>
      <c r="BG107" s="150">
        <f t="shared" ref="BG107:BG131" si="16">IF(N107="zákl. prenesená",J107,0)</f>
        <v>0</v>
      </c>
      <c r="BH107" s="150">
        <f t="shared" ref="BH107:BH131" si="17">IF(N107="zníž. prenesená",J107,0)</f>
        <v>0</v>
      </c>
      <c r="BI107" s="150">
        <f t="shared" ref="BI107:BI131" si="18">IF(N107="nulová",J107,0)</f>
        <v>0</v>
      </c>
      <c r="BJ107" s="16" t="s">
        <v>77</v>
      </c>
      <c r="BK107" s="151">
        <f t="shared" ref="BK107:BK131" si="19">ROUND(I107*H107,3)</f>
        <v>0</v>
      </c>
      <c r="BL107" s="16" t="s">
        <v>83</v>
      </c>
      <c r="BM107" s="16" t="s">
        <v>332</v>
      </c>
    </row>
    <row r="108" spans="2:65" s="1" customFormat="1" ht="16.5" customHeight="1">
      <c r="B108" s="139"/>
      <c r="C108" s="140" t="s">
        <v>249</v>
      </c>
      <c r="D108" s="140" t="s">
        <v>149</v>
      </c>
      <c r="E108" s="141" t="s">
        <v>1182</v>
      </c>
      <c r="F108" s="142" t="s">
        <v>1183</v>
      </c>
      <c r="G108" s="143" t="s">
        <v>171</v>
      </c>
      <c r="H108" s="144">
        <v>128</v>
      </c>
      <c r="I108" s="145"/>
      <c r="J108" s="144">
        <f t="shared" si="10"/>
        <v>0</v>
      </c>
      <c r="K108" s="142" t="s">
        <v>1</v>
      </c>
      <c r="L108" s="30"/>
      <c r="M108" s="146" t="s">
        <v>1</v>
      </c>
      <c r="N108" s="147" t="s">
        <v>40</v>
      </c>
      <c r="O108" s="49"/>
      <c r="P108" s="148">
        <f t="shared" si="11"/>
        <v>0</v>
      </c>
      <c r="Q108" s="148">
        <v>0</v>
      </c>
      <c r="R108" s="148">
        <f t="shared" si="12"/>
        <v>0</v>
      </c>
      <c r="S108" s="148">
        <v>0</v>
      </c>
      <c r="T108" s="149">
        <f t="shared" si="13"/>
        <v>0</v>
      </c>
      <c r="AR108" s="16" t="s">
        <v>83</v>
      </c>
      <c r="AT108" s="16" t="s">
        <v>149</v>
      </c>
      <c r="AU108" s="16" t="s">
        <v>77</v>
      </c>
      <c r="AY108" s="16" t="s">
        <v>147</v>
      </c>
      <c r="BE108" s="150">
        <f t="shared" si="14"/>
        <v>0</v>
      </c>
      <c r="BF108" s="150">
        <f t="shared" si="15"/>
        <v>0</v>
      </c>
      <c r="BG108" s="150">
        <f t="shared" si="16"/>
        <v>0</v>
      </c>
      <c r="BH108" s="150">
        <f t="shared" si="17"/>
        <v>0</v>
      </c>
      <c r="BI108" s="150">
        <f t="shared" si="18"/>
        <v>0</v>
      </c>
      <c r="BJ108" s="16" t="s">
        <v>77</v>
      </c>
      <c r="BK108" s="151">
        <f t="shared" si="19"/>
        <v>0</v>
      </c>
      <c r="BL108" s="16" t="s">
        <v>83</v>
      </c>
      <c r="BM108" s="16" t="s">
        <v>340</v>
      </c>
    </row>
    <row r="109" spans="2:65" s="1" customFormat="1" ht="16.5" customHeight="1">
      <c r="B109" s="139"/>
      <c r="C109" s="184" t="s">
        <v>254</v>
      </c>
      <c r="D109" s="184" t="s">
        <v>233</v>
      </c>
      <c r="E109" s="185" t="s">
        <v>1184</v>
      </c>
      <c r="F109" s="186" t="s">
        <v>1185</v>
      </c>
      <c r="G109" s="187" t="s">
        <v>171</v>
      </c>
      <c r="H109" s="188">
        <v>48</v>
      </c>
      <c r="I109" s="189"/>
      <c r="J109" s="188">
        <f t="shared" si="10"/>
        <v>0</v>
      </c>
      <c r="K109" s="186" t="s">
        <v>1</v>
      </c>
      <c r="L109" s="190"/>
      <c r="M109" s="191" t="s">
        <v>1</v>
      </c>
      <c r="N109" s="192" t="s">
        <v>40</v>
      </c>
      <c r="O109" s="49"/>
      <c r="P109" s="148">
        <f t="shared" si="11"/>
        <v>0</v>
      </c>
      <c r="Q109" s="148">
        <v>0</v>
      </c>
      <c r="R109" s="148">
        <f t="shared" si="12"/>
        <v>0</v>
      </c>
      <c r="S109" s="148">
        <v>0</v>
      </c>
      <c r="T109" s="149">
        <f t="shared" si="13"/>
        <v>0</v>
      </c>
      <c r="AR109" s="16" t="s">
        <v>95</v>
      </c>
      <c r="AT109" s="16" t="s">
        <v>233</v>
      </c>
      <c r="AU109" s="16" t="s">
        <v>77</v>
      </c>
      <c r="AY109" s="16" t="s">
        <v>147</v>
      </c>
      <c r="BE109" s="150">
        <f t="shared" si="14"/>
        <v>0</v>
      </c>
      <c r="BF109" s="150">
        <f t="shared" si="15"/>
        <v>0</v>
      </c>
      <c r="BG109" s="150">
        <f t="shared" si="16"/>
        <v>0</v>
      </c>
      <c r="BH109" s="150">
        <f t="shared" si="17"/>
        <v>0</v>
      </c>
      <c r="BI109" s="150">
        <f t="shared" si="18"/>
        <v>0</v>
      </c>
      <c r="BJ109" s="16" t="s">
        <v>77</v>
      </c>
      <c r="BK109" s="151">
        <f t="shared" si="19"/>
        <v>0</v>
      </c>
      <c r="BL109" s="16" t="s">
        <v>83</v>
      </c>
      <c r="BM109" s="16" t="s">
        <v>349</v>
      </c>
    </row>
    <row r="110" spans="2:65" s="1" customFormat="1" ht="16.5" customHeight="1">
      <c r="B110" s="139"/>
      <c r="C110" s="184" t="s">
        <v>7</v>
      </c>
      <c r="D110" s="184" t="s">
        <v>233</v>
      </c>
      <c r="E110" s="185" t="s">
        <v>1186</v>
      </c>
      <c r="F110" s="186" t="s">
        <v>1187</v>
      </c>
      <c r="G110" s="187" t="s">
        <v>171</v>
      </c>
      <c r="H110" s="188">
        <v>128</v>
      </c>
      <c r="I110" s="189"/>
      <c r="J110" s="188">
        <f t="shared" si="10"/>
        <v>0</v>
      </c>
      <c r="K110" s="186" t="s">
        <v>1</v>
      </c>
      <c r="L110" s="190"/>
      <c r="M110" s="191" t="s">
        <v>1</v>
      </c>
      <c r="N110" s="192" t="s">
        <v>40</v>
      </c>
      <c r="O110" s="49"/>
      <c r="P110" s="148">
        <f t="shared" si="11"/>
        <v>0</v>
      </c>
      <c r="Q110" s="148">
        <v>0</v>
      </c>
      <c r="R110" s="148">
        <f t="shared" si="12"/>
        <v>0</v>
      </c>
      <c r="S110" s="148">
        <v>0</v>
      </c>
      <c r="T110" s="149">
        <f t="shared" si="13"/>
        <v>0</v>
      </c>
      <c r="AR110" s="16" t="s">
        <v>95</v>
      </c>
      <c r="AT110" s="16" t="s">
        <v>233</v>
      </c>
      <c r="AU110" s="16" t="s">
        <v>77</v>
      </c>
      <c r="AY110" s="16" t="s">
        <v>147</v>
      </c>
      <c r="BE110" s="150">
        <f t="shared" si="14"/>
        <v>0</v>
      </c>
      <c r="BF110" s="150">
        <f t="shared" si="15"/>
        <v>0</v>
      </c>
      <c r="BG110" s="150">
        <f t="shared" si="16"/>
        <v>0</v>
      </c>
      <c r="BH110" s="150">
        <f t="shared" si="17"/>
        <v>0</v>
      </c>
      <c r="BI110" s="150">
        <f t="shared" si="18"/>
        <v>0</v>
      </c>
      <c r="BJ110" s="16" t="s">
        <v>77</v>
      </c>
      <c r="BK110" s="151">
        <f t="shared" si="19"/>
        <v>0</v>
      </c>
      <c r="BL110" s="16" t="s">
        <v>83</v>
      </c>
      <c r="BM110" s="16" t="s">
        <v>357</v>
      </c>
    </row>
    <row r="111" spans="2:65" s="1" customFormat="1" ht="16.5" customHeight="1">
      <c r="B111" s="139"/>
      <c r="C111" s="184" t="s">
        <v>267</v>
      </c>
      <c r="D111" s="184" t="s">
        <v>233</v>
      </c>
      <c r="E111" s="185" t="s">
        <v>1188</v>
      </c>
      <c r="F111" s="186" t="s">
        <v>1189</v>
      </c>
      <c r="G111" s="187" t="s">
        <v>611</v>
      </c>
      <c r="H111" s="188">
        <v>1</v>
      </c>
      <c r="I111" s="189"/>
      <c r="J111" s="188">
        <f t="shared" si="10"/>
        <v>0</v>
      </c>
      <c r="K111" s="186" t="s">
        <v>1</v>
      </c>
      <c r="L111" s="190"/>
      <c r="M111" s="191" t="s">
        <v>1</v>
      </c>
      <c r="N111" s="192" t="s">
        <v>40</v>
      </c>
      <c r="O111" s="49"/>
      <c r="P111" s="148">
        <f t="shared" si="11"/>
        <v>0</v>
      </c>
      <c r="Q111" s="148">
        <v>0</v>
      </c>
      <c r="R111" s="148">
        <f t="shared" si="12"/>
        <v>0</v>
      </c>
      <c r="S111" s="148">
        <v>0</v>
      </c>
      <c r="T111" s="149">
        <f t="shared" si="13"/>
        <v>0</v>
      </c>
      <c r="AR111" s="16" t="s">
        <v>95</v>
      </c>
      <c r="AT111" s="16" t="s">
        <v>233</v>
      </c>
      <c r="AU111" s="16" t="s">
        <v>77</v>
      </c>
      <c r="AY111" s="16" t="s">
        <v>147</v>
      </c>
      <c r="BE111" s="150">
        <f t="shared" si="14"/>
        <v>0</v>
      </c>
      <c r="BF111" s="150">
        <f t="shared" si="15"/>
        <v>0</v>
      </c>
      <c r="BG111" s="150">
        <f t="shared" si="16"/>
        <v>0</v>
      </c>
      <c r="BH111" s="150">
        <f t="shared" si="17"/>
        <v>0</v>
      </c>
      <c r="BI111" s="150">
        <f t="shared" si="18"/>
        <v>0</v>
      </c>
      <c r="BJ111" s="16" t="s">
        <v>77</v>
      </c>
      <c r="BK111" s="151">
        <f t="shared" si="19"/>
        <v>0</v>
      </c>
      <c r="BL111" s="16" t="s">
        <v>83</v>
      </c>
      <c r="BM111" s="16" t="s">
        <v>366</v>
      </c>
    </row>
    <row r="112" spans="2:65" s="1" customFormat="1" ht="16.5" customHeight="1">
      <c r="B112" s="139"/>
      <c r="C112" s="140" t="s">
        <v>271</v>
      </c>
      <c r="D112" s="140" t="s">
        <v>149</v>
      </c>
      <c r="E112" s="141" t="s">
        <v>1190</v>
      </c>
      <c r="F112" s="142" t="s">
        <v>1191</v>
      </c>
      <c r="G112" s="143" t="s">
        <v>611</v>
      </c>
      <c r="H112" s="144">
        <v>7</v>
      </c>
      <c r="I112" s="145"/>
      <c r="J112" s="144">
        <f t="shared" si="10"/>
        <v>0</v>
      </c>
      <c r="K112" s="142" t="s">
        <v>1</v>
      </c>
      <c r="L112" s="30"/>
      <c r="M112" s="146" t="s">
        <v>1</v>
      </c>
      <c r="N112" s="147" t="s">
        <v>40</v>
      </c>
      <c r="O112" s="49"/>
      <c r="P112" s="148">
        <f t="shared" si="11"/>
        <v>0</v>
      </c>
      <c r="Q112" s="148">
        <v>0</v>
      </c>
      <c r="R112" s="148">
        <f t="shared" si="12"/>
        <v>0</v>
      </c>
      <c r="S112" s="148">
        <v>0</v>
      </c>
      <c r="T112" s="149">
        <f t="shared" si="13"/>
        <v>0</v>
      </c>
      <c r="AR112" s="16" t="s">
        <v>83</v>
      </c>
      <c r="AT112" s="16" t="s">
        <v>149</v>
      </c>
      <c r="AU112" s="16" t="s">
        <v>77</v>
      </c>
      <c r="AY112" s="16" t="s">
        <v>147</v>
      </c>
      <c r="BE112" s="150">
        <f t="shared" si="14"/>
        <v>0</v>
      </c>
      <c r="BF112" s="150">
        <f t="shared" si="15"/>
        <v>0</v>
      </c>
      <c r="BG112" s="150">
        <f t="shared" si="16"/>
        <v>0</v>
      </c>
      <c r="BH112" s="150">
        <f t="shared" si="17"/>
        <v>0</v>
      </c>
      <c r="BI112" s="150">
        <f t="shared" si="18"/>
        <v>0</v>
      </c>
      <c r="BJ112" s="16" t="s">
        <v>77</v>
      </c>
      <c r="BK112" s="151">
        <f t="shared" si="19"/>
        <v>0</v>
      </c>
      <c r="BL112" s="16" t="s">
        <v>83</v>
      </c>
      <c r="BM112" s="16" t="s">
        <v>375</v>
      </c>
    </row>
    <row r="113" spans="2:65" s="1" customFormat="1" ht="16.5" customHeight="1">
      <c r="B113" s="139"/>
      <c r="C113" s="140" t="s">
        <v>276</v>
      </c>
      <c r="D113" s="140" t="s">
        <v>149</v>
      </c>
      <c r="E113" s="141" t="s">
        <v>1192</v>
      </c>
      <c r="F113" s="142" t="s">
        <v>1193</v>
      </c>
      <c r="G113" s="143" t="s">
        <v>611</v>
      </c>
      <c r="H113" s="144">
        <v>9</v>
      </c>
      <c r="I113" s="145"/>
      <c r="J113" s="144">
        <f t="shared" si="10"/>
        <v>0</v>
      </c>
      <c r="K113" s="142" t="s">
        <v>1</v>
      </c>
      <c r="L113" s="30"/>
      <c r="M113" s="146" t="s">
        <v>1</v>
      </c>
      <c r="N113" s="147" t="s">
        <v>40</v>
      </c>
      <c r="O113" s="49"/>
      <c r="P113" s="148">
        <f t="shared" si="11"/>
        <v>0</v>
      </c>
      <c r="Q113" s="148">
        <v>0</v>
      </c>
      <c r="R113" s="148">
        <f t="shared" si="12"/>
        <v>0</v>
      </c>
      <c r="S113" s="148">
        <v>0</v>
      </c>
      <c r="T113" s="149">
        <f t="shared" si="13"/>
        <v>0</v>
      </c>
      <c r="AR113" s="16" t="s">
        <v>83</v>
      </c>
      <c r="AT113" s="16" t="s">
        <v>149</v>
      </c>
      <c r="AU113" s="16" t="s">
        <v>77</v>
      </c>
      <c r="AY113" s="16" t="s">
        <v>147</v>
      </c>
      <c r="BE113" s="150">
        <f t="shared" si="14"/>
        <v>0</v>
      </c>
      <c r="BF113" s="150">
        <f t="shared" si="15"/>
        <v>0</v>
      </c>
      <c r="BG113" s="150">
        <f t="shared" si="16"/>
        <v>0</v>
      </c>
      <c r="BH113" s="150">
        <f t="shared" si="17"/>
        <v>0</v>
      </c>
      <c r="BI113" s="150">
        <f t="shared" si="18"/>
        <v>0</v>
      </c>
      <c r="BJ113" s="16" t="s">
        <v>77</v>
      </c>
      <c r="BK113" s="151">
        <f t="shared" si="19"/>
        <v>0</v>
      </c>
      <c r="BL113" s="16" t="s">
        <v>83</v>
      </c>
      <c r="BM113" s="16" t="s">
        <v>387</v>
      </c>
    </row>
    <row r="114" spans="2:65" s="1" customFormat="1" ht="16.5" customHeight="1">
      <c r="B114" s="139"/>
      <c r="C114" s="140" t="s">
        <v>280</v>
      </c>
      <c r="D114" s="140" t="s">
        <v>149</v>
      </c>
      <c r="E114" s="141" t="s">
        <v>1194</v>
      </c>
      <c r="F114" s="142" t="s">
        <v>1195</v>
      </c>
      <c r="G114" s="143" t="s">
        <v>611</v>
      </c>
      <c r="H114" s="144">
        <v>1</v>
      </c>
      <c r="I114" s="145"/>
      <c r="J114" s="144">
        <f t="shared" si="10"/>
        <v>0</v>
      </c>
      <c r="K114" s="142" t="s">
        <v>1</v>
      </c>
      <c r="L114" s="30"/>
      <c r="M114" s="146" t="s">
        <v>1</v>
      </c>
      <c r="N114" s="147" t="s">
        <v>40</v>
      </c>
      <c r="O114" s="49"/>
      <c r="P114" s="148">
        <f t="shared" si="11"/>
        <v>0</v>
      </c>
      <c r="Q114" s="148">
        <v>0</v>
      </c>
      <c r="R114" s="148">
        <f t="shared" si="12"/>
        <v>0</v>
      </c>
      <c r="S114" s="148">
        <v>0</v>
      </c>
      <c r="T114" s="149">
        <f t="shared" si="13"/>
        <v>0</v>
      </c>
      <c r="AR114" s="16" t="s">
        <v>83</v>
      </c>
      <c r="AT114" s="16" t="s">
        <v>149</v>
      </c>
      <c r="AU114" s="16" t="s">
        <v>77</v>
      </c>
      <c r="AY114" s="16" t="s">
        <v>147</v>
      </c>
      <c r="BE114" s="150">
        <f t="shared" si="14"/>
        <v>0</v>
      </c>
      <c r="BF114" s="150">
        <f t="shared" si="15"/>
        <v>0</v>
      </c>
      <c r="BG114" s="150">
        <f t="shared" si="16"/>
        <v>0</v>
      </c>
      <c r="BH114" s="150">
        <f t="shared" si="17"/>
        <v>0</v>
      </c>
      <c r="BI114" s="150">
        <f t="shared" si="18"/>
        <v>0</v>
      </c>
      <c r="BJ114" s="16" t="s">
        <v>77</v>
      </c>
      <c r="BK114" s="151">
        <f t="shared" si="19"/>
        <v>0</v>
      </c>
      <c r="BL114" s="16" t="s">
        <v>83</v>
      </c>
      <c r="BM114" s="16" t="s">
        <v>400</v>
      </c>
    </row>
    <row r="115" spans="2:65" s="1" customFormat="1" ht="16.5" customHeight="1">
      <c r="B115" s="139"/>
      <c r="C115" s="184" t="s">
        <v>284</v>
      </c>
      <c r="D115" s="184" t="s">
        <v>233</v>
      </c>
      <c r="E115" s="185" t="s">
        <v>1196</v>
      </c>
      <c r="F115" s="186" t="s">
        <v>1197</v>
      </c>
      <c r="G115" s="187" t="s">
        <v>611</v>
      </c>
      <c r="H115" s="188">
        <v>4</v>
      </c>
      <c r="I115" s="189"/>
      <c r="J115" s="188">
        <f t="shared" si="10"/>
        <v>0</v>
      </c>
      <c r="K115" s="186" t="s">
        <v>1</v>
      </c>
      <c r="L115" s="190"/>
      <c r="M115" s="191" t="s">
        <v>1</v>
      </c>
      <c r="N115" s="192" t="s">
        <v>40</v>
      </c>
      <c r="O115" s="49"/>
      <c r="P115" s="148">
        <f t="shared" si="11"/>
        <v>0</v>
      </c>
      <c r="Q115" s="148">
        <v>0</v>
      </c>
      <c r="R115" s="148">
        <f t="shared" si="12"/>
        <v>0</v>
      </c>
      <c r="S115" s="148">
        <v>0</v>
      </c>
      <c r="T115" s="149">
        <f t="shared" si="13"/>
        <v>0</v>
      </c>
      <c r="AR115" s="16" t="s">
        <v>95</v>
      </c>
      <c r="AT115" s="16" t="s">
        <v>233</v>
      </c>
      <c r="AU115" s="16" t="s">
        <v>77</v>
      </c>
      <c r="AY115" s="16" t="s">
        <v>147</v>
      </c>
      <c r="BE115" s="150">
        <f t="shared" si="14"/>
        <v>0</v>
      </c>
      <c r="BF115" s="150">
        <f t="shared" si="15"/>
        <v>0</v>
      </c>
      <c r="BG115" s="150">
        <f t="shared" si="16"/>
        <v>0</v>
      </c>
      <c r="BH115" s="150">
        <f t="shared" si="17"/>
        <v>0</v>
      </c>
      <c r="BI115" s="150">
        <f t="shared" si="18"/>
        <v>0</v>
      </c>
      <c r="BJ115" s="16" t="s">
        <v>77</v>
      </c>
      <c r="BK115" s="151">
        <f t="shared" si="19"/>
        <v>0</v>
      </c>
      <c r="BL115" s="16" t="s">
        <v>83</v>
      </c>
      <c r="BM115" s="16" t="s">
        <v>410</v>
      </c>
    </row>
    <row r="116" spans="2:65" s="1" customFormat="1" ht="16.5" customHeight="1">
      <c r="B116" s="139"/>
      <c r="C116" s="184" t="s">
        <v>288</v>
      </c>
      <c r="D116" s="184" t="s">
        <v>233</v>
      </c>
      <c r="E116" s="185" t="s">
        <v>1198</v>
      </c>
      <c r="F116" s="186" t="s">
        <v>1199</v>
      </c>
      <c r="G116" s="187" t="s">
        <v>611</v>
      </c>
      <c r="H116" s="188">
        <v>11</v>
      </c>
      <c r="I116" s="189"/>
      <c r="J116" s="188">
        <f t="shared" si="10"/>
        <v>0</v>
      </c>
      <c r="K116" s="186" t="s">
        <v>1</v>
      </c>
      <c r="L116" s="190"/>
      <c r="M116" s="191" t="s">
        <v>1</v>
      </c>
      <c r="N116" s="192" t="s">
        <v>40</v>
      </c>
      <c r="O116" s="49"/>
      <c r="P116" s="148">
        <f t="shared" si="11"/>
        <v>0</v>
      </c>
      <c r="Q116" s="148">
        <v>0</v>
      </c>
      <c r="R116" s="148">
        <f t="shared" si="12"/>
        <v>0</v>
      </c>
      <c r="S116" s="148">
        <v>0</v>
      </c>
      <c r="T116" s="149">
        <f t="shared" si="13"/>
        <v>0</v>
      </c>
      <c r="AR116" s="16" t="s">
        <v>95</v>
      </c>
      <c r="AT116" s="16" t="s">
        <v>233</v>
      </c>
      <c r="AU116" s="16" t="s">
        <v>77</v>
      </c>
      <c r="AY116" s="16" t="s">
        <v>147</v>
      </c>
      <c r="BE116" s="150">
        <f t="shared" si="14"/>
        <v>0</v>
      </c>
      <c r="BF116" s="150">
        <f t="shared" si="15"/>
        <v>0</v>
      </c>
      <c r="BG116" s="150">
        <f t="shared" si="16"/>
        <v>0</v>
      </c>
      <c r="BH116" s="150">
        <f t="shared" si="17"/>
        <v>0</v>
      </c>
      <c r="BI116" s="150">
        <f t="shared" si="18"/>
        <v>0</v>
      </c>
      <c r="BJ116" s="16" t="s">
        <v>77</v>
      </c>
      <c r="BK116" s="151">
        <f t="shared" si="19"/>
        <v>0</v>
      </c>
      <c r="BL116" s="16" t="s">
        <v>83</v>
      </c>
      <c r="BM116" s="16" t="s">
        <v>418</v>
      </c>
    </row>
    <row r="117" spans="2:65" s="1" customFormat="1" ht="16.5" customHeight="1">
      <c r="B117" s="139"/>
      <c r="C117" s="184" t="s">
        <v>293</v>
      </c>
      <c r="D117" s="184" t="s">
        <v>233</v>
      </c>
      <c r="E117" s="185" t="s">
        <v>1200</v>
      </c>
      <c r="F117" s="186" t="s">
        <v>1201</v>
      </c>
      <c r="G117" s="187" t="s">
        <v>611</v>
      </c>
      <c r="H117" s="188">
        <v>2</v>
      </c>
      <c r="I117" s="189"/>
      <c r="J117" s="188">
        <f t="shared" si="10"/>
        <v>0</v>
      </c>
      <c r="K117" s="186" t="s">
        <v>1</v>
      </c>
      <c r="L117" s="190"/>
      <c r="M117" s="191" t="s">
        <v>1</v>
      </c>
      <c r="N117" s="192" t="s">
        <v>40</v>
      </c>
      <c r="O117" s="49"/>
      <c r="P117" s="148">
        <f t="shared" si="11"/>
        <v>0</v>
      </c>
      <c r="Q117" s="148">
        <v>0</v>
      </c>
      <c r="R117" s="148">
        <f t="shared" si="12"/>
        <v>0</v>
      </c>
      <c r="S117" s="148">
        <v>0</v>
      </c>
      <c r="T117" s="149">
        <f t="shared" si="13"/>
        <v>0</v>
      </c>
      <c r="AR117" s="16" t="s">
        <v>95</v>
      </c>
      <c r="AT117" s="16" t="s">
        <v>233</v>
      </c>
      <c r="AU117" s="16" t="s">
        <v>77</v>
      </c>
      <c r="AY117" s="16" t="s">
        <v>147</v>
      </c>
      <c r="BE117" s="150">
        <f t="shared" si="14"/>
        <v>0</v>
      </c>
      <c r="BF117" s="150">
        <f t="shared" si="15"/>
        <v>0</v>
      </c>
      <c r="BG117" s="150">
        <f t="shared" si="16"/>
        <v>0</v>
      </c>
      <c r="BH117" s="150">
        <f t="shared" si="17"/>
        <v>0</v>
      </c>
      <c r="BI117" s="150">
        <f t="shared" si="18"/>
        <v>0</v>
      </c>
      <c r="BJ117" s="16" t="s">
        <v>77</v>
      </c>
      <c r="BK117" s="151">
        <f t="shared" si="19"/>
        <v>0</v>
      </c>
      <c r="BL117" s="16" t="s">
        <v>83</v>
      </c>
      <c r="BM117" s="16" t="s">
        <v>431</v>
      </c>
    </row>
    <row r="118" spans="2:65" s="1" customFormat="1" ht="16.5" customHeight="1">
      <c r="B118" s="139"/>
      <c r="C118" s="184" t="s">
        <v>298</v>
      </c>
      <c r="D118" s="184" t="s">
        <v>233</v>
      </c>
      <c r="E118" s="185" t="s">
        <v>1202</v>
      </c>
      <c r="F118" s="186" t="s">
        <v>1203</v>
      </c>
      <c r="G118" s="187" t="s">
        <v>611</v>
      </c>
      <c r="H118" s="188">
        <v>2</v>
      </c>
      <c r="I118" s="189"/>
      <c r="J118" s="188">
        <f t="shared" si="10"/>
        <v>0</v>
      </c>
      <c r="K118" s="186" t="s">
        <v>1</v>
      </c>
      <c r="L118" s="190"/>
      <c r="M118" s="191" t="s">
        <v>1</v>
      </c>
      <c r="N118" s="192" t="s">
        <v>40</v>
      </c>
      <c r="O118" s="49"/>
      <c r="P118" s="148">
        <f t="shared" si="11"/>
        <v>0</v>
      </c>
      <c r="Q118" s="148">
        <v>0</v>
      </c>
      <c r="R118" s="148">
        <f t="shared" si="12"/>
        <v>0</v>
      </c>
      <c r="S118" s="148">
        <v>0</v>
      </c>
      <c r="T118" s="149">
        <f t="shared" si="13"/>
        <v>0</v>
      </c>
      <c r="AR118" s="16" t="s">
        <v>95</v>
      </c>
      <c r="AT118" s="16" t="s">
        <v>233</v>
      </c>
      <c r="AU118" s="16" t="s">
        <v>77</v>
      </c>
      <c r="AY118" s="16" t="s">
        <v>147</v>
      </c>
      <c r="BE118" s="150">
        <f t="shared" si="14"/>
        <v>0</v>
      </c>
      <c r="BF118" s="150">
        <f t="shared" si="15"/>
        <v>0</v>
      </c>
      <c r="BG118" s="150">
        <f t="shared" si="16"/>
        <v>0</v>
      </c>
      <c r="BH118" s="150">
        <f t="shared" si="17"/>
        <v>0</v>
      </c>
      <c r="BI118" s="150">
        <f t="shared" si="18"/>
        <v>0</v>
      </c>
      <c r="BJ118" s="16" t="s">
        <v>77</v>
      </c>
      <c r="BK118" s="151">
        <f t="shared" si="19"/>
        <v>0</v>
      </c>
      <c r="BL118" s="16" t="s">
        <v>83</v>
      </c>
      <c r="BM118" s="16" t="s">
        <v>652</v>
      </c>
    </row>
    <row r="119" spans="2:65" s="1" customFormat="1" ht="16.5" customHeight="1">
      <c r="B119" s="139"/>
      <c r="C119" s="184" t="s">
        <v>302</v>
      </c>
      <c r="D119" s="184" t="s">
        <v>233</v>
      </c>
      <c r="E119" s="185" t="s">
        <v>1204</v>
      </c>
      <c r="F119" s="186" t="s">
        <v>1205</v>
      </c>
      <c r="G119" s="187" t="s">
        <v>611</v>
      </c>
      <c r="H119" s="188">
        <v>2</v>
      </c>
      <c r="I119" s="189"/>
      <c r="J119" s="188">
        <f t="shared" si="10"/>
        <v>0</v>
      </c>
      <c r="K119" s="186" t="s">
        <v>1</v>
      </c>
      <c r="L119" s="190"/>
      <c r="M119" s="191" t="s">
        <v>1</v>
      </c>
      <c r="N119" s="192" t="s">
        <v>40</v>
      </c>
      <c r="O119" s="49"/>
      <c r="P119" s="148">
        <f t="shared" si="11"/>
        <v>0</v>
      </c>
      <c r="Q119" s="148">
        <v>0</v>
      </c>
      <c r="R119" s="148">
        <f t="shared" si="12"/>
        <v>0</v>
      </c>
      <c r="S119" s="148">
        <v>0</v>
      </c>
      <c r="T119" s="149">
        <f t="shared" si="13"/>
        <v>0</v>
      </c>
      <c r="AR119" s="16" t="s">
        <v>95</v>
      </c>
      <c r="AT119" s="16" t="s">
        <v>233</v>
      </c>
      <c r="AU119" s="16" t="s">
        <v>77</v>
      </c>
      <c r="AY119" s="16" t="s">
        <v>147</v>
      </c>
      <c r="BE119" s="150">
        <f t="shared" si="14"/>
        <v>0</v>
      </c>
      <c r="BF119" s="150">
        <f t="shared" si="15"/>
        <v>0</v>
      </c>
      <c r="BG119" s="150">
        <f t="shared" si="16"/>
        <v>0</v>
      </c>
      <c r="BH119" s="150">
        <f t="shared" si="17"/>
        <v>0</v>
      </c>
      <c r="BI119" s="150">
        <f t="shared" si="18"/>
        <v>0</v>
      </c>
      <c r="BJ119" s="16" t="s">
        <v>77</v>
      </c>
      <c r="BK119" s="151">
        <f t="shared" si="19"/>
        <v>0</v>
      </c>
      <c r="BL119" s="16" t="s">
        <v>83</v>
      </c>
      <c r="BM119" s="16" t="s">
        <v>660</v>
      </c>
    </row>
    <row r="120" spans="2:65" s="1" customFormat="1" ht="16.5" customHeight="1">
      <c r="B120" s="139"/>
      <c r="C120" s="184" t="s">
        <v>306</v>
      </c>
      <c r="D120" s="184" t="s">
        <v>233</v>
      </c>
      <c r="E120" s="185" t="s">
        <v>1206</v>
      </c>
      <c r="F120" s="186" t="s">
        <v>1207</v>
      </c>
      <c r="G120" s="187" t="s">
        <v>611</v>
      </c>
      <c r="H120" s="188">
        <v>1</v>
      </c>
      <c r="I120" s="189"/>
      <c r="J120" s="188">
        <f t="shared" si="10"/>
        <v>0</v>
      </c>
      <c r="K120" s="186" t="s">
        <v>1</v>
      </c>
      <c r="L120" s="190"/>
      <c r="M120" s="191" t="s">
        <v>1</v>
      </c>
      <c r="N120" s="192" t="s">
        <v>40</v>
      </c>
      <c r="O120" s="49"/>
      <c r="P120" s="148">
        <f t="shared" si="11"/>
        <v>0</v>
      </c>
      <c r="Q120" s="148">
        <v>0</v>
      </c>
      <c r="R120" s="148">
        <f t="shared" si="12"/>
        <v>0</v>
      </c>
      <c r="S120" s="148">
        <v>0</v>
      </c>
      <c r="T120" s="149">
        <f t="shared" si="13"/>
        <v>0</v>
      </c>
      <c r="AR120" s="16" t="s">
        <v>95</v>
      </c>
      <c r="AT120" s="16" t="s">
        <v>233</v>
      </c>
      <c r="AU120" s="16" t="s">
        <v>77</v>
      </c>
      <c r="AY120" s="16" t="s">
        <v>147</v>
      </c>
      <c r="BE120" s="150">
        <f t="shared" si="14"/>
        <v>0</v>
      </c>
      <c r="BF120" s="150">
        <f t="shared" si="15"/>
        <v>0</v>
      </c>
      <c r="BG120" s="150">
        <f t="shared" si="16"/>
        <v>0</v>
      </c>
      <c r="BH120" s="150">
        <f t="shared" si="17"/>
        <v>0</v>
      </c>
      <c r="BI120" s="150">
        <f t="shared" si="18"/>
        <v>0</v>
      </c>
      <c r="BJ120" s="16" t="s">
        <v>77</v>
      </c>
      <c r="BK120" s="151">
        <f t="shared" si="19"/>
        <v>0</v>
      </c>
      <c r="BL120" s="16" t="s">
        <v>83</v>
      </c>
      <c r="BM120" s="16" t="s">
        <v>668</v>
      </c>
    </row>
    <row r="121" spans="2:65" s="1" customFormat="1" ht="16.5" customHeight="1">
      <c r="B121" s="139"/>
      <c r="C121" s="184" t="s">
        <v>310</v>
      </c>
      <c r="D121" s="184" t="s">
        <v>233</v>
      </c>
      <c r="E121" s="185" t="s">
        <v>1208</v>
      </c>
      <c r="F121" s="186" t="s">
        <v>1209</v>
      </c>
      <c r="G121" s="187" t="s">
        <v>611</v>
      </c>
      <c r="H121" s="188">
        <v>2</v>
      </c>
      <c r="I121" s="189"/>
      <c r="J121" s="188">
        <f t="shared" si="10"/>
        <v>0</v>
      </c>
      <c r="K121" s="186" t="s">
        <v>1</v>
      </c>
      <c r="L121" s="190"/>
      <c r="M121" s="191" t="s">
        <v>1</v>
      </c>
      <c r="N121" s="192" t="s">
        <v>40</v>
      </c>
      <c r="O121" s="49"/>
      <c r="P121" s="148">
        <f t="shared" si="11"/>
        <v>0</v>
      </c>
      <c r="Q121" s="148">
        <v>0</v>
      </c>
      <c r="R121" s="148">
        <f t="shared" si="12"/>
        <v>0</v>
      </c>
      <c r="S121" s="148">
        <v>0</v>
      </c>
      <c r="T121" s="149">
        <f t="shared" si="13"/>
        <v>0</v>
      </c>
      <c r="AR121" s="16" t="s">
        <v>95</v>
      </c>
      <c r="AT121" s="16" t="s">
        <v>233</v>
      </c>
      <c r="AU121" s="16" t="s">
        <v>77</v>
      </c>
      <c r="AY121" s="16" t="s">
        <v>147</v>
      </c>
      <c r="BE121" s="150">
        <f t="shared" si="14"/>
        <v>0</v>
      </c>
      <c r="BF121" s="150">
        <f t="shared" si="15"/>
        <v>0</v>
      </c>
      <c r="BG121" s="150">
        <f t="shared" si="16"/>
        <v>0</v>
      </c>
      <c r="BH121" s="150">
        <f t="shared" si="17"/>
        <v>0</v>
      </c>
      <c r="BI121" s="150">
        <f t="shared" si="18"/>
        <v>0</v>
      </c>
      <c r="BJ121" s="16" t="s">
        <v>77</v>
      </c>
      <c r="BK121" s="151">
        <f t="shared" si="19"/>
        <v>0</v>
      </c>
      <c r="BL121" s="16" t="s">
        <v>83</v>
      </c>
      <c r="BM121" s="16" t="s">
        <v>676</v>
      </c>
    </row>
    <row r="122" spans="2:65" s="1" customFormat="1" ht="16.5" customHeight="1">
      <c r="B122" s="139"/>
      <c r="C122" s="184" t="s">
        <v>314</v>
      </c>
      <c r="D122" s="184" t="s">
        <v>233</v>
      </c>
      <c r="E122" s="185" t="s">
        <v>1210</v>
      </c>
      <c r="F122" s="186" t="s">
        <v>1211</v>
      </c>
      <c r="G122" s="187" t="s">
        <v>611</v>
      </c>
      <c r="H122" s="188">
        <v>6</v>
      </c>
      <c r="I122" s="189"/>
      <c r="J122" s="188">
        <f t="shared" si="10"/>
        <v>0</v>
      </c>
      <c r="K122" s="186" t="s">
        <v>1</v>
      </c>
      <c r="L122" s="190"/>
      <c r="M122" s="191" t="s">
        <v>1</v>
      </c>
      <c r="N122" s="192" t="s">
        <v>40</v>
      </c>
      <c r="O122" s="49"/>
      <c r="P122" s="148">
        <f t="shared" si="11"/>
        <v>0</v>
      </c>
      <c r="Q122" s="148">
        <v>0</v>
      </c>
      <c r="R122" s="148">
        <f t="shared" si="12"/>
        <v>0</v>
      </c>
      <c r="S122" s="148">
        <v>0</v>
      </c>
      <c r="T122" s="149">
        <f t="shared" si="13"/>
        <v>0</v>
      </c>
      <c r="AR122" s="16" t="s">
        <v>95</v>
      </c>
      <c r="AT122" s="16" t="s">
        <v>233</v>
      </c>
      <c r="AU122" s="16" t="s">
        <v>77</v>
      </c>
      <c r="AY122" s="16" t="s">
        <v>147</v>
      </c>
      <c r="BE122" s="150">
        <f t="shared" si="14"/>
        <v>0</v>
      </c>
      <c r="BF122" s="150">
        <f t="shared" si="15"/>
        <v>0</v>
      </c>
      <c r="BG122" s="150">
        <f t="shared" si="16"/>
        <v>0</v>
      </c>
      <c r="BH122" s="150">
        <f t="shared" si="17"/>
        <v>0</v>
      </c>
      <c r="BI122" s="150">
        <f t="shared" si="18"/>
        <v>0</v>
      </c>
      <c r="BJ122" s="16" t="s">
        <v>77</v>
      </c>
      <c r="BK122" s="151">
        <f t="shared" si="19"/>
        <v>0</v>
      </c>
      <c r="BL122" s="16" t="s">
        <v>83</v>
      </c>
      <c r="BM122" s="16" t="s">
        <v>684</v>
      </c>
    </row>
    <row r="123" spans="2:65" s="1" customFormat="1" ht="16.5" customHeight="1">
      <c r="B123" s="139"/>
      <c r="C123" s="184" t="s">
        <v>319</v>
      </c>
      <c r="D123" s="184" t="s">
        <v>233</v>
      </c>
      <c r="E123" s="185" t="s">
        <v>1212</v>
      </c>
      <c r="F123" s="186" t="s">
        <v>1213</v>
      </c>
      <c r="G123" s="187" t="s">
        <v>1214</v>
      </c>
      <c r="H123" s="188">
        <v>1</v>
      </c>
      <c r="I123" s="189"/>
      <c r="J123" s="188">
        <f t="shared" si="10"/>
        <v>0</v>
      </c>
      <c r="K123" s="186" t="s">
        <v>1</v>
      </c>
      <c r="L123" s="190"/>
      <c r="M123" s="191" t="s">
        <v>1</v>
      </c>
      <c r="N123" s="192" t="s">
        <v>40</v>
      </c>
      <c r="O123" s="49"/>
      <c r="P123" s="148">
        <f t="shared" si="11"/>
        <v>0</v>
      </c>
      <c r="Q123" s="148">
        <v>0</v>
      </c>
      <c r="R123" s="148">
        <f t="shared" si="12"/>
        <v>0</v>
      </c>
      <c r="S123" s="148">
        <v>0</v>
      </c>
      <c r="T123" s="149">
        <f t="shared" si="13"/>
        <v>0</v>
      </c>
      <c r="AR123" s="16" t="s">
        <v>95</v>
      </c>
      <c r="AT123" s="16" t="s">
        <v>233</v>
      </c>
      <c r="AU123" s="16" t="s">
        <v>77</v>
      </c>
      <c r="AY123" s="16" t="s">
        <v>147</v>
      </c>
      <c r="BE123" s="150">
        <f t="shared" si="14"/>
        <v>0</v>
      </c>
      <c r="BF123" s="150">
        <f t="shared" si="15"/>
        <v>0</v>
      </c>
      <c r="BG123" s="150">
        <f t="shared" si="16"/>
        <v>0</v>
      </c>
      <c r="BH123" s="150">
        <f t="shared" si="17"/>
        <v>0</v>
      </c>
      <c r="BI123" s="150">
        <f t="shared" si="18"/>
        <v>0</v>
      </c>
      <c r="BJ123" s="16" t="s">
        <v>77</v>
      </c>
      <c r="BK123" s="151">
        <f t="shared" si="19"/>
        <v>0</v>
      </c>
      <c r="BL123" s="16" t="s">
        <v>83</v>
      </c>
      <c r="BM123" s="16" t="s">
        <v>692</v>
      </c>
    </row>
    <row r="124" spans="2:65" s="1" customFormat="1" ht="16.5" customHeight="1">
      <c r="B124" s="139"/>
      <c r="C124" s="184" t="s">
        <v>323</v>
      </c>
      <c r="D124" s="184" t="s">
        <v>233</v>
      </c>
      <c r="E124" s="185" t="s">
        <v>1215</v>
      </c>
      <c r="F124" s="186" t="s">
        <v>1216</v>
      </c>
      <c r="G124" s="187" t="s">
        <v>611</v>
      </c>
      <c r="H124" s="188">
        <v>1</v>
      </c>
      <c r="I124" s="189"/>
      <c r="J124" s="188">
        <f t="shared" si="10"/>
        <v>0</v>
      </c>
      <c r="K124" s="186" t="s">
        <v>1</v>
      </c>
      <c r="L124" s="190"/>
      <c r="M124" s="191" t="s">
        <v>1</v>
      </c>
      <c r="N124" s="192" t="s">
        <v>40</v>
      </c>
      <c r="O124" s="49"/>
      <c r="P124" s="148">
        <f t="shared" si="11"/>
        <v>0</v>
      </c>
      <c r="Q124" s="148">
        <v>0</v>
      </c>
      <c r="R124" s="148">
        <f t="shared" si="12"/>
        <v>0</v>
      </c>
      <c r="S124" s="148">
        <v>0</v>
      </c>
      <c r="T124" s="149">
        <f t="shared" si="13"/>
        <v>0</v>
      </c>
      <c r="AR124" s="16" t="s">
        <v>95</v>
      </c>
      <c r="AT124" s="16" t="s">
        <v>233</v>
      </c>
      <c r="AU124" s="16" t="s">
        <v>77</v>
      </c>
      <c r="AY124" s="16" t="s">
        <v>147</v>
      </c>
      <c r="BE124" s="150">
        <f t="shared" si="14"/>
        <v>0</v>
      </c>
      <c r="BF124" s="150">
        <f t="shared" si="15"/>
        <v>0</v>
      </c>
      <c r="BG124" s="150">
        <f t="shared" si="16"/>
        <v>0</v>
      </c>
      <c r="BH124" s="150">
        <f t="shared" si="17"/>
        <v>0</v>
      </c>
      <c r="BI124" s="150">
        <f t="shared" si="18"/>
        <v>0</v>
      </c>
      <c r="BJ124" s="16" t="s">
        <v>77</v>
      </c>
      <c r="BK124" s="151">
        <f t="shared" si="19"/>
        <v>0</v>
      </c>
      <c r="BL124" s="16" t="s">
        <v>83</v>
      </c>
      <c r="BM124" s="16" t="s">
        <v>700</v>
      </c>
    </row>
    <row r="125" spans="2:65" s="1" customFormat="1" ht="16.5" customHeight="1">
      <c r="B125" s="139"/>
      <c r="C125" s="184" t="s">
        <v>328</v>
      </c>
      <c r="D125" s="184" t="s">
        <v>233</v>
      </c>
      <c r="E125" s="185" t="s">
        <v>1217</v>
      </c>
      <c r="F125" s="186" t="s">
        <v>1218</v>
      </c>
      <c r="G125" s="187" t="s">
        <v>1214</v>
      </c>
      <c r="H125" s="188">
        <v>1</v>
      </c>
      <c r="I125" s="189"/>
      <c r="J125" s="188">
        <f t="shared" si="10"/>
        <v>0</v>
      </c>
      <c r="K125" s="186" t="s">
        <v>1</v>
      </c>
      <c r="L125" s="190"/>
      <c r="M125" s="191" t="s">
        <v>1</v>
      </c>
      <c r="N125" s="192" t="s">
        <v>40</v>
      </c>
      <c r="O125" s="49"/>
      <c r="P125" s="148">
        <f t="shared" si="11"/>
        <v>0</v>
      </c>
      <c r="Q125" s="148">
        <v>0</v>
      </c>
      <c r="R125" s="148">
        <f t="shared" si="12"/>
        <v>0</v>
      </c>
      <c r="S125" s="148">
        <v>0</v>
      </c>
      <c r="T125" s="149">
        <f t="shared" si="13"/>
        <v>0</v>
      </c>
      <c r="AR125" s="16" t="s">
        <v>95</v>
      </c>
      <c r="AT125" s="16" t="s">
        <v>233</v>
      </c>
      <c r="AU125" s="16" t="s">
        <v>77</v>
      </c>
      <c r="AY125" s="16" t="s">
        <v>147</v>
      </c>
      <c r="BE125" s="150">
        <f t="shared" si="14"/>
        <v>0</v>
      </c>
      <c r="BF125" s="150">
        <f t="shared" si="15"/>
        <v>0</v>
      </c>
      <c r="BG125" s="150">
        <f t="shared" si="16"/>
        <v>0</v>
      </c>
      <c r="BH125" s="150">
        <f t="shared" si="17"/>
        <v>0</v>
      </c>
      <c r="BI125" s="150">
        <f t="shared" si="18"/>
        <v>0</v>
      </c>
      <c r="BJ125" s="16" t="s">
        <v>77</v>
      </c>
      <c r="BK125" s="151">
        <f t="shared" si="19"/>
        <v>0</v>
      </c>
      <c r="BL125" s="16" t="s">
        <v>83</v>
      </c>
      <c r="BM125" s="16" t="s">
        <v>708</v>
      </c>
    </row>
    <row r="126" spans="2:65" s="1" customFormat="1" ht="16.5" customHeight="1">
      <c r="B126" s="139"/>
      <c r="C126" s="184" t="s">
        <v>332</v>
      </c>
      <c r="D126" s="184" t="s">
        <v>233</v>
      </c>
      <c r="E126" s="185" t="s">
        <v>1219</v>
      </c>
      <c r="F126" s="186" t="s">
        <v>1220</v>
      </c>
      <c r="G126" s="187" t="s">
        <v>611</v>
      </c>
      <c r="H126" s="188">
        <v>1</v>
      </c>
      <c r="I126" s="189"/>
      <c r="J126" s="188">
        <f t="shared" si="10"/>
        <v>0</v>
      </c>
      <c r="K126" s="186" t="s">
        <v>1</v>
      </c>
      <c r="L126" s="190"/>
      <c r="M126" s="191" t="s">
        <v>1</v>
      </c>
      <c r="N126" s="192" t="s">
        <v>40</v>
      </c>
      <c r="O126" s="49"/>
      <c r="P126" s="148">
        <f t="shared" si="11"/>
        <v>0</v>
      </c>
      <c r="Q126" s="148">
        <v>0</v>
      </c>
      <c r="R126" s="148">
        <f t="shared" si="12"/>
        <v>0</v>
      </c>
      <c r="S126" s="148">
        <v>0</v>
      </c>
      <c r="T126" s="149">
        <f t="shared" si="13"/>
        <v>0</v>
      </c>
      <c r="AR126" s="16" t="s">
        <v>95</v>
      </c>
      <c r="AT126" s="16" t="s">
        <v>233</v>
      </c>
      <c r="AU126" s="16" t="s">
        <v>77</v>
      </c>
      <c r="AY126" s="16" t="s">
        <v>147</v>
      </c>
      <c r="BE126" s="150">
        <f t="shared" si="14"/>
        <v>0</v>
      </c>
      <c r="BF126" s="150">
        <f t="shared" si="15"/>
        <v>0</v>
      </c>
      <c r="BG126" s="150">
        <f t="shared" si="16"/>
        <v>0</v>
      </c>
      <c r="BH126" s="150">
        <f t="shared" si="17"/>
        <v>0</v>
      </c>
      <c r="BI126" s="150">
        <f t="shared" si="18"/>
        <v>0</v>
      </c>
      <c r="BJ126" s="16" t="s">
        <v>77</v>
      </c>
      <c r="BK126" s="151">
        <f t="shared" si="19"/>
        <v>0</v>
      </c>
      <c r="BL126" s="16" t="s">
        <v>83</v>
      </c>
      <c r="BM126" s="16" t="s">
        <v>716</v>
      </c>
    </row>
    <row r="127" spans="2:65" s="1" customFormat="1" ht="16.5" customHeight="1">
      <c r="B127" s="139"/>
      <c r="C127" s="184" t="s">
        <v>336</v>
      </c>
      <c r="D127" s="184" t="s">
        <v>233</v>
      </c>
      <c r="E127" s="185" t="s">
        <v>1221</v>
      </c>
      <c r="F127" s="186" t="s">
        <v>1222</v>
      </c>
      <c r="G127" s="187" t="s">
        <v>611</v>
      </c>
      <c r="H127" s="188">
        <v>3</v>
      </c>
      <c r="I127" s="189"/>
      <c r="J127" s="188">
        <f t="shared" si="10"/>
        <v>0</v>
      </c>
      <c r="K127" s="186" t="s">
        <v>1</v>
      </c>
      <c r="L127" s="190"/>
      <c r="M127" s="191" t="s">
        <v>1</v>
      </c>
      <c r="N127" s="192" t="s">
        <v>40</v>
      </c>
      <c r="O127" s="49"/>
      <c r="P127" s="148">
        <f t="shared" si="11"/>
        <v>0</v>
      </c>
      <c r="Q127" s="148">
        <v>0</v>
      </c>
      <c r="R127" s="148">
        <f t="shared" si="12"/>
        <v>0</v>
      </c>
      <c r="S127" s="148">
        <v>0</v>
      </c>
      <c r="T127" s="149">
        <f t="shared" si="13"/>
        <v>0</v>
      </c>
      <c r="AR127" s="16" t="s">
        <v>95</v>
      </c>
      <c r="AT127" s="16" t="s">
        <v>233</v>
      </c>
      <c r="AU127" s="16" t="s">
        <v>77</v>
      </c>
      <c r="AY127" s="16" t="s">
        <v>147</v>
      </c>
      <c r="BE127" s="150">
        <f t="shared" si="14"/>
        <v>0</v>
      </c>
      <c r="BF127" s="150">
        <f t="shared" si="15"/>
        <v>0</v>
      </c>
      <c r="BG127" s="150">
        <f t="shared" si="16"/>
        <v>0</v>
      </c>
      <c r="BH127" s="150">
        <f t="shared" si="17"/>
        <v>0</v>
      </c>
      <c r="BI127" s="150">
        <f t="shared" si="18"/>
        <v>0</v>
      </c>
      <c r="BJ127" s="16" t="s">
        <v>77</v>
      </c>
      <c r="BK127" s="151">
        <f t="shared" si="19"/>
        <v>0</v>
      </c>
      <c r="BL127" s="16" t="s">
        <v>83</v>
      </c>
      <c r="BM127" s="16" t="s">
        <v>724</v>
      </c>
    </row>
    <row r="128" spans="2:65" s="1" customFormat="1" ht="16.5" customHeight="1">
      <c r="B128" s="139"/>
      <c r="C128" s="140" t="s">
        <v>340</v>
      </c>
      <c r="D128" s="140" t="s">
        <v>149</v>
      </c>
      <c r="E128" s="141" t="s">
        <v>1223</v>
      </c>
      <c r="F128" s="142" t="s">
        <v>1224</v>
      </c>
      <c r="G128" s="143" t="s">
        <v>171</v>
      </c>
      <c r="H128" s="144">
        <v>176</v>
      </c>
      <c r="I128" s="145"/>
      <c r="J128" s="144">
        <f t="shared" si="10"/>
        <v>0</v>
      </c>
      <c r="K128" s="142" t="s">
        <v>1</v>
      </c>
      <c r="L128" s="30"/>
      <c r="M128" s="146" t="s">
        <v>1</v>
      </c>
      <c r="N128" s="147" t="s">
        <v>40</v>
      </c>
      <c r="O128" s="49"/>
      <c r="P128" s="148">
        <f t="shared" si="11"/>
        <v>0</v>
      </c>
      <c r="Q128" s="148">
        <v>0</v>
      </c>
      <c r="R128" s="148">
        <f t="shared" si="12"/>
        <v>0</v>
      </c>
      <c r="S128" s="148">
        <v>0</v>
      </c>
      <c r="T128" s="149">
        <f t="shared" si="13"/>
        <v>0</v>
      </c>
      <c r="AR128" s="16" t="s">
        <v>83</v>
      </c>
      <c r="AT128" s="16" t="s">
        <v>149</v>
      </c>
      <c r="AU128" s="16" t="s">
        <v>77</v>
      </c>
      <c r="AY128" s="16" t="s">
        <v>147</v>
      </c>
      <c r="BE128" s="150">
        <f t="shared" si="14"/>
        <v>0</v>
      </c>
      <c r="BF128" s="150">
        <f t="shared" si="15"/>
        <v>0</v>
      </c>
      <c r="BG128" s="150">
        <f t="shared" si="16"/>
        <v>0</v>
      </c>
      <c r="BH128" s="150">
        <f t="shared" si="17"/>
        <v>0</v>
      </c>
      <c r="BI128" s="150">
        <f t="shared" si="18"/>
        <v>0</v>
      </c>
      <c r="BJ128" s="16" t="s">
        <v>77</v>
      </c>
      <c r="BK128" s="151">
        <f t="shared" si="19"/>
        <v>0</v>
      </c>
      <c r="BL128" s="16" t="s">
        <v>83</v>
      </c>
      <c r="BM128" s="16" t="s">
        <v>733</v>
      </c>
    </row>
    <row r="129" spans="2:65" s="1" customFormat="1" ht="16.5" customHeight="1">
      <c r="B129" s="139"/>
      <c r="C129" s="140" t="s">
        <v>344</v>
      </c>
      <c r="D129" s="140" t="s">
        <v>149</v>
      </c>
      <c r="E129" s="141" t="s">
        <v>1225</v>
      </c>
      <c r="F129" s="142" t="s">
        <v>1226</v>
      </c>
      <c r="G129" s="143" t="s">
        <v>171</v>
      </c>
      <c r="H129" s="144">
        <v>176</v>
      </c>
      <c r="I129" s="145"/>
      <c r="J129" s="144">
        <f t="shared" si="10"/>
        <v>0</v>
      </c>
      <c r="K129" s="142" t="s">
        <v>1</v>
      </c>
      <c r="L129" s="30"/>
      <c r="M129" s="146" t="s">
        <v>1</v>
      </c>
      <c r="N129" s="147" t="s">
        <v>40</v>
      </c>
      <c r="O129" s="49"/>
      <c r="P129" s="148">
        <f t="shared" si="11"/>
        <v>0</v>
      </c>
      <c r="Q129" s="148">
        <v>0</v>
      </c>
      <c r="R129" s="148">
        <f t="shared" si="12"/>
        <v>0</v>
      </c>
      <c r="S129" s="148">
        <v>0</v>
      </c>
      <c r="T129" s="149">
        <f t="shared" si="13"/>
        <v>0</v>
      </c>
      <c r="AR129" s="16" t="s">
        <v>83</v>
      </c>
      <c r="AT129" s="16" t="s">
        <v>149</v>
      </c>
      <c r="AU129" s="16" t="s">
        <v>77</v>
      </c>
      <c r="AY129" s="16" t="s">
        <v>147</v>
      </c>
      <c r="BE129" s="150">
        <f t="shared" si="14"/>
        <v>0</v>
      </c>
      <c r="BF129" s="150">
        <f t="shared" si="15"/>
        <v>0</v>
      </c>
      <c r="BG129" s="150">
        <f t="shared" si="16"/>
        <v>0</v>
      </c>
      <c r="BH129" s="150">
        <f t="shared" si="17"/>
        <v>0</v>
      </c>
      <c r="BI129" s="150">
        <f t="shared" si="18"/>
        <v>0</v>
      </c>
      <c r="BJ129" s="16" t="s">
        <v>77</v>
      </c>
      <c r="BK129" s="151">
        <f t="shared" si="19"/>
        <v>0</v>
      </c>
      <c r="BL129" s="16" t="s">
        <v>83</v>
      </c>
      <c r="BM129" s="16" t="s">
        <v>741</v>
      </c>
    </row>
    <row r="130" spans="2:65" s="1" customFormat="1" ht="16.5" customHeight="1">
      <c r="B130" s="139"/>
      <c r="C130" s="140" t="s">
        <v>349</v>
      </c>
      <c r="D130" s="140" t="s">
        <v>149</v>
      </c>
      <c r="E130" s="141" t="s">
        <v>1227</v>
      </c>
      <c r="F130" s="142" t="s">
        <v>1228</v>
      </c>
      <c r="G130" s="143" t="s">
        <v>171</v>
      </c>
      <c r="H130" s="144">
        <v>179</v>
      </c>
      <c r="I130" s="145"/>
      <c r="J130" s="144">
        <f t="shared" si="10"/>
        <v>0</v>
      </c>
      <c r="K130" s="142" t="s">
        <v>1</v>
      </c>
      <c r="L130" s="30"/>
      <c r="M130" s="146" t="s">
        <v>1</v>
      </c>
      <c r="N130" s="147" t="s">
        <v>40</v>
      </c>
      <c r="O130" s="49"/>
      <c r="P130" s="148">
        <f t="shared" si="11"/>
        <v>0</v>
      </c>
      <c r="Q130" s="148">
        <v>0</v>
      </c>
      <c r="R130" s="148">
        <f t="shared" si="12"/>
        <v>0</v>
      </c>
      <c r="S130" s="148">
        <v>0</v>
      </c>
      <c r="T130" s="149">
        <f t="shared" si="13"/>
        <v>0</v>
      </c>
      <c r="AR130" s="16" t="s">
        <v>83</v>
      </c>
      <c r="AT130" s="16" t="s">
        <v>149</v>
      </c>
      <c r="AU130" s="16" t="s">
        <v>77</v>
      </c>
      <c r="AY130" s="16" t="s">
        <v>147</v>
      </c>
      <c r="BE130" s="150">
        <f t="shared" si="14"/>
        <v>0</v>
      </c>
      <c r="BF130" s="150">
        <f t="shared" si="15"/>
        <v>0</v>
      </c>
      <c r="BG130" s="150">
        <f t="shared" si="16"/>
        <v>0</v>
      </c>
      <c r="BH130" s="150">
        <f t="shared" si="17"/>
        <v>0</v>
      </c>
      <c r="BI130" s="150">
        <f t="shared" si="18"/>
        <v>0</v>
      </c>
      <c r="BJ130" s="16" t="s">
        <v>77</v>
      </c>
      <c r="BK130" s="151">
        <f t="shared" si="19"/>
        <v>0</v>
      </c>
      <c r="BL130" s="16" t="s">
        <v>83</v>
      </c>
      <c r="BM130" s="16" t="s">
        <v>749</v>
      </c>
    </row>
    <row r="131" spans="2:65" s="1" customFormat="1" ht="16.5" customHeight="1">
      <c r="B131" s="139"/>
      <c r="C131" s="184" t="s">
        <v>353</v>
      </c>
      <c r="D131" s="184" t="s">
        <v>233</v>
      </c>
      <c r="E131" s="185" t="s">
        <v>1229</v>
      </c>
      <c r="F131" s="186" t="s">
        <v>1230</v>
      </c>
      <c r="G131" s="187" t="s">
        <v>171</v>
      </c>
      <c r="H131" s="188">
        <v>179</v>
      </c>
      <c r="I131" s="189"/>
      <c r="J131" s="188">
        <f t="shared" si="10"/>
        <v>0</v>
      </c>
      <c r="K131" s="186" t="s">
        <v>1</v>
      </c>
      <c r="L131" s="190"/>
      <c r="M131" s="191" t="s">
        <v>1</v>
      </c>
      <c r="N131" s="192" t="s">
        <v>40</v>
      </c>
      <c r="O131" s="49"/>
      <c r="P131" s="148">
        <f t="shared" si="11"/>
        <v>0</v>
      </c>
      <c r="Q131" s="148">
        <v>0</v>
      </c>
      <c r="R131" s="148">
        <f t="shared" si="12"/>
        <v>0</v>
      </c>
      <c r="S131" s="148">
        <v>0</v>
      </c>
      <c r="T131" s="149">
        <f t="shared" si="13"/>
        <v>0</v>
      </c>
      <c r="AR131" s="16" t="s">
        <v>95</v>
      </c>
      <c r="AT131" s="16" t="s">
        <v>233</v>
      </c>
      <c r="AU131" s="16" t="s">
        <v>77</v>
      </c>
      <c r="AY131" s="16" t="s">
        <v>147</v>
      </c>
      <c r="BE131" s="150">
        <f t="shared" si="14"/>
        <v>0</v>
      </c>
      <c r="BF131" s="150">
        <f t="shared" si="15"/>
        <v>0</v>
      </c>
      <c r="BG131" s="150">
        <f t="shared" si="16"/>
        <v>0</v>
      </c>
      <c r="BH131" s="150">
        <f t="shared" si="17"/>
        <v>0</v>
      </c>
      <c r="BI131" s="150">
        <f t="shared" si="18"/>
        <v>0</v>
      </c>
      <c r="BJ131" s="16" t="s">
        <v>77</v>
      </c>
      <c r="BK131" s="151">
        <f t="shared" si="19"/>
        <v>0</v>
      </c>
      <c r="BL131" s="16" t="s">
        <v>83</v>
      </c>
      <c r="BM131" s="16" t="s">
        <v>757</v>
      </c>
    </row>
    <row r="132" spans="2:65" s="10" customFormat="1" ht="25.9" customHeight="1">
      <c r="B132" s="126"/>
      <c r="D132" s="127" t="s">
        <v>67</v>
      </c>
      <c r="E132" s="128" t="s">
        <v>1231</v>
      </c>
      <c r="F132" s="128" t="s">
        <v>1232</v>
      </c>
      <c r="I132" s="129"/>
      <c r="J132" s="130">
        <f>BK132</f>
        <v>0</v>
      </c>
      <c r="L132" s="126"/>
      <c r="M132" s="131"/>
      <c r="N132" s="132"/>
      <c r="O132" s="132"/>
      <c r="P132" s="133">
        <f>P133+P142</f>
        <v>0</v>
      </c>
      <c r="Q132" s="132"/>
      <c r="R132" s="133">
        <f>R133+R142</f>
        <v>0</v>
      </c>
      <c r="S132" s="132"/>
      <c r="T132" s="134">
        <f>T133+T142</f>
        <v>0</v>
      </c>
      <c r="AR132" s="127" t="s">
        <v>73</v>
      </c>
      <c r="AT132" s="135" t="s">
        <v>67</v>
      </c>
      <c r="AU132" s="135" t="s">
        <v>68</v>
      </c>
      <c r="AY132" s="127" t="s">
        <v>147</v>
      </c>
      <c r="BK132" s="136">
        <f>BK133+BK142</f>
        <v>0</v>
      </c>
    </row>
    <row r="133" spans="2:65" s="10" customFormat="1" ht="22.9" customHeight="1">
      <c r="B133" s="126"/>
      <c r="D133" s="127" t="s">
        <v>67</v>
      </c>
      <c r="E133" s="137" t="s">
        <v>1233</v>
      </c>
      <c r="F133" s="137" t="s">
        <v>1234</v>
      </c>
      <c r="I133" s="129"/>
      <c r="J133" s="138">
        <f>BK133</f>
        <v>0</v>
      </c>
      <c r="L133" s="126"/>
      <c r="M133" s="131"/>
      <c r="N133" s="132"/>
      <c r="O133" s="132"/>
      <c r="P133" s="133">
        <f>SUM(P134:P141)</f>
        <v>0</v>
      </c>
      <c r="Q133" s="132"/>
      <c r="R133" s="133">
        <f>SUM(R134:R141)</f>
        <v>0</v>
      </c>
      <c r="S133" s="132"/>
      <c r="T133" s="134">
        <f>SUM(T134:T141)</f>
        <v>0</v>
      </c>
      <c r="AR133" s="127" t="s">
        <v>73</v>
      </c>
      <c r="AT133" s="135" t="s">
        <v>67</v>
      </c>
      <c r="AU133" s="135" t="s">
        <v>73</v>
      </c>
      <c r="AY133" s="127" t="s">
        <v>147</v>
      </c>
      <c r="BK133" s="136">
        <f>SUM(BK134:BK141)</f>
        <v>0</v>
      </c>
    </row>
    <row r="134" spans="2:65" s="1" customFormat="1" ht="16.5" customHeight="1">
      <c r="B134" s="139"/>
      <c r="C134" s="140" t="s">
        <v>357</v>
      </c>
      <c r="D134" s="140" t="s">
        <v>149</v>
      </c>
      <c r="E134" s="141" t="s">
        <v>1235</v>
      </c>
      <c r="F134" s="142" t="s">
        <v>1236</v>
      </c>
      <c r="G134" s="143" t="s">
        <v>171</v>
      </c>
      <c r="H134" s="144">
        <v>1</v>
      </c>
      <c r="I134" s="145"/>
      <c r="J134" s="144">
        <f t="shared" ref="J134:J141" si="20">ROUND(I134*H134,3)</f>
        <v>0</v>
      </c>
      <c r="K134" s="142" t="s">
        <v>1</v>
      </c>
      <c r="L134" s="30"/>
      <c r="M134" s="146" t="s">
        <v>1</v>
      </c>
      <c r="N134" s="147" t="s">
        <v>40</v>
      </c>
      <c r="O134" s="49"/>
      <c r="P134" s="148">
        <f t="shared" ref="P134:P141" si="21">O134*H134</f>
        <v>0</v>
      </c>
      <c r="Q134" s="148">
        <v>0</v>
      </c>
      <c r="R134" s="148">
        <f t="shared" ref="R134:R141" si="22">Q134*H134</f>
        <v>0</v>
      </c>
      <c r="S134" s="148">
        <v>0</v>
      </c>
      <c r="T134" s="149">
        <f t="shared" ref="T134:T141" si="23">S134*H134</f>
        <v>0</v>
      </c>
      <c r="AR134" s="16" t="s">
        <v>83</v>
      </c>
      <c r="AT134" s="16" t="s">
        <v>149</v>
      </c>
      <c r="AU134" s="16" t="s">
        <v>77</v>
      </c>
      <c r="AY134" s="16" t="s">
        <v>147</v>
      </c>
      <c r="BE134" s="150">
        <f t="shared" ref="BE134:BE141" si="24">IF(N134="základná",J134,0)</f>
        <v>0</v>
      </c>
      <c r="BF134" s="150">
        <f t="shared" ref="BF134:BF141" si="25">IF(N134="znížená",J134,0)</f>
        <v>0</v>
      </c>
      <c r="BG134" s="150">
        <f t="shared" ref="BG134:BG141" si="26">IF(N134="zákl. prenesená",J134,0)</f>
        <v>0</v>
      </c>
      <c r="BH134" s="150">
        <f t="shared" ref="BH134:BH141" si="27">IF(N134="zníž. prenesená",J134,0)</f>
        <v>0</v>
      </c>
      <c r="BI134" s="150">
        <f t="shared" ref="BI134:BI141" si="28">IF(N134="nulová",J134,0)</f>
        <v>0</v>
      </c>
      <c r="BJ134" s="16" t="s">
        <v>77</v>
      </c>
      <c r="BK134" s="151">
        <f t="shared" ref="BK134:BK141" si="29">ROUND(I134*H134,3)</f>
        <v>0</v>
      </c>
      <c r="BL134" s="16" t="s">
        <v>83</v>
      </c>
      <c r="BM134" s="16" t="s">
        <v>765</v>
      </c>
    </row>
    <row r="135" spans="2:65" s="1" customFormat="1" ht="16.5" customHeight="1">
      <c r="B135" s="139"/>
      <c r="C135" s="140" t="s">
        <v>361</v>
      </c>
      <c r="D135" s="140" t="s">
        <v>149</v>
      </c>
      <c r="E135" s="141" t="s">
        <v>1237</v>
      </c>
      <c r="F135" s="142" t="s">
        <v>1238</v>
      </c>
      <c r="G135" s="143" t="s">
        <v>171</v>
      </c>
      <c r="H135" s="144">
        <v>1</v>
      </c>
      <c r="I135" s="145"/>
      <c r="J135" s="144">
        <f t="shared" si="20"/>
        <v>0</v>
      </c>
      <c r="K135" s="142" t="s">
        <v>1</v>
      </c>
      <c r="L135" s="30"/>
      <c r="M135" s="146" t="s">
        <v>1</v>
      </c>
      <c r="N135" s="147" t="s">
        <v>40</v>
      </c>
      <c r="O135" s="49"/>
      <c r="P135" s="148">
        <f t="shared" si="21"/>
        <v>0</v>
      </c>
      <c r="Q135" s="148">
        <v>0</v>
      </c>
      <c r="R135" s="148">
        <f t="shared" si="22"/>
        <v>0</v>
      </c>
      <c r="S135" s="148">
        <v>0</v>
      </c>
      <c r="T135" s="149">
        <f t="shared" si="23"/>
        <v>0</v>
      </c>
      <c r="AR135" s="16" t="s">
        <v>83</v>
      </c>
      <c r="AT135" s="16" t="s">
        <v>149</v>
      </c>
      <c r="AU135" s="16" t="s">
        <v>77</v>
      </c>
      <c r="AY135" s="16" t="s">
        <v>147</v>
      </c>
      <c r="BE135" s="150">
        <f t="shared" si="24"/>
        <v>0</v>
      </c>
      <c r="BF135" s="150">
        <f t="shared" si="25"/>
        <v>0</v>
      </c>
      <c r="BG135" s="150">
        <f t="shared" si="26"/>
        <v>0</v>
      </c>
      <c r="BH135" s="150">
        <f t="shared" si="27"/>
        <v>0</v>
      </c>
      <c r="BI135" s="150">
        <f t="shared" si="28"/>
        <v>0</v>
      </c>
      <c r="BJ135" s="16" t="s">
        <v>77</v>
      </c>
      <c r="BK135" s="151">
        <f t="shared" si="29"/>
        <v>0</v>
      </c>
      <c r="BL135" s="16" t="s">
        <v>83</v>
      </c>
      <c r="BM135" s="16" t="s">
        <v>773</v>
      </c>
    </row>
    <row r="136" spans="2:65" s="1" customFormat="1" ht="16.5" customHeight="1">
      <c r="B136" s="139"/>
      <c r="C136" s="140" t="s">
        <v>366</v>
      </c>
      <c r="D136" s="140" t="s">
        <v>149</v>
      </c>
      <c r="E136" s="141" t="s">
        <v>1239</v>
      </c>
      <c r="F136" s="142" t="s">
        <v>1240</v>
      </c>
      <c r="G136" s="143" t="s">
        <v>611</v>
      </c>
      <c r="H136" s="144">
        <v>1</v>
      </c>
      <c r="I136" s="145"/>
      <c r="J136" s="144">
        <f t="shared" si="20"/>
        <v>0</v>
      </c>
      <c r="K136" s="142" t="s">
        <v>1</v>
      </c>
      <c r="L136" s="30"/>
      <c r="M136" s="146" t="s">
        <v>1</v>
      </c>
      <c r="N136" s="147" t="s">
        <v>40</v>
      </c>
      <c r="O136" s="49"/>
      <c r="P136" s="148">
        <f t="shared" si="21"/>
        <v>0</v>
      </c>
      <c r="Q136" s="148">
        <v>0</v>
      </c>
      <c r="R136" s="148">
        <f t="shared" si="22"/>
        <v>0</v>
      </c>
      <c r="S136" s="148">
        <v>0</v>
      </c>
      <c r="T136" s="149">
        <f t="shared" si="23"/>
        <v>0</v>
      </c>
      <c r="AR136" s="16" t="s">
        <v>83</v>
      </c>
      <c r="AT136" s="16" t="s">
        <v>149</v>
      </c>
      <c r="AU136" s="16" t="s">
        <v>77</v>
      </c>
      <c r="AY136" s="16" t="s">
        <v>147</v>
      </c>
      <c r="BE136" s="150">
        <f t="shared" si="24"/>
        <v>0</v>
      </c>
      <c r="BF136" s="150">
        <f t="shared" si="25"/>
        <v>0</v>
      </c>
      <c r="BG136" s="150">
        <f t="shared" si="26"/>
        <v>0</v>
      </c>
      <c r="BH136" s="150">
        <f t="shared" si="27"/>
        <v>0</v>
      </c>
      <c r="BI136" s="150">
        <f t="shared" si="28"/>
        <v>0</v>
      </c>
      <c r="BJ136" s="16" t="s">
        <v>77</v>
      </c>
      <c r="BK136" s="151">
        <f t="shared" si="29"/>
        <v>0</v>
      </c>
      <c r="BL136" s="16" t="s">
        <v>83</v>
      </c>
      <c r="BM136" s="16" t="s">
        <v>781</v>
      </c>
    </row>
    <row r="137" spans="2:65" s="1" customFormat="1" ht="16.5" customHeight="1">
      <c r="B137" s="139"/>
      <c r="C137" s="140" t="s">
        <v>371</v>
      </c>
      <c r="D137" s="140" t="s">
        <v>149</v>
      </c>
      <c r="E137" s="141" t="s">
        <v>1241</v>
      </c>
      <c r="F137" s="142" t="s">
        <v>1242</v>
      </c>
      <c r="G137" s="143" t="s">
        <v>611</v>
      </c>
      <c r="H137" s="144">
        <v>1</v>
      </c>
      <c r="I137" s="145"/>
      <c r="J137" s="144">
        <f t="shared" si="20"/>
        <v>0</v>
      </c>
      <c r="K137" s="142" t="s">
        <v>1</v>
      </c>
      <c r="L137" s="30"/>
      <c r="M137" s="146" t="s">
        <v>1</v>
      </c>
      <c r="N137" s="147" t="s">
        <v>40</v>
      </c>
      <c r="O137" s="49"/>
      <c r="P137" s="148">
        <f t="shared" si="21"/>
        <v>0</v>
      </c>
      <c r="Q137" s="148">
        <v>0</v>
      </c>
      <c r="R137" s="148">
        <f t="shared" si="22"/>
        <v>0</v>
      </c>
      <c r="S137" s="148">
        <v>0</v>
      </c>
      <c r="T137" s="149">
        <f t="shared" si="23"/>
        <v>0</v>
      </c>
      <c r="AR137" s="16" t="s">
        <v>83</v>
      </c>
      <c r="AT137" s="16" t="s">
        <v>149</v>
      </c>
      <c r="AU137" s="16" t="s">
        <v>77</v>
      </c>
      <c r="AY137" s="16" t="s">
        <v>147</v>
      </c>
      <c r="BE137" s="150">
        <f t="shared" si="24"/>
        <v>0</v>
      </c>
      <c r="BF137" s="150">
        <f t="shared" si="25"/>
        <v>0</v>
      </c>
      <c r="BG137" s="150">
        <f t="shared" si="26"/>
        <v>0</v>
      </c>
      <c r="BH137" s="150">
        <f t="shared" si="27"/>
        <v>0</v>
      </c>
      <c r="BI137" s="150">
        <f t="shared" si="28"/>
        <v>0</v>
      </c>
      <c r="BJ137" s="16" t="s">
        <v>77</v>
      </c>
      <c r="BK137" s="151">
        <f t="shared" si="29"/>
        <v>0</v>
      </c>
      <c r="BL137" s="16" t="s">
        <v>83</v>
      </c>
      <c r="BM137" s="16" t="s">
        <v>789</v>
      </c>
    </row>
    <row r="138" spans="2:65" s="1" customFormat="1" ht="16.5" customHeight="1">
      <c r="B138" s="139"/>
      <c r="C138" s="140" t="s">
        <v>375</v>
      </c>
      <c r="D138" s="140" t="s">
        <v>149</v>
      </c>
      <c r="E138" s="141" t="s">
        <v>1243</v>
      </c>
      <c r="F138" s="142" t="s">
        <v>1244</v>
      </c>
      <c r="G138" s="143" t="s">
        <v>611</v>
      </c>
      <c r="H138" s="144">
        <v>1</v>
      </c>
      <c r="I138" s="145"/>
      <c r="J138" s="144">
        <f t="shared" si="20"/>
        <v>0</v>
      </c>
      <c r="K138" s="142" t="s">
        <v>1</v>
      </c>
      <c r="L138" s="30"/>
      <c r="M138" s="146" t="s">
        <v>1</v>
      </c>
      <c r="N138" s="147" t="s">
        <v>40</v>
      </c>
      <c r="O138" s="49"/>
      <c r="P138" s="148">
        <f t="shared" si="21"/>
        <v>0</v>
      </c>
      <c r="Q138" s="148">
        <v>0</v>
      </c>
      <c r="R138" s="148">
        <f t="shared" si="22"/>
        <v>0</v>
      </c>
      <c r="S138" s="148">
        <v>0</v>
      </c>
      <c r="T138" s="149">
        <f t="shared" si="23"/>
        <v>0</v>
      </c>
      <c r="AR138" s="16" t="s">
        <v>83</v>
      </c>
      <c r="AT138" s="16" t="s">
        <v>149</v>
      </c>
      <c r="AU138" s="16" t="s">
        <v>77</v>
      </c>
      <c r="AY138" s="16" t="s">
        <v>147</v>
      </c>
      <c r="BE138" s="150">
        <f t="shared" si="24"/>
        <v>0</v>
      </c>
      <c r="BF138" s="150">
        <f t="shared" si="25"/>
        <v>0</v>
      </c>
      <c r="BG138" s="150">
        <f t="shared" si="26"/>
        <v>0</v>
      </c>
      <c r="BH138" s="150">
        <f t="shared" si="27"/>
        <v>0</v>
      </c>
      <c r="BI138" s="150">
        <f t="shared" si="28"/>
        <v>0</v>
      </c>
      <c r="BJ138" s="16" t="s">
        <v>77</v>
      </c>
      <c r="BK138" s="151">
        <f t="shared" si="29"/>
        <v>0</v>
      </c>
      <c r="BL138" s="16" t="s">
        <v>83</v>
      </c>
      <c r="BM138" s="16" t="s">
        <v>797</v>
      </c>
    </row>
    <row r="139" spans="2:65" s="1" customFormat="1" ht="16.5" customHeight="1">
      <c r="B139" s="139"/>
      <c r="C139" s="140" t="s">
        <v>380</v>
      </c>
      <c r="D139" s="140" t="s">
        <v>149</v>
      </c>
      <c r="E139" s="141" t="s">
        <v>1245</v>
      </c>
      <c r="F139" s="142" t="s">
        <v>1246</v>
      </c>
      <c r="G139" s="143" t="s">
        <v>611</v>
      </c>
      <c r="H139" s="144">
        <v>2</v>
      </c>
      <c r="I139" s="145"/>
      <c r="J139" s="144">
        <f t="shared" si="20"/>
        <v>0</v>
      </c>
      <c r="K139" s="142" t="s">
        <v>1</v>
      </c>
      <c r="L139" s="30"/>
      <c r="M139" s="146" t="s">
        <v>1</v>
      </c>
      <c r="N139" s="147" t="s">
        <v>40</v>
      </c>
      <c r="O139" s="49"/>
      <c r="P139" s="148">
        <f t="shared" si="21"/>
        <v>0</v>
      </c>
      <c r="Q139" s="148">
        <v>0</v>
      </c>
      <c r="R139" s="148">
        <f t="shared" si="22"/>
        <v>0</v>
      </c>
      <c r="S139" s="148">
        <v>0</v>
      </c>
      <c r="T139" s="149">
        <f t="shared" si="23"/>
        <v>0</v>
      </c>
      <c r="AR139" s="16" t="s">
        <v>83</v>
      </c>
      <c r="AT139" s="16" t="s">
        <v>149</v>
      </c>
      <c r="AU139" s="16" t="s">
        <v>77</v>
      </c>
      <c r="AY139" s="16" t="s">
        <v>147</v>
      </c>
      <c r="BE139" s="150">
        <f t="shared" si="24"/>
        <v>0</v>
      </c>
      <c r="BF139" s="150">
        <f t="shared" si="25"/>
        <v>0</v>
      </c>
      <c r="BG139" s="150">
        <f t="shared" si="26"/>
        <v>0</v>
      </c>
      <c r="BH139" s="150">
        <f t="shared" si="27"/>
        <v>0</v>
      </c>
      <c r="BI139" s="150">
        <f t="shared" si="28"/>
        <v>0</v>
      </c>
      <c r="BJ139" s="16" t="s">
        <v>77</v>
      </c>
      <c r="BK139" s="151">
        <f t="shared" si="29"/>
        <v>0</v>
      </c>
      <c r="BL139" s="16" t="s">
        <v>83</v>
      </c>
      <c r="BM139" s="16" t="s">
        <v>805</v>
      </c>
    </row>
    <row r="140" spans="2:65" s="1" customFormat="1" ht="16.5" customHeight="1">
      <c r="B140" s="139"/>
      <c r="C140" s="140" t="s">
        <v>387</v>
      </c>
      <c r="D140" s="140" t="s">
        <v>149</v>
      </c>
      <c r="E140" s="141" t="s">
        <v>1247</v>
      </c>
      <c r="F140" s="142" t="s">
        <v>1248</v>
      </c>
      <c r="G140" s="143" t="s">
        <v>611</v>
      </c>
      <c r="H140" s="144">
        <v>1</v>
      </c>
      <c r="I140" s="145"/>
      <c r="J140" s="144">
        <f t="shared" si="20"/>
        <v>0</v>
      </c>
      <c r="K140" s="142" t="s">
        <v>1</v>
      </c>
      <c r="L140" s="30"/>
      <c r="M140" s="146" t="s">
        <v>1</v>
      </c>
      <c r="N140" s="147" t="s">
        <v>40</v>
      </c>
      <c r="O140" s="49"/>
      <c r="P140" s="148">
        <f t="shared" si="21"/>
        <v>0</v>
      </c>
      <c r="Q140" s="148">
        <v>0</v>
      </c>
      <c r="R140" s="148">
        <f t="shared" si="22"/>
        <v>0</v>
      </c>
      <c r="S140" s="148">
        <v>0</v>
      </c>
      <c r="T140" s="149">
        <f t="shared" si="23"/>
        <v>0</v>
      </c>
      <c r="AR140" s="16" t="s">
        <v>83</v>
      </c>
      <c r="AT140" s="16" t="s">
        <v>149</v>
      </c>
      <c r="AU140" s="16" t="s">
        <v>77</v>
      </c>
      <c r="AY140" s="16" t="s">
        <v>147</v>
      </c>
      <c r="BE140" s="150">
        <f t="shared" si="24"/>
        <v>0</v>
      </c>
      <c r="BF140" s="150">
        <f t="shared" si="25"/>
        <v>0</v>
      </c>
      <c r="BG140" s="150">
        <f t="shared" si="26"/>
        <v>0</v>
      </c>
      <c r="BH140" s="150">
        <f t="shared" si="27"/>
        <v>0</v>
      </c>
      <c r="BI140" s="150">
        <f t="shared" si="28"/>
        <v>0</v>
      </c>
      <c r="BJ140" s="16" t="s">
        <v>77</v>
      </c>
      <c r="BK140" s="151">
        <f t="shared" si="29"/>
        <v>0</v>
      </c>
      <c r="BL140" s="16" t="s">
        <v>83</v>
      </c>
      <c r="BM140" s="16" t="s">
        <v>813</v>
      </c>
    </row>
    <row r="141" spans="2:65" s="1" customFormat="1" ht="16.5" customHeight="1">
      <c r="B141" s="139"/>
      <c r="C141" s="140" t="s">
        <v>395</v>
      </c>
      <c r="D141" s="140" t="s">
        <v>149</v>
      </c>
      <c r="E141" s="141" t="s">
        <v>1249</v>
      </c>
      <c r="F141" s="142" t="s">
        <v>1250</v>
      </c>
      <c r="G141" s="143" t="s">
        <v>611</v>
      </c>
      <c r="H141" s="144">
        <v>1</v>
      </c>
      <c r="I141" s="145"/>
      <c r="J141" s="144">
        <f t="shared" si="20"/>
        <v>0</v>
      </c>
      <c r="K141" s="142" t="s">
        <v>1</v>
      </c>
      <c r="L141" s="30"/>
      <c r="M141" s="146" t="s">
        <v>1</v>
      </c>
      <c r="N141" s="147" t="s">
        <v>40</v>
      </c>
      <c r="O141" s="49"/>
      <c r="P141" s="148">
        <f t="shared" si="21"/>
        <v>0</v>
      </c>
      <c r="Q141" s="148">
        <v>0</v>
      </c>
      <c r="R141" s="148">
        <f t="shared" si="22"/>
        <v>0</v>
      </c>
      <c r="S141" s="148">
        <v>0</v>
      </c>
      <c r="T141" s="149">
        <f t="shared" si="23"/>
        <v>0</v>
      </c>
      <c r="AR141" s="16" t="s">
        <v>83</v>
      </c>
      <c r="AT141" s="16" t="s">
        <v>149</v>
      </c>
      <c r="AU141" s="16" t="s">
        <v>77</v>
      </c>
      <c r="AY141" s="16" t="s">
        <v>147</v>
      </c>
      <c r="BE141" s="150">
        <f t="shared" si="24"/>
        <v>0</v>
      </c>
      <c r="BF141" s="150">
        <f t="shared" si="25"/>
        <v>0</v>
      </c>
      <c r="BG141" s="150">
        <f t="shared" si="26"/>
        <v>0</v>
      </c>
      <c r="BH141" s="150">
        <f t="shared" si="27"/>
        <v>0</v>
      </c>
      <c r="BI141" s="150">
        <f t="shared" si="28"/>
        <v>0</v>
      </c>
      <c r="BJ141" s="16" t="s">
        <v>77</v>
      </c>
      <c r="BK141" s="151">
        <f t="shared" si="29"/>
        <v>0</v>
      </c>
      <c r="BL141" s="16" t="s">
        <v>83</v>
      </c>
      <c r="BM141" s="16" t="s">
        <v>820</v>
      </c>
    </row>
    <row r="142" spans="2:65" s="10" customFormat="1" ht="22.9" customHeight="1">
      <c r="B142" s="126"/>
      <c r="D142" s="127" t="s">
        <v>67</v>
      </c>
      <c r="E142" s="137" t="s">
        <v>1251</v>
      </c>
      <c r="F142" s="137" t="s">
        <v>1252</v>
      </c>
      <c r="I142" s="129"/>
      <c r="J142" s="138">
        <f>BK142</f>
        <v>0</v>
      </c>
      <c r="L142" s="126"/>
      <c r="M142" s="131"/>
      <c r="N142" s="132"/>
      <c r="O142" s="132"/>
      <c r="P142" s="133">
        <f>P143</f>
        <v>0</v>
      </c>
      <c r="Q142" s="132"/>
      <c r="R142" s="133">
        <f>R143</f>
        <v>0</v>
      </c>
      <c r="S142" s="132"/>
      <c r="T142" s="134">
        <f>T143</f>
        <v>0</v>
      </c>
      <c r="AR142" s="127" t="s">
        <v>73</v>
      </c>
      <c r="AT142" s="135" t="s">
        <v>67</v>
      </c>
      <c r="AU142" s="135" t="s">
        <v>73</v>
      </c>
      <c r="AY142" s="127" t="s">
        <v>147</v>
      </c>
      <c r="BK142" s="136">
        <f>BK143</f>
        <v>0</v>
      </c>
    </row>
    <row r="143" spans="2:65" s="1" customFormat="1" ht="16.5" customHeight="1">
      <c r="B143" s="139"/>
      <c r="C143" s="140" t="s">
        <v>400</v>
      </c>
      <c r="D143" s="140" t="s">
        <v>149</v>
      </c>
      <c r="E143" s="141" t="s">
        <v>1253</v>
      </c>
      <c r="F143" s="142" t="s">
        <v>1254</v>
      </c>
      <c r="G143" s="143" t="s">
        <v>171</v>
      </c>
      <c r="H143" s="144">
        <v>176</v>
      </c>
      <c r="I143" s="145"/>
      <c r="J143" s="144">
        <f>ROUND(I143*H143,3)</f>
        <v>0</v>
      </c>
      <c r="K143" s="142" t="s">
        <v>1</v>
      </c>
      <c r="L143" s="30"/>
      <c r="M143" s="193" t="s">
        <v>1</v>
      </c>
      <c r="N143" s="194" t="s">
        <v>40</v>
      </c>
      <c r="O143" s="195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AR143" s="16" t="s">
        <v>83</v>
      </c>
      <c r="AT143" s="16" t="s">
        <v>149</v>
      </c>
      <c r="AU143" s="16" t="s">
        <v>77</v>
      </c>
      <c r="AY143" s="16" t="s">
        <v>147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6" t="s">
        <v>77</v>
      </c>
      <c r="BK143" s="151">
        <f>ROUND(I143*H143,3)</f>
        <v>0</v>
      </c>
      <c r="BL143" s="16" t="s">
        <v>83</v>
      </c>
      <c r="BM143" s="16" t="s">
        <v>828</v>
      </c>
    </row>
    <row r="144" spans="2:65" s="1" customFormat="1" ht="6.95" customHeight="1">
      <c r="B144" s="39"/>
      <c r="C144" s="40"/>
      <c r="D144" s="40"/>
      <c r="E144" s="40"/>
      <c r="F144" s="40"/>
      <c r="G144" s="40"/>
      <c r="H144" s="40"/>
      <c r="I144" s="100"/>
      <c r="J144" s="40"/>
      <c r="K144" s="40"/>
      <c r="L144" s="30"/>
    </row>
  </sheetData>
  <autoFilter ref="C85:K143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109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1255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tr">
        <f>IF('Rekapitulácia stavby'!AN10="","",'Rekapitulácia stavby'!AN10)</f>
        <v/>
      </c>
      <c r="L14" s="30"/>
    </row>
    <row r="15" spans="2:46" s="1" customFormat="1" ht="18" customHeight="1">
      <c r="B15" s="30"/>
      <c r="E15" s="16" t="str">
        <f>IF('Rekapitulácia stavby'!E11="","",'Rekapitulácia stavby'!E11)</f>
        <v>Mestský úrad , Trenčín</v>
      </c>
      <c r="I15" s="85" t="s">
        <v>25</v>
      </c>
      <c r="J15" s="16" t="str">
        <f>IF('Rekapitulácia stavby'!AN11="","",'Rekapitulácia stavby'!AN11)</f>
        <v/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tr">
        <f>IF('Rekapitulácia stavby'!AN16="","",'Rekapitulácia stavby'!AN16)</f>
        <v/>
      </c>
      <c r="L20" s="30"/>
    </row>
    <row r="21" spans="2:12" s="1" customFormat="1" ht="18" customHeight="1">
      <c r="B21" s="30"/>
      <c r="E21" s="16" t="str">
        <f>IF('Rekapitulácia stavby'!E17="","",'Rekapitulácia stavby'!E17)</f>
        <v>BYTOP , s.r.o. Trenčín</v>
      </c>
      <c r="I21" s="85" t="s">
        <v>25</v>
      </c>
      <c r="J21" s="16" t="str">
        <f>IF('Rekapitulácia stavby'!AN17="","",'Rekapitulácia stavby'!AN17)</f>
        <v/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tr">
        <f>IF('Rekapitulácia stavby'!AN19="","",'Rekapitulácia stavby'!AN19)</f>
        <v/>
      </c>
      <c r="L23" s="30"/>
    </row>
    <row r="24" spans="2:12" s="1" customFormat="1" ht="18" customHeight="1">
      <c r="B24" s="30"/>
      <c r="E24" s="16" t="str">
        <f>IF('Rekapitulácia stavby'!E20="","",'Rekapitulácia stavby'!E20)</f>
        <v>Martinusová Katarína</v>
      </c>
      <c r="I24" s="85" t="s">
        <v>25</v>
      </c>
      <c r="J24" s="16" t="str">
        <f>IF('Rekapitulácia stavby'!AN20="","",'Rekapitulácia stavby'!AN20)</f>
        <v/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ROUND(J83,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ROUND((SUM(BE83:BE125)),  2)</f>
        <v>0</v>
      </c>
      <c r="I33" s="92">
        <v>0.2</v>
      </c>
      <c r="J33" s="91">
        <f>ROUND(((SUM(BE83:BE125))*I33),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ROUND((SUM(BF83:BF125)),  2)</f>
        <v>0</v>
      </c>
      <c r="I34" s="92">
        <v>0.2</v>
      </c>
      <c r="J34" s="91">
        <f>ROUND(((SUM(BF83:BF125))*I34),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ROUND((SUM(BG83:BG125)),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ROUND((SUM(BH83:BH125)),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ROUND((SUM(BI83:BI125)),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12 - SO 105 - Kanalizácia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J83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1132</v>
      </c>
      <c r="E60" s="108"/>
      <c r="F60" s="108"/>
      <c r="G60" s="108"/>
      <c r="H60" s="108"/>
      <c r="I60" s="109"/>
      <c r="J60" s="110">
        <f>J84</f>
        <v>0</v>
      </c>
      <c r="L60" s="106"/>
    </row>
    <row r="61" spans="2:47" s="8" customFormat="1" ht="19.899999999999999" customHeight="1">
      <c r="B61" s="111"/>
      <c r="D61" s="112" t="s">
        <v>1133</v>
      </c>
      <c r="E61" s="113"/>
      <c r="F61" s="113"/>
      <c r="G61" s="113"/>
      <c r="H61" s="113"/>
      <c r="I61" s="114"/>
      <c r="J61" s="115">
        <f>J85</f>
        <v>0</v>
      </c>
      <c r="L61" s="111"/>
    </row>
    <row r="62" spans="2:47" s="8" customFormat="1" ht="19.899999999999999" customHeight="1">
      <c r="B62" s="111"/>
      <c r="D62" s="112" t="s">
        <v>1134</v>
      </c>
      <c r="E62" s="113"/>
      <c r="F62" s="113"/>
      <c r="G62" s="113"/>
      <c r="H62" s="113"/>
      <c r="I62" s="114"/>
      <c r="J62" s="115">
        <f>J103</f>
        <v>0</v>
      </c>
      <c r="L62" s="111"/>
    </row>
    <row r="63" spans="2:47" s="8" customFormat="1" ht="19.899999999999999" customHeight="1">
      <c r="B63" s="111"/>
      <c r="D63" s="112" t="s">
        <v>1135</v>
      </c>
      <c r="E63" s="113"/>
      <c r="F63" s="113"/>
      <c r="G63" s="113"/>
      <c r="H63" s="113"/>
      <c r="I63" s="114"/>
      <c r="J63" s="115">
        <f>J110</f>
        <v>0</v>
      </c>
      <c r="L63" s="111"/>
    </row>
    <row r="64" spans="2:47" s="1" customFormat="1" ht="21.75" customHeight="1">
      <c r="B64" s="30"/>
      <c r="I64" s="84"/>
      <c r="L64" s="30"/>
    </row>
    <row r="65" spans="2:12" s="1" customFormat="1" ht="6.95" customHeight="1">
      <c r="B65" s="39"/>
      <c r="C65" s="40"/>
      <c r="D65" s="40"/>
      <c r="E65" s="40"/>
      <c r="F65" s="40"/>
      <c r="G65" s="40"/>
      <c r="H65" s="40"/>
      <c r="I65" s="100"/>
      <c r="J65" s="40"/>
      <c r="K65" s="40"/>
      <c r="L65" s="30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101"/>
      <c r="J69" s="42"/>
      <c r="K69" s="42"/>
      <c r="L69" s="30"/>
    </row>
    <row r="70" spans="2:12" s="1" customFormat="1" ht="24.95" customHeight="1">
      <c r="B70" s="30"/>
      <c r="C70" s="20" t="s">
        <v>133</v>
      </c>
      <c r="I70" s="84"/>
      <c r="L70" s="30"/>
    </row>
    <row r="71" spans="2:12" s="1" customFormat="1" ht="6.95" customHeight="1">
      <c r="B71" s="30"/>
      <c r="I71" s="84"/>
      <c r="L71" s="30"/>
    </row>
    <row r="72" spans="2:12" s="1" customFormat="1" ht="12" customHeight="1">
      <c r="B72" s="30"/>
      <c r="C72" s="25" t="s">
        <v>14</v>
      </c>
      <c r="I72" s="84"/>
      <c r="L72" s="30"/>
    </row>
    <row r="73" spans="2:12" s="1" customFormat="1" ht="16.5" customHeight="1">
      <c r="B73" s="30"/>
      <c r="E73" s="238" t="str">
        <f>E7</f>
        <v>ROZKVET - OPRAVA NÁMESTIA</v>
      </c>
      <c r="F73" s="239"/>
      <c r="G73" s="239"/>
      <c r="H73" s="239"/>
      <c r="I73" s="84"/>
      <c r="L73" s="30"/>
    </row>
    <row r="74" spans="2:12" s="1" customFormat="1" ht="12" customHeight="1">
      <c r="B74" s="30"/>
      <c r="C74" s="25" t="s">
        <v>114</v>
      </c>
      <c r="I74" s="84"/>
      <c r="L74" s="30"/>
    </row>
    <row r="75" spans="2:12" s="1" customFormat="1" ht="16.5" customHeight="1">
      <c r="B75" s="30"/>
      <c r="E75" s="212" t="str">
        <f>E9</f>
        <v>12 - SO 105 - Kanalizácia</v>
      </c>
      <c r="F75" s="211"/>
      <c r="G75" s="211"/>
      <c r="H75" s="211"/>
      <c r="I75" s="84"/>
      <c r="L75" s="30"/>
    </row>
    <row r="76" spans="2:12" s="1" customFormat="1" ht="6.95" customHeight="1">
      <c r="B76" s="30"/>
      <c r="I76" s="84"/>
      <c r="L76" s="30"/>
    </row>
    <row r="77" spans="2:12" s="1" customFormat="1" ht="12" customHeight="1">
      <c r="B77" s="30"/>
      <c r="C77" s="25" t="s">
        <v>18</v>
      </c>
      <c r="F77" s="16" t="str">
        <f>F12</f>
        <v xml:space="preserve"> </v>
      </c>
      <c r="I77" s="85" t="s">
        <v>20</v>
      </c>
      <c r="J77" s="46" t="str">
        <f>IF(J12="","",J12)</f>
        <v>15.10.2018</v>
      </c>
      <c r="L77" s="30"/>
    </row>
    <row r="78" spans="2:12" s="1" customFormat="1" ht="6.95" customHeight="1">
      <c r="B78" s="30"/>
      <c r="I78" s="84"/>
      <c r="L78" s="30"/>
    </row>
    <row r="79" spans="2:12" s="1" customFormat="1" ht="13.7" customHeight="1">
      <c r="B79" s="30"/>
      <c r="C79" s="25" t="s">
        <v>22</v>
      </c>
      <c r="F79" s="16" t="str">
        <f>E15</f>
        <v>Mestský úrad , Trenčín</v>
      </c>
      <c r="I79" s="85" t="s">
        <v>27</v>
      </c>
      <c r="J79" s="28" t="str">
        <f>E21</f>
        <v>BYTOP , s.r.o. Trenčín</v>
      </c>
      <c r="L79" s="30"/>
    </row>
    <row r="80" spans="2:12" s="1" customFormat="1" ht="13.7" customHeight="1">
      <c r="B80" s="30"/>
      <c r="C80" s="25" t="s">
        <v>26</v>
      </c>
      <c r="F80" s="16">
        <f>IF(E18="","",E18)</f>
        <v>0</v>
      </c>
      <c r="I80" s="85" t="s">
        <v>31</v>
      </c>
      <c r="J80" s="28" t="str">
        <f>E24</f>
        <v>Martinusová Katarína</v>
      </c>
      <c r="L80" s="30"/>
    </row>
    <row r="81" spans="2:65" s="1" customFormat="1" ht="10.35" customHeight="1">
      <c r="B81" s="30"/>
      <c r="I81" s="84"/>
      <c r="L81" s="30"/>
    </row>
    <row r="82" spans="2:65" s="9" customFormat="1" ht="29.25" customHeight="1">
      <c r="B82" s="116"/>
      <c r="C82" s="117" t="s">
        <v>134</v>
      </c>
      <c r="D82" s="118" t="s">
        <v>53</v>
      </c>
      <c r="E82" s="118" t="s">
        <v>49</v>
      </c>
      <c r="F82" s="118" t="s">
        <v>50</v>
      </c>
      <c r="G82" s="118" t="s">
        <v>135</v>
      </c>
      <c r="H82" s="118" t="s">
        <v>136</v>
      </c>
      <c r="I82" s="119" t="s">
        <v>137</v>
      </c>
      <c r="J82" s="120" t="s">
        <v>118</v>
      </c>
      <c r="K82" s="121" t="s">
        <v>138</v>
      </c>
      <c r="L82" s="116"/>
      <c r="M82" s="53" t="s">
        <v>1</v>
      </c>
      <c r="N82" s="54" t="s">
        <v>38</v>
      </c>
      <c r="O82" s="54" t="s">
        <v>139</v>
      </c>
      <c r="P82" s="54" t="s">
        <v>140</v>
      </c>
      <c r="Q82" s="54" t="s">
        <v>141</v>
      </c>
      <c r="R82" s="54" t="s">
        <v>142</v>
      </c>
      <c r="S82" s="54" t="s">
        <v>143</v>
      </c>
      <c r="T82" s="55" t="s">
        <v>144</v>
      </c>
    </row>
    <row r="83" spans="2:65" s="1" customFormat="1" ht="22.9" customHeight="1">
      <c r="B83" s="30"/>
      <c r="C83" s="58" t="s">
        <v>119</v>
      </c>
      <c r="I83" s="84"/>
      <c r="J83" s="122">
        <f>BK83</f>
        <v>0</v>
      </c>
      <c r="L83" s="30"/>
      <c r="M83" s="56"/>
      <c r="N83" s="47"/>
      <c r="O83" s="47"/>
      <c r="P83" s="123">
        <f>P84</f>
        <v>0</v>
      </c>
      <c r="Q83" s="47"/>
      <c r="R83" s="123">
        <f>R84</f>
        <v>0</v>
      </c>
      <c r="S83" s="47"/>
      <c r="T83" s="124">
        <f>T84</f>
        <v>0</v>
      </c>
      <c r="AT83" s="16" t="s">
        <v>67</v>
      </c>
      <c r="AU83" s="16" t="s">
        <v>120</v>
      </c>
      <c r="BK83" s="125">
        <f>BK84</f>
        <v>0</v>
      </c>
    </row>
    <row r="84" spans="2:65" s="10" customFormat="1" ht="25.9" customHeight="1">
      <c r="B84" s="126"/>
      <c r="D84" s="127" t="s">
        <v>67</v>
      </c>
      <c r="E84" s="128" t="s">
        <v>1139</v>
      </c>
      <c r="F84" s="128" t="s">
        <v>1140</v>
      </c>
      <c r="I84" s="129"/>
      <c r="J84" s="130">
        <f>BK84</f>
        <v>0</v>
      </c>
      <c r="L84" s="126"/>
      <c r="M84" s="131"/>
      <c r="N84" s="132"/>
      <c r="O84" s="132"/>
      <c r="P84" s="133">
        <f>P85+P103+P110</f>
        <v>0</v>
      </c>
      <c r="Q84" s="132"/>
      <c r="R84" s="133">
        <f>R85+R103+R110</f>
        <v>0</v>
      </c>
      <c r="S84" s="132"/>
      <c r="T84" s="134">
        <f>T85+T103+T110</f>
        <v>0</v>
      </c>
      <c r="AR84" s="127" t="s">
        <v>73</v>
      </c>
      <c r="AT84" s="135" t="s">
        <v>67</v>
      </c>
      <c r="AU84" s="135" t="s">
        <v>68</v>
      </c>
      <c r="AY84" s="127" t="s">
        <v>147</v>
      </c>
      <c r="BK84" s="136">
        <f>BK85+BK103+BK110</f>
        <v>0</v>
      </c>
    </row>
    <row r="85" spans="2:65" s="10" customFormat="1" ht="22.9" customHeight="1">
      <c r="B85" s="126"/>
      <c r="D85" s="127" t="s">
        <v>67</v>
      </c>
      <c r="E85" s="137" t="s">
        <v>1141</v>
      </c>
      <c r="F85" s="137" t="s">
        <v>1142</v>
      </c>
      <c r="I85" s="129"/>
      <c r="J85" s="138">
        <f>BK85</f>
        <v>0</v>
      </c>
      <c r="L85" s="126"/>
      <c r="M85" s="131"/>
      <c r="N85" s="132"/>
      <c r="O85" s="132"/>
      <c r="P85" s="133">
        <f>SUM(P86:P102)</f>
        <v>0</v>
      </c>
      <c r="Q85" s="132"/>
      <c r="R85" s="133">
        <f>SUM(R86:R102)</f>
        <v>0</v>
      </c>
      <c r="S85" s="132"/>
      <c r="T85" s="134">
        <f>SUM(T86:T102)</f>
        <v>0</v>
      </c>
      <c r="AR85" s="127" t="s">
        <v>73</v>
      </c>
      <c r="AT85" s="135" t="s">
        <v>67</v>
      </c>
      <c r="AU85" s="135" t="s">
        <v>73</v>
      </c>
      <c r="AY85" s="127" t="s">
        <v>147</v>
      </c>
      <c r="BK85" s="136">
        <f>SUM(BK86:BK102)</f>
        <v>0</v>
      </c>
    </row>
    <row r="86" spans="2:65" s="1" customFormat="1" ht="16.5" customHeight="1">
      <c r="B86" s="139"/>
      <c r="C86" s="140" t="s">
        <v>68</v>
      </c>
      <c r="D86" s="140" t="s">
        <v>149</v>
      </c>
      <c r="E86" s="141" t="s">
        <v>1143</v>
      </c>
      <c r="F86" s="142" t="s">
        <v>1144</v>
      </c>
      <c r="G86" s="143" t="s">
        <v>1145</v>
      </c>
      <c r="H86" s="144">
        <v>3.5999999999999997E-2</v>
      </c>
      <c r="I86" s="145"/>
      <c r="J86" s="144">
        <f t="shared" ref="J86:J102" si="0">ROUND(I86*H86,3)</f>
        <v>0</v>
      </c>
      <c r="K86" s="142" t="s">
        <v>1</v>
      </c>
      <c r="L86" s="30"/>
      <c r="M86" s="146" t="s">
        <v>1</v>
      </c>
      <c r="N86" s="147" t="s">
        <v>40</v>
      </c>
      <c r="O86" s="49"/>
      <c r="P86" s="148">
        <f t="shared" ref="P86:P102" si="1">O86*H86</f>
        <v>0</v>
      </c>
      <c r="Q86" s="148">
        <v>0</v>
      </c>
      <c r="R86" s="148">
        <f t="shared" ref="R86:R102" si="2">Q86*H86</f>
        <v>0</v>
      </c>
      <c r="S86" s="148">
        <v>0</v>
      </c>
      <c r="T86" s="149">
        <f t="shared" ref="T86:T102" si="3">S86*H86</f>
        <v>0</v>
      </c>
      <c r="AR86" s="16" t="s">
        <v>83</v>
      </c>
      <c r="AT86" s="16" t="s">
        <v>149</v>
      </c>
      <c r="AU86" s="16" t="s">
        <v>77</v>
      </c>
      <c r="AY86" s="16" t="s">
        <v>147</v>
      </c>
      <c r="BE86" s="150">
        <f t="shared" ref="BE86:BE102" si="4">IF(N86="základná",J86,0)</f>
        <v>0</v>
      </c>
      <c r="BF86" s="150">
        <f t="shared" ref="BF86:BF102" si="5">IF(N86="znížená",J86,0)</f>
        <v>0</v>
      </c>
      <c r="BG86" s="150">
        <f t="shared" ref="BG86:BG102" si="6">IF(N86="zákl. prenesená",J86,0)</f>
        <v>0</v>
      </c>
      <c r="BH86" s="150">
        <f t="shared" ref="BH86:BH102" si="7">IF(N86="zníž. prenesená",J86,0)</f>
        <v>0</v>
      </c>
      <c r="BI86" s="150">
        <f t="shared" ref="BI86:BI102" si="8">IF(N86="nulová",J86,0)</f>
        <v>0</v>
      </c>
      <c r="BJ86" s="16" t="s">
        <v>77</v>
      </c>
      <c r="BK86" s="151">
        <f t="shared" ref="BK86:BK102" si="9">ROUND(I86*H86,3)</f>
        <v>0</v>
      </c>
      <c r="BL86" s="16" t="s">
        <v>83</v>
      </c>
      <c r="BM86" s="16" t="s">
        <v>83</v>
      </c>
    </row>
    <row r="87" spans="2:65" s="1" customFormat="1" ht="16.5" customHeight="1">
      <c r="B87" s="139"/>
      <c r="C87" s="140" t="s">
        <v>68</v>
      </c>
      <c r="D87" s="140" t="s">
        <v>149</v>
      </c>
      <c r="E87" s="141" t="s">
        <v>1256</v>
      </c>
      <c r="F87" s="142" t="s">
        <v>1257</v>
      </c>
      <c r="G87" s="143" t="s">
        <v>152</v>
      </c>
      <c r="H87" s="144">
        <v>36</v>
      </c>
      <c r="I87" s="145"/>
      <c r="J87" s="144">
        <f t="shared" si="0"/>
        <v>0</v>
      </c>
      <c r="K87" s="142" t="s">
        <v>1</v>
      </c>
      <c r="L87" s="30"/>
      <c r="M87" s="146" t="s">
        <v>1</v>
      </c>
      <c r="N87" s="147" t="s">
        <v>40</v>
      </c>
      <c r="O87" s="49"/>
      <c r="P87" s="148">
        <f t="shared" si="1"/>
        <v>0</v>
      </c>
      <c r="Q87" s="148">
        <v>0</v>
      </c>
      <c r="R87" s="148">
        <f t="shared" si="2"/>
        <v>0</v>
      </c>
      <c r="S87" s="148">
        <v>0</v>
      </c>
      <c r="T87" s="149">
        <f t="shared" si="3"/>
        <v>0</v>
      </c>
      <c r="AR87" s="16" t="s">
        <v>83</v>
      </c>
      <c r="AT87" s="16" t="s">
        <v>149</v>
      </c>
      <c r="AU87" s="16" t="s">
        <v>77</v>
      </c>
      <c r="AY87" s="16" t="s">
        <v>147</v>
      </c>
      <c r="BE87" s="150">
        <f t="shared" si="4"/>
        <v>0</v>
      </c>
      <c r="BF87" s="150">
        <f t="shared" si="5"/>
        <v>0</v>
      </c>
      <c r="BG87" s="150">
        <f t="shared" si="6"/>
        <v>0</v>
      </c>
      <c r="BH87" s="150">
        <f t="shared" si="7"/>
        <v>0</v>
      </c>
      <c r="BI87" s="150">
        <f t="shared" si="8"/>
        <v>0</v>
      </c>
      <c r="BJ87" s="16" t="s">
        <v>77</v>
      </c>
      <c r="BK87" s="151">
        <f t="shared" si="9"/>
        <v>0</v>
      </c>
      <c r="BL87" s="16" t="s">
        <v>83</v>
      </c>
      <c r="BM87" s="16" t="s">
        <v>89</v>
      </c>
    </row>
    <row r="88" spans="2:65" s="1" customFormat="1" ht="16.5" customHeight="1">
      <c r="B88" s="139"/>
      <c r="C88" s="140" t="s">
        <v>68</v>
      </c>
      <c r="D88" s="140" t="s">
        <v>149</v>
      </c>
      <c r="E88" s="141" t="s">
        <v>1258</v>
      </c>
      <c r="F88" s="142" t="s">
        <v>1259</v>
      </c>
      <c r="G88" s="143" t="s">
        <v>152</v>
      </c>
      <c r="H88" s="144">
        <v>24</v>
      </c>
      <c r="I88" s="145"/>
      <c r="J88" s="144">
        <f t="shared" si="0"/>
        <v>0</v>
      </c>
      <c r="K88" s="142" t="s">
        <v>1</v>
      </c>
      <c r="L88" s="30"/>
      <c r="M88" s="146" t="s">
        <v>1</v>
      </c>
      <c r="N88" s="147" t="s">
        <v>40</v>
      </c>
      <c r="O88" s="49"/>
      <c r="P88" s="148">
        <f t="shared" si="1"/>
        <v>0</v>
      </c>
      <c r="Q88" s="148">
        <v>0</v>
      </c>
      <c r="R88" s="148">
        <f t="shared" si="2"/>
        <v>0</v>
      </c>
      <c r="S88" s="148">
        <v>0</v>
      </c>
      <c r="T88" s="149">
        <f t="shared" si="3"/>
        <v>0</v>
      </c>
      <c r="AR88" s="16" t="s">
        <v>83</v>
      </c>
      <c r="AT88" s="16" t="s">
        <v>149</v>
      </c>
      <c r="AU88" s="16" t="s">
        <v>77</v>
      </c>
      <c r="AY88" s="16" t="s">
        <v>147</v>
      </c>
      <c r="BE88" s="150">
        <f t="shared" si="4"/>
        <v>0</v>
      </c>
      <c r="BF88" s="150">
        <f t="shared" si="5"/>
        <v>0</v>
      </c>
      <c r="BG88" s="150">
        <f t="shared" si="6"/>
        <v>0</v>
      </c>
      <c r="BH88" s="150">
        <f t="shared" si="7"/>
        <v>0</v>
      </c>
      <c r="BI88" s="150">
        <f t="shared" si="8"/>
        <v>0</v>
      </c>
      <c r="BJ88" s="16" t="s">
        <v>77</v>
      </c>
      <c r="BK88" s="151">
        <f t="shared" si="9"/>
        <v>0</v>
      </c>
      <c r="BL88" s="16" t="s">
        <v>83</v>
      </c>
      <c r="BM88" s="16" t="s">
        <v>95</v>
      </c>
    </row>
    <row r="89" spans="2:65" s="1" customFormat="1" ht="16.5" customHeight="1">
      <c r="B89" s="139"/>
      <c r="C89" s="140" t="s">
        <v>68</v>
      </c>
      <c r="D89" s="140" t="s">
        <v>149</v>
      </c>
      <c r="E89" s="141" t="s">
        <v>1260</v>
      </c>
      <c r="F89" s="142" t="s">
        <v>1261</v>
      </c>
      <c r="G89" s="143" t="s">
        <v>152</v>
      </c>
      <c r="H89" s="144">
        <v>24</v>
      </c>
      <c r="I89" s="145"/>
      <c r="J89" s="144">
        <f t="shared" si="0"/>
        <v>0</v>
      </c>
      <c r="K89" s="142" t="s">
        <v>1</v>
      </c>
      <c r="L89" s="30"/>
      <c r="M89" s="146" t="s">
        <v>1</v>
      </c>
      <c r="N89" s="147" t="s">
        <v>40</v>
      </c>
      <c r="O89" s="49"/>
      <c r="P89" s="148">
        <f t="shared" si="1"/>
        <v>0</v>
      </c>
      <c r="Q89" s="148">
        <v>0</v>
      </c>
      <c r="R89" s="148">
        <f t="shared" si="2"/>
        <v>0</v>
      </c>
      <c r="S89" s="148">
        <v>0</v>
      </c>
      <c r="T89" s="149">
        <f t="shared" si="3"/>
        <v>0</v>
      </c>
      <c r="AR89" s="16" t="s">
        <v>83</v>
      </c>
      <c r="AT89" s="16" t="s">
        <v>149</v>
      </c>
      <c r="AU89" s="16" t="s">
        <v>77</v>
      </c>
      <c r="AY89" s="16" t="s">
        <v>147</v>
      </c>
      <c r="BE89" s="150">
        <f t="shared" si="4"/>
        <v>0</v>
      </c>
      <c r="BF89" s="150">
        <f t="shared" si="5"/>
        <v>0</v>
      </c>
      <c r="BG89" s="150">
        <f t="shared" si="6"/>
        <v>0</v>
      </c>
      <c r="BH89" s="150">
        <f t="shared" si="7"/>
        <v>0</v>
      </c>
      <c r="BI89" s="150">
        <f t="shared" si="8"/>
        <v>0</v>
      </c>
      <c r="BJ89" s="16" t="s">
        <v>77</v>
      </c>
      <c r="BK89" s="151">
        <f t="shared" si="9"/>
        <v>0</v>
      </c>
      <c r="BL89" s="16" t="s">
        <v>83</v>
      </c>
      <c r="BM89" s="16" t="s">
        <v>101</v>
      </c>
    </row>
    <row r="90" spans="2:65" s="1" customFormat="1" ht="16.5" customHeight="1">
      <c r="B90" s="139"/>
      <c r="C90" s="140" t="s">
        <v>68</v>
      </c>
      <c r="D90" s="140" t="s">
        <v>149</v>
      </c>
      <c r="E90" s="141" t="s">
        <v>1262</v>
      </c>
      <c r="F90" s="142" t="s">
        <v>1263</v>
      </c>
      <c r="G90" s="143" t="s">
        <v>182</v>
      </c>
      <c r="H90" s="144">
        <v>82.4</v>
      </c>
      <c r="I90" s="145"/>
      <c r="J90" s="144">
        <f t="shared" si="0"/>
        <v>0</v>
      </c>
      <c r="K90" s="142" t="s">
        <v>1</v>
      </c>
      <c r="L90" s="30"/>
      <c r="M90" s="146" t="s">
        <v>1</v>
      </c>
      <c r="N90" s="147" t="s">
        <v>40</v>
      </c>
      <c r="O90" s="49"/>
      <c r="P90" s="148">
        <f t="shared" si="1"/>
        <v>0</v>
      </c>
      <c r="Q90" s="148">
        <v>0</v>
      </c>
      <c r="R90" s="148">
        <f t="shared" si="2"/>
        <v>0</v>
      </c>
      <c r="S90" s="148">
        <v>0</v>
      </c>
      <c r="T90" s="149">
        <f t="shared" si="3"/>
        <v>0</v>
      </c>
      <c r="AR90" s="16" t="s">
        <v>83</v>
      </c>
      <c r="AT90" s="16" t="s">
        <v>149</v>
      </c>
      <c r="AU90" s="16" t="s">
        <v>77</v>
      </c>
      <c r="AY90" s="16" t="s">
        <v>147</v>
      </c>
      <c r="BE90" s="150">
        <f t="shared" si="4"/>
        <v>0</v>
      </c>
      <c r="BF90" s="150">
        <f t="shared" si="5"/>
        <v>0</v>
      </c>
      <c r="BG90" s="150">
        <f t="shared" si="6"/>
        <v>0</v>
      </c>
      <c r="BH90" s="150">
        <f t="shared" si="7"/>
        <v>0</v>
      </c>
      <c r="BI90" s="150">
        <f t="shared" si="8"/>
        <v>0</v>
      </c>
      <c r="BJ90" s="16" t="s">
        <v>77</v>
      </c>
      <c r="BK90" s="151">
        <f t="shared" si="9"/>
        <v>0</v>
      </c>
      <c r="BL90" s="16" t="s">
        <v>83</v>
      </c>
      <c r="BM90" s="16" t="s">
        <v>107</v>
      </c>
    </row>
    <row r="91" spans="2:65" s="1" customFormat="1" ht="16.5" customHeight="1">
      <c r="B91" s="139"/>
      <c r="C91" s="140" t="s">
        <v>68</v>
      </c>
      <c r="D91" s="140" t="s">
        <v>149</v>
      </c>
      <c r="E91" s="141" t="s">
        <v>1148</v>
      </c>
      <c r="F91" s="142" t="s">
        <v>1149</v>
      </c>
      <c r="G91" s="143" t="s">
        <v>182</v>
      </c>
      <c r="H91" s="144">
        <v>82.4</v>
      </c>
      <c r="I91" s="145"/>
      <c r="J91" s="144">
        <f t="shared" si="0"/>
        <v>0</v>
      </c>
      <c r="K91" s="142" t="s">
        <v>1</v>
      </c>
      <c r="L91" s="30"/>
      <c r="M91" s="146" t="s">
        <v>1</v>
      </c>
      <c r="N91" s="147" t="s">
        <v>40</v>
      </c>
      <c r="O91" s="49"/>
      <c r="P91" s="148">
        <f t="shared" si="1"/>
        <v>0</v>
      </c>
      <c r="Q91" s="148">
        <v>0</v>
      </c>
      <c r="R91" s="148">
        <f t="shared" si="2"/>
        <v>0</v>
      </c>
      <c r="S91" s="148">
        <v>0</v>
      </c>
      <c r="T91" s="149">
        <f t="shared" si="3"/>
        <v>0</v>
      </c>
      <c r="AR91" s="16" t="s">
        <v>83</v>
      </c>
      <c r="AT91" s="16" t="s">
        <v>149</v>
      </c>
      <c r="AU91" s="16" t="s">
        <v>77</v>
      </c>
      <c r="AY91" s="16" t="s">
        <v>147</v>
      </c>
      <c r="BE91" s="150">
        <f t="shared" si="4"/>
        <v>0</v>
      </c>
      <c r="BF91" s="150">
        <f t="shared" si="5"/>
        <v>0</v>
      </c>
      <c r="BG91" s="150">
        <f t="shared" si="6"/>
        <v>0</v>
      </c>
      <c r="BH91" s="150">
        <f t="shared" si="7"/>
        <v>0</v>
      </c>
      <c r="BI91" s="150">
        <f t="shared" si="8"/>
        <v>0</v>
      </c>
      <c r="BJ91" s="16" t="s">
        <v>77</v>
      </c>
      <c r="BK91" s="151">
        <f t="shared" si="9"/>
        <v>0</v>
      </c>
      <c r="BL91" s="16" t="s">
        <v>83</v>
      </c>
      <c r="BM91" s="16" t="s">
        <v>223</v>
      </c>
    </row>
    <row r="92" spans="2:65" s="1" customFormat="1" ht="16.5" customHeight="1">
      <c r="B92" s="139"/>
      <c r="C92" s="140" t="s">
        <v>68</v>
      </c>
      <c r="D92" s="140" t="s">
        <v>149</v>
      </c>
      <c r="E92" s="141" t="s">
        <v>1264</v>
      </c>
      <c r="F92" s="142" t="s">
        <v>1151</v>
      </c>
      <c r="G92" s="143" t="s">
        <v>152</v>
      </c>
      <c r="H92" s="144">
        <v>164.8</v>
      </c>
      <c r="I92" s="145"/>
      <c r="J92" s="144">
        <f t="shared" si="0"/>
        <v>0</v>
      </c>
      <c r="K92" s="142" t="s">
        <v>1</v>
      </c>
      <c r="L92" s="30"/>
      <c r="M92" s="146" t="s">
        <v>1</v>
      </c>
      <c r="N92" s="147" t="s">
        <v>40</v>
      </c>
      <c r="O92" s="49"/>
      <c r="P92" s="148">
        <f t="shared" si="1"/>
        <v>0</v>
      </c>
      <c r="Q92" s="148">
        <v>0</v>
      </c>
      <c r="R92" s="148">
        <f t="shared" si="2"/>
        <v>0</v>
      </c>
      <c r="S92" s="148">
        <v>0</v>
      </c>
      <c r="T92" s="149">
        <f t="shared" si="3"/>
        <v>0</v>
      </c>
      <c r="AR92" s="16" t="s">
        <v>83</v>
      </c>
      <c r="AT92" s="16" t="s">
        <v>149</v>
      </c>
      <c r="AU92" s="16" t="s">
        <v>77</v>
      </c>
      <c r="AY92" s="16" t="s">
        <v>147</v>
      </c>
      <c r="BE92" s="150">
        <f t="shared" si="4"/>
        <v>0</v>
      </c>
      <c r="BF92" s="150">
        <f t="shared" si="5"/>
        <v>0</v>
      </c>
      <c r="BG92" s="150">
        <f t="shared" si="6"/>
        <v>0</v>
      </c>
      <c r="BH92" s="150">
        <f t="shared" si="7"/>
        <v>0</v>
      </c>
      <c r="BI92" s="150">
        <f t="shared" si="8"/>
        <v>0</v>
      </c>
      <c r="BJ92" s="16" t="s">
        <v>77</v>
      </c>
      <c r="BK92" s="151">
        <f t="shared" si="9"/>
        <v>0</v>
      </c>
      <c r="BL92" s="16" t="s">
        <v>83</v>
      </c>
      <c r="BM92" s="16" t="s">
        <v>237</v>
      </c>
    </row>
    <row r="93" spans="2:65" s="1" customFormat="1" ht="16.5" customHeight="1">
      <c r="B93" s="139"/>
      <c r="C93" s="140" t="s">
        <v>68</v>
      </c>
      <c r="D93" s="140" t="s">
        <v>149</v>
      </c>
      <c r="E93" s="141" t="s">
        <v>1152</v>
      </c>
      <c r="F93" s="142" t="s">
        <v>1153</v>
      </c>
      <c r="G93" s="143" t="s">
        <v>152</v>
      </c>
      <c r="H93" s="144">
        <v>164.8</v>
      </c>
      <c r="I93" s="145"/>
      <c r="J93" s="144">
        <f t="shared" si="0"/>
        <v>0</v>
      </c>
      <c r="K93" s="142" t="s">
        <v>1</v>
      </c>
      <c r="L93" s="30"/>
      <c r="M93" s="146" t="s">
        <v>1</v>
      </c>
      <c r="N93" s="147" t="s">
        <v>40</v>
      </c>
      <c r="O93" s="49"/>
      <c r="P93" s="148">
        <f t="shared" si="1"/>
        <v>0</v>
      </c>
      <c r="Q93" s="148">
        <v>0</v>
      </c>
      <c r="R93" s="148">
        <f t="shared" si="2"/>
        <v>0</v>
      </c>
      <c r="S93" s="148">
        <v>0</v>
      </c>
      <c r="T93" s="149">
        <f t="shared" si="3"/>
        <v>0</v>
      </c>
      <c r="AR93" s="16" t="s">
        <v>83</v>
      </c>
      <c r="AT93" s="16" t="s">
        <v>149</v>
      </c>
      <c r="AU93" s="16" t="s">
        <v>77</v>
      </c>
      <c r="AY93" s="16" t="s">
        <v>147</v>
      </c>
      <c r="BE93" s="150">
        <f t="shared" si="4"/>
        <v>0</v>
      </c>
      <c r="BF93" s="150">
        <f t="shared" si="5"/>
        <v>0</v>
      </c>
      <c r="BG93" s="150">
        <f t="shared" si="6"/>
        <v>0</v>
      </c>
      <c r="BH93" s="150">
        <f t="shared" si="7"/>
        <v>0</v>
      </c>
      <c r="BI93" s="150">
        <f t="shared" si="8"/>
        <v>0</v>
      </c>
      <c r="BJ93" s="16" t="s">
        <v>77</v>
      </c>
      <c r="BK93" s="151">
        <f t="shared" si="9"/>
        <v>0</v>
      </c>
      <c r="BL93" s="16" t="s">
        <v>83</v>
      </c>
      <c r="BM93" s="16" t="s">
        <v>249</v>
      </c>
    </row>
    <row r="94" spans="2:65" s="1" customFormat="1" ht="16.5" customHeight="1">
      <c r="B94" s="139"/>
      <c r="C94" s="140" t="s">
        <v>68</v>
      </c>
      <c r="D94" s="140" t="s">
        <v>149</v>
      </c>
      <c r="E94" s="141" t="s">
        <v>1154</v>
      </c>
      <c r="F94" s="142" t="s">
        <v>1155</v>
      </c>
      <c r="G94" s="143" t="s">
        <v>171</v>
      </c>
      <c r="H94" s="144">
        <v>82.4</v>
      </c>
      <c r="I94" s="145"/>
      <c r="J94" s="144">
        <f t="shared" si="0"/>
        <v>0</v>
      </c>
      <c r="K94" s="142" t="s">
        <v>1</v>
      </c>
      <c r="L94" s="30"/>
      <c r="M94" s="146" t="s">
        <v>1</v>
      </c>
      <c r="N94" s="147" t="s">
        <v>40</v>
      </c>
      <c r="O94" s="49"/>
      <c r="P94" s="148">
        <f t="shared" si="1"/>
        <v>0</v>
      </c>
      <c r="Q94" s="148">
        <v>0</v>
      </c>
      <c r="R94" s="148">
        <f t="shared" si="2"/>
        <v>0</v>
      </c>
      <c r="S94" s="148">
        <v>0</v>
      </c>
      <c r="T94" s="149">
        <f t="shared" si="3"/>
        <v>0</v>
      </c>
      <c r="AR94" s="16" t="s">
        <v>83</v>
      </c>
      <c r="AT94" s="16" t="s">
        <v>149</v>
      </c>
      <c r="AU94" s="16" t="s">
        <v>77</v>
      </c>
      <c r="AY94" s="16" t="s">
        <v>147</v>
      </c>
      <c r="BE94" s="150">
        <f t="shared" si="4"/>
        <v>0</v>
      </c>
      <c r="BF94" s="150">
        <f t="shared" si="5"/>
        <v>0</v>
      </c>
      <c r="BG94" s="150">
        <f t="shared" si="6"/>
        <v>0</v>
      </c>
      <c r="BH94" s="150">
        <f t="shared" si="7"/>
        <v>0</v>
      </c>
      <c r="BI94" s="150">
        <f t="shared" si="8"/>
        <v>0</v>
      </c>
      <c r="BJ94" s="16" t="s">
        <v>77</v>
      </c>
      <c r="BK94" s="151">
        <f t="shared" si="9"/>
        <v>0</v>
      </c>
      <c r="BL94" s="16" t="s">
        <v>83</v>
      </c>
      <c r="BM94" s="16" t="s">
        <v>7</v>
      </c>
    </row>
    <row r="95" spans="2:65" s="1" customFormat="1" ht="16.5" customHeight="1">
      <c r="B95" s="139"/>
      <c r="C95" s="140" t="s">
        <v>68</v>
      </c>
      <c r="D95" s="140" t="s">
        <v>149</v>
      </c>
      <c r="E95" s="141" t="s">
        <v>1156</v>
      </c>
      <c r="F95" s="142" t="s">
        <v>1157</v>
      </c>
      <c r="G95" s="143" t="s">
        <v>182</v>
      </c>
      <c r="H95" s="144">
        <v>23.2</v>
      </c>
      <c r="I95" s="145"/>
      <c r="J95" s="144">
        <f t="shared" si="0"/>
        <v>0</v>
      </c>
      <c r="K95" s="142" t="s">
        <v>1</v>
      </c>
      <c r="L95" s="30"/>
      <c r="M95" s="146" t="s">
        <v>1</v>
      </c>
      <c r="N95" s="147" t="s">
        <v>40</v>
      </c>
      <c r="O95" s="49"/>
      <c r="P95" s="148">
        <f t="shared" si="1"/>
        <v>0</v>
      </c>
      <c r="Q95" s="148">
        <v>0</v>
      </c>
      <c r="R95" s="148">
        <f t="shared" si="2"/>
        <v>0</v>
      </c>
      <c r="S95" s="148">
        <v>0</v>
      </c>
      <c r="T95" s="149">
        <f t="shared" si="3"/>
        <v>0</v>
      </c>
      <c r="AR95" s="16" t="s">
        <v>83</v>
      </c>
      <c r="AT95" s="16" t="s">
        <v>149</v>
      </c>
      <c r="AU95" s="16" t="s">
        <v>77</v>
      </c>
      <c r="AY95" s="16" t="s">
        <v>147</v>
      </c>
      <c r="BE95" s="150">
        <f t="shared" si="4"/>
        <v>0</v>
      </c>
      <c r="BF95" s="150">
        <f t="shared" si="5"/>
        <v>0</v>
      </c>
      <c r="BG95" s="150">
        <f t="shared" si="6"/>
        <v>0</v>
      </c>
      <c r="BH95" s="150">
        <f t="shared" si="7"/>
        <v>0</v>
      </c>
      <c r="BI95" s="150">
        <f t="shared" si="8"/>
        <v>0</v>
      </c>
      <c r="BJ95" s="16" t="s">
        <v>77</v>
      </c>
      <c r="BK95" s="151">
        <f t="shared" si="9"/>
        <v>0</v>
      </c>
      <c r="BL95" s="16" t="s">
        <v>83</v>
      </c>
      <c r="BM95" s="16" t="s">
        <v>271</v>
      </c>
    </row>
    <row r="96" spans="2:65" s="1" customFormat="1" ht="16.5" customHeight="1">
      <c r="B96" s="139"/>
      <c r="C96" s="140" t="s">
        <v>68</v>
      </c>
      <c r="D96" s="140" t="s">
        <v>149</v>
      </c>
      <c r="E96" s="141" t="s">
        <v>1158</v>
      </c>
      <c r="F96" s="142" t="s">
        <v>1159</v>
      </c>
      <c r="G96" s="143" t="s">
        <v>182</v>
      </c>
      <c r="H96" s="144">
        <v>23.2</v>
      </c>
      <c r="I96" s="145"/>
      <c r="J96" s="144">
        <f t="shared" si="0"/>
        <v>0</v>
      </c>
      <c r="K96" s="142" t="s">
        <v>1</v>
      </c>
      <c r="L96" s="30"/>
      <c r="M96" s="146" t="s">
        <v>1</v>
      </c>
      <c r="N96" s="147" t="s">
        <v>40</v>
      </c>
      <c r="O96" s="49"/>
      <c r="P96" s="148">
        <f t="shared" si="1"/>
        <v>0</v>
      </c>
      <c r="Q96" s="148">
        <v>0</v>
      </c>
      <c r="R96" s="148">
        <f t="shared" si="2"/>
        <v>0</v>
      </c>
      <c r="S96" s="148">
        <v>0</v>
      </c>
      <c r="T96" s="149">
        <f t="shared" si="3"/>
        <v>0</v>
      </c>
      <c r="AR96" s="16" t="s">
        <v>83</v>
      </c>
      <c r="AT96" s="16" t="s">
        <v>149</v>
      </c>
      <c r="AU96" s="16" t="s">
        <v>77</v>
      </c>
      <c r="AY96" s="16" t="s">
        <v>147</v>
      </c>
      <c r="BE96" s="150">
        <f t="shared" si="4"/>
        <v>0</v>
      </c>
      <c r="BF96" s="150">
        <f t="shared" si="5"/>
        <v>0</v>
      </c>
      <c r="BG96" s="150">
        <f t="shared" si="6"/>
        <v>0</v>
      </c>
      <c r="BH96" s="150">
        <f t="shared" si="7"/>
        <v>0</v>
      </c>
      <c r="BI96" s="150">
        <f t="shared" si="8"/>
        <v>0</v>
      </c>
      <c r="BJ96" s="16" t="s">
        <v>77</v>
      </c>
      <c r="BK96" s="151">
        <f t="shared" si="9"/>
        <v>0</v>
      </c>
      <c r="BL96" s="16" t="s">
        <v>83</v>
      </c>
      <c r="BM96" s="16" t="s">
        <v>280</v>
      </c>
    </row>
    <row r="97" spans="2:65" s="1" customFormat="1" ht="16.5" customHeight="1">
      <c r="B97" s="139"/>
      <c r="C97" s="140" t="s">
        <v>68</v>
      </c>
      <c r="D97" s="140" t="s">
        <v>149</v>
      </c>
      <c r="E97" s="141" t="s">
        <v>1160</v>
      </c>
      <c r="F97" s="142" t="s">
        <v>1161</v>
      </c>
      <c r="G97" s="143" t="s">
        <v>182</v>
      </c>
      <c r="H97" s="144">
        <v>23.2</v>
      </c>
      <c r="I97" s="145"/>
      <c r="J97" s="144">
        <f t="shared" si="0"/>
        <v>0</v>
      </c>
      <c r="K97" s="142" t="s">
        <v>1</v>
      </c>
      <c r="L97" s="30"/>
      <c r="M97" s="146" t="s">
        <v>1</v>
      </c>
      <c r="N97" s="147" t="s">
        <v>40</v>
      </c>
      <c r="O97" s="49"/>
      <c r="P97" s="148">
        <f t="shared" si="1"/>
        <v>0</v>
      </c>
      <c r="Q97" s="148">
        <v>0</v>
      </c>
      <c r="R97" s="148">
        <f t="shared" si="2"/>
        <v>0</v>
      </c>
      <c r="S97" s="148">
        <v>0</v>
      </c>
      <c r="T97" s="149">
        <f t="shared" si="3"/>
        <v>0</v>
      </c>
      <c r="AR97" s="16" t="s">
        <v>83</v>
      </c>
      <c r="AT97" s="16" t="s">
        <v>149</v>
      </c>
      <c r="AU97" s="16" t="s">
        <v>77</v>
      </c>
      <c r="AY97" s="16" t="s">
        <v>147</v>
      </c>
      <c r="BE97" s="150">
        <f t="shared" si="4"/>
        <v>0</v>
      </c>
      <c r="BF97" s="150">
        <f t="shared" si="5"/>
        <v>0</v>
      </c>
      <c r="BG97" s="150">
        <f t="shared" si="6"/>
        <v>0</v>
      </c>
      <c r="BH97" s="150">
        <f t="shared" si="7"/>
        <v>0</v>
      </c>
      <c r="BI97" s="150">
        <f t="shared" si="8"/>
        <v>0</v>
      </c>
      <c r="BJ97" s="16" t="s">
        <v>77</v>
      </c>
      <c r="BK97" s="151">
        <f t="shared" si="9"/>
        <v>0</v>
      </c>
      <c r="BL97" s="16" t="s">
        <v>83</v>
      </c>
      <c r="BM97" s="16" t="s">
        <v>288</v>
      </c>
    </row>
    <row r="98" spans="2:65" s="1" customFormat="1" ht="16.5" customHeight="1">
      <c r="B98" s="139"/>
      <c r="C98" s="140" t="s">
        <v>68</v>
      </c>
      <c r="D98" s="140" t="s">
        <v>149</v>
      </c>
      <c r="E98" s="141" t="s">
        <v>1162</v>
      </c>
      <c r="F98" s="142" t="s">
        <v>1163</v>
      </c>
      <c r="G98" s="143" t="s">
        <v>182</v>
      </c>
      <c r="H98" s="144">
        <v>23.2</v>
      </c>
      <c r="I98" s="145"/>
      <c r="J98" s="144">
        <f t="shared" si="0"/>
        <v>0</v>
      </c>
      <c r="K98" s="142" t="s">
        <v>1</v>
      </c>
      <c r="L98" s="30"/>
      <c r="M98" s="146" t="s">
        <v>1</v>
      </c>
      <c r="N98" s="147" t="s">
        <v>40</v>
      </c>
      <c r="O98" s="49"/>
      <c r="P98" s="148">
        <f t="shared" si="1"/>
        <v>0</v>
      </c>
      <c r="Q98" s="148">
        <v>0</v>
      </c>
      <c r="R98" s="148">
        <f t="shared" si="2"/>
        <v>0</v>
      </c>
      <c r="S98" s="148">
        <v>0</v>
      </c>
      <c r="T98" s="149">
        <f t="shared" si="3"/>
        <v>0</v>
      </c>
      <c r="AR98" s="16" t="s">
        <v>83</v>
      </c>
      <c r="AT98" s="16" t="s">
        <v>149</v>
      </c>
      <c r="AU98" s="16" t="s">
        <v>77</v>
      </c>
      <c r="AY98" s="16" t="s">
        <v>147</v>
      </c>
      <c r="BE98" s="150">
        <f t="shared" si="4"/>
        <v>0</v>
      </c>
      <c r="BF98" s="150">
        <f t="shared" si="5"/>
        <v>0</v>
      </c>
      <c r="BG98" s="150">
        <f t="shared" si="6"/>
        <v>0</v>
      </c>
      <c r="BH98" s="150">
        <f t="shared" si="7"/>
        <v>0</v>
      </c>
      <c r="BI98" s="150">
        <f t="shared" si="8"/>
        <v>0</v>
      </c>
      <c r="BJ98" s="16" t="s">
        <v>77</v>
      </c>
      <c r="BK98" s="151">
        <f t="shared" si="9"/>
        <v>0</v>
      </c>
      <c r="BL98" s="16" t="s">
        <v>83</v>
      </c>
      <c r="BM98" s="16" t="s">
        <v>298</v>
      </c>
    </row>
    <row r="99" spans="2:65" s="1" customFormat="1" ht="16.5" customHeight="1">
      <c r="B99" s="139"/>
      <c r="C99" s="140" t="s">
        <v>68</v>
      </c>
      <c r="D99" s="140" t="s">
        <v>149</v>
      </c>
      <c r="E99" s="141" t="s">
        <v>1164</v>
      </c>
      <c r="F99" s="142" t="s">
        <v>1165</v>
      </c>
      <c r="G99" s="143" t="s">
        <v>182</v>
      </c>
      <c r="H99" s="144">
        <v>59.2</v>
      </c>
      <c r="I99" s="145"/>
      <c r="J99" s="144">
        <f t="shared" si="0"/>
        <v>0</v>
      </c>
      <c r="K99" s="142" t="s">
        <v>1</v>
      </c>
      <c r="L99" s="30"/>
      <c r="M99" s="146" t="s">
        <v>1</v>
      </c>
      <c r="N99" s="147" t="s">
        <v>40</v>
      </c>
      <c r="O99" s="49"/>
      <c r="P99" s="148">
        <f t="shared" si="1"/>
        <v>0</v>
      </c>
      <c r="Q99" s="148">
        <v>0</v>
      </c>
      <c r="R99" s="148">
        <f t="shared" si="2"/>
        <v>0</v>
      </c>
      <c r="S99" s="148">
        <v>0</v>
      </c>
      <c r="T99" s="149">
        <f t="shared" si="3"/>
        <v>0</v>
      </c>
      <c r="AR99" s="16" t="s">
        <v>83</v>
      </c>
      <c r="AT99" s="16" t="s">
        <v>149</v>
      </c>
      <c r="AU99" s="16" t="s">
        <v>77</v>
      </c>
      <c r="AY99" s="16" t="s">
        <v>147</v>
      </c>
      <c r="BE99" s="150">
        <f t="shared" si="4"/>
        <v>0</v>
      </c>
      <c r="BF99" s="150">
        <f t="shared" si="5"/>
        <v>0</v>
      </c>
      <c r="BG99" s="150">
        <f t="shared" si="6"/>
        <v>0</v>
      </c>
      <c r="BH99" s="150">
        <f t="shared" si="7"/>
        <v>0</v>
      </c>
      <c r="BI99" s="150">
        <f t="shared" si="8"/>
        <v>0</v>
      </c>
      <c r="BJ99" s="16" t="s">
        <v>77</v>
      </c>
      <c r="BK99" s="151">
        <f t="shared" si="9"/>
        <v>0</v>
      </c>
      <c r="BL99" s="16" t="s">
        <v>83</v>
      </c>
      <c r="BM99" s="16" t="s">
        <v>306</v>
      </c>
    </row>
    <row r="100" spans="2:65" s="1" customFormat="1" ht="16.5" customHeight="1">
      <c r="B100" s="139"/>
      <c r="C100" s="140" t="s">
        <v>68</v>
      </c>
      <c r="D100" s="140" t="s">
        <v>149</v>
      </c>
      <c r="E100" s="141" t="s">
        <v>1166</v>
      </c>
      <c r="F100" s="142" t="s">
        <v>1167</v>
      </c>
      <c r="G100" s="143" t="s">
        <v>182</v>
      </c>
      <c r="H100" s="144">
        <v>17.8</v>
      </c>
      <c r="I100" s="145"/>
      <c r="J100" s="144">
        <f t="shared" si="0"/>
        <v>0</v>
      </c>
      <c r="K100" s="142" t="s">
        <v>1</v>
      </c>
      <c r="L100" s="30"/>
      <c r="M100" s="146" t="s">
        <v>1</v>
      </c>
      <c r="N100" s="147" t="s">
        <v>40</v>
      </c>
      <c r="O100" s="49"/>
      <c r="P100" s="148">
        <f t="shared" si="1"/>
        <v>0</v>
      </c>
      <c r="Q100" s="148">
        <v>0</v>
      </c>
      <c r="R100" s="148">
        <f t="shared" si="2"/>
        <v>0</v>
      </c>
      <c r="S100" s="148">
        <v>0</v>
      </c>
      <c r="T100" s="149">
        <f t="shared" si="3"/>
        <v>0</v>
      </c>
      <c r="AR100" s="16" t="s">
        <v>83</v>
      </c>
      <c r="AT100" s="16" t="s">
        <v>149</v>
      </c>
      <c r="AU100" s="16" t="s">
        <v>77</v>
      </c>
      <c r="AY100" s="16" t="s">
        <v>147</v>
      </c>
      <c r="BE100" s="150">
        <f t="shared" si="4"/>
        <v>0</v>
      </c>
      <c r="BF100" s="150">
        <f t="shared" si="5"/>
        <v>0</v>
      </c>
      <c r="BG100" s="150">
        <f t="shared" si="6"/>
        <v>0</v>
      </c>
      <c r="BH100" s="150">
        <f t="shared" si="7"/>
        <v>0</v>
      </c>
      <c r="BI100" s="150">
        <f t="shared" si="8"/>
        <v>0</v>
      </c>
      <c r="BJ100" s="16" t="s">
        <v>77</v>
      </c>
      <c r="BK100" s="151">
        <f t="shared" si="9"/>
        <v>0</v>
      </c>
      <c r="BL100" s="16" t="s">
        <v>83</v>
      </c>
      <c r="BM100" s="16" t="s">
        <v>314</v>
      </c>
    </row>
    <row r="101" spans="2:65" s="1" customFormat="1" ht="16.5" customHeight="1">
      <c r="B101" s="139"/>
      <c r="C101" s="184" t="s">
        <v>68</v>
      </c>
      <c r="D101" s="184" t="s">
        <v>233</v>
      </c>
      <c r="E101" s="185" t="s">
        <v>1168</v>
      </c>
      <c r="F101" s="186" t="s">
        <v>1265</v>
      </c>
      <c r="G101" s="187" t="s">
        <v>182</v>
      </c>
      <c r="H101" s="188">
        <v>17.8</v>
      </c>
      <c r="I101" s="189"/>
      <c r="J101" s="188">
        <f t="shared" si="0"/>
        <v>0</v>
      </c>
      <c r="K101" s="186" t="s">
        <v>1</v>
      </c>
      <c r="L101" s="190"/>
      <c r="M101" s="191" t="s">
        <v>1</v>
      </c>
      <c r="N101" s="192" t="s">
        <v>40</v>
      </c>
      <c r="O101" s="49"/>
      <c r="P101" s="148">
        <f t="shared" si="1"/>
        <v>0</v>
      </c>
      <c r="Q101" s="148">
        <v>0</v>
      </c>
      <c r="R101" s="148">
        <f t="shared" si="2"/>
        <v>0</v>
      </c>
      <c r="S101" s="148">
        <v>0</v>
      </c>
      <c r="T101" s="149">
        <f t="shared" si="3"/>
        <v>0</v>
      </c>
      <c r="AR101" s="16" t="s">
        <v>95</v>
      </c>
      <c r="AT101" s="16" t="s">
        <v>233</v>
      </c>
      <c r="AU101" s="16" t="s">
        <v>77</v>
      </c>
      <c r="AY101" s="16" t="s">
        <v>147</v>
      </c>
      <c r="BE101" s="150">
        <f t="shared" si="4"/>
        <v>0</v>
      </c>
      <c r="BF101" s="150">
        <f t="shared" si="5"/>
        <v>0</v>
      </c>
      <c r="BG101" s="150">
        <f t="shared" si="6"/>
        <v>0</v>
      </c>
      <c r="BH101" s="150">
        <f t="shared" si="7"/>
        <v>0</v>
      </c>
      <c r="BI101" s="150">
        <f t="shared" si="8"/>
        <v>0</v>
      </c>
      <c r="BJ101" s="16" t="s">
        <v>77</v>
      </c>
      <c r="BK101" s="151">
        <f t="shared" si="9"/>
        <v>0</v>
      </c>
      <c r="BL101" s="16" t="s">
        <v>83</v>
      </c>
      <c r="BM101" s="16" t="s">
        <v>323</v>
      </c>
    </row>
    <row r="102" spans="2:65" s="1" customFormat="1" ht="16.5" customHeight="1">
      <c r="B102" s="139"/>
      <c r="C102" s="140" t="s">
        <v>68</v>
      </c>
      <c r="D102" s="140" t="s">
        <v>149</v>
      </c>
      <c r="E102" s="141" t="s">
        <v>1170</v>
      </c>
      <c r="F102" s="142" t="s">
        <v>1171</v>
      </c>
      <c r="G102" s="143" t="s">
        <v>182</v>
      </c>
      <c r="H102" s="144">
        <v>17.8</v>
      </c>
      <c r="I102" s="145"/>
      <c r="J102" s="144">
        <f t="shared" si="0"/>
        <v>0</v>
      </c>
      <c r="K102" s="142" t="s">
        <v>1</v>
      </c>
      <c r="L102" s="30"/>
      <c r="M102" s="146" t="s">
        <v>1</v>
      </c>
      <c r="N102" s="147" t="s">
        <v>40</v>
      </c>
      <c r="O102" s="49"/>
      <c r="P102" s="148">
        <f t="shared" si="1"/>
        <v>0</v>
      </c>
      <c r="Q102" s="148">
        <v>0</v>
      </c>
      <c r="R102" s="148">
        <f t="shared" si="2"/>
        <v>0</v>
      </c>
      <c r="S102" s="148">
        <v>0</v>
      </c>
      <c r="T102" s="149">
        <f t="shared" si="3"/>
        <v>0</v>
      </c>
      <c r="AR102" s="16" t="s">
        <v>83</v>
      </c>
      <c r="AT102" s="16" t="s">
        <v>149</v>
      </c>
      <c r="AU102" s="16" t="s">
        <v>77</v>
      </c>
      <c r="AY102" s="16" t="s">
        <v>147</v>
      </c>
      <c r="BE102" s="150">
        <f t="shared" si="4"/>
        <v>0</v>
      </c>
      <c r="BF102" s="150">
        <f t="shared" si="5"/>
        <v>0</v>
      </c>
      <c r="BG102" s="150">
        <f t="shared" si="6"/>
        <v>0</v>
      </c>
      <c r="BH102" s="150">
        <f t="shared" si="7"/>
        <v>0</v>
      </c>
      <c r="BI102" s="150">
        <f t="shared" si="8"/>
        <v>0</v>
      </c>
      <c r="BJ102" s="16" t="s">
        <v>77</v>
      </c>
      <c r="BK102" s="151">
        <f t="shared" si="9"/>
        <v>0</v>
      </c>
      <c r="BL102" s="16" t="s">
        <v>83</v>
      </c>
      <c r="BM102" s="16" t="s">
        <v>332</v>
      </c>
    </row>
    <row r="103" spans="2:65" s="10" customFormat="1" ht="22.9" customHeight="1">
      <c r="B103" s="126"/>
      <c r="D103" s="127" t="s">
        <v>67</v>
      </c>
      <c r="E103" s="137" t="s">
        <v>1172</v>
      </c>
      <c r="F103" s="137" t="s">
        <v>1173</v>
      </c>
      <c r="I103" s="129"/>
      <c r="J103" s="138">
        <f>BK103</f>
        <v>0</v>
      </c>
      <c r="L103" s="126"/>
      <c r="M103" s="131"/>
      <c r="N103" s="132"/>
      <c r="O103" s="132"/>
      <c r="P103" s="133">
        <f>SUM(P104:P109)</f>
        <v>0</v>
      </c>
      <c r="Q103" s="132"/>
      <c r="R103" s="133">
        <f>SUM(R104:R109)</f>
        <v>0</v>
      </c>
      <c r="S103" s="132"/>
      <c r="T103" s="134">
        <f>SUM(T104:T109)</f>
        <v>0</v>
      </c>
      <c r="AR103" s="127" t="s">
        <v>73</v>
      </c>
      <c r="AT103" s="135" t="s">
        <v>67</v>
      </c>
      <c r="AU103" s="135" t="s">
        <v>73</v>
      </c>
      <c r="AY103" s="127" t="s">
        <v>147</v>
      </c>
      <c r="BK103" s="136">
        <f>SUM(BK104:BK109)</f>
        <v>0</v>
      </c>
    </row>
    <row r="104" spans="2:65" s="1" customFormat="1" ht="16.5" customHeight="1">
      <c r="B104" s="139"/>
      <c r="C104" s="140" t="s">
        <v>68</v>
      </c>
      <c r="D104" s="140" t="s">
        <v>149</v>
      </c>
      <c r="E104" s="141" t="s">
        <v>1174</v>
      </c>
      <c r="F104" s="142" t="s">
        <v>1266</v>
      </c>
      <c r="G104" s="143" t="s">
        <v>152</v>
      </c>
      <c r="H104" s="144">
        <v>24</v>
      </c>
      <c r="I104" s="145"/>
      <c r="J104" s="144">
        <f t="shared" ref="J104:J109" si="10">ROUND(I104*H104,3)</f>
        <v>0</v>
      </c>
      <c r="K104" s="142" t="s">
        <v>1</v>
      </c>
      <c r="L104" s="30"/>
      <c r="M104" s="146" t="s">
        <v>1</v>
      </c>
      <c r="N104" s="147" t="s">
        <v>40</v>
      </c>
      <c r="O104" s="49"/>
      <c r="P104" s="148">
        <f t="shared" ref="P104:P109" si="11">O104*H104</f>
        <v>0</v>
      </c>
      <c r="Q104" s="148">
        <v>0</v>
      </c>
      <c r="R104" s="148">
        <f t="shared" ref="R104:R109" si="12">Q104*H104</f>
        <v>0</v>
      </c>
      <c r="S104" s="148">
        <v>0</v>
      </c>
      <c r="T104" s="149">
        <f t="shared" ref="T104:T109" si="13">S104*H104</f>
        <v>0</v>
      </c>
      <c r="AR104" s="16" t="s">
        <v>83</v>
      </c>
      <c r="AT104" s="16" t="s">
        <v>149</v>
      </c>
      <c r="AU104" s="16" t="s">
        <v>77</v>
      </c>
      <c r="AY104" s="16" t="s">
        <v>147</v>
      </c>
      <c r="BE104" s="150">
        <f t="shared" ref="BE104:BE109" si="14">IF(N104="základná",J104,0)</f>
        <v>0</v>
      </c>
      <c r="BF104" s="150">
        <f t="shared" ref="BF104:BF109" si="15">IF(N104="znížená",J104,0)</f>
        <v>0</v>
      </c>
      <c r="BG104" s="150">
        <f t="shared" ref="BG104:BG109" si="16">IF(N104="zákl. prenesená",J104,0)</f>
        <v>0</v>
      </c>
      <c r="BH104" s="150">
        <f t="shared" ref="BH104:BH109" si="17">IF(N104="zníž. prenesená",J104,0)</f>
        <v>0</v>
      </c>
      <c r="BI104" s="150">
        <f t="shared" ref="BI104:BI109" si="18">IF(N104="nulová",J104,0)</f>
        <v>0</v>
      </c>
      <c r="BJ104" s="16" t="s">
        <v>77</v>
      </c>
      <c r="BK104" s="151">
        <f t="shared" ref="BK104:BK109" si="19">ROUND(I104*H104,3)</f>
        <v>0</v>
      </c>
      <c r="BL104" s="16" t="s">
        <v>83</v>
      </c>
      <c r="BM104" s="16" t="s">
        <v>340</v>
      </c>
    </row>
    <row r="105" spans="2:65" s="1" customFormat="1" ht="16.5" customHeight="1">
      <c r="B105" s="139"/>
      <c r="C105" s="140" t="s">
        <v>68</v>
      </c>
      <c r="D105" s="140" t="s">
        <v>149</v>
      </c>
      <c r="E105" s="141" t="s">
        <v>1176</v>
      </c>
      <c r="F105" s="142" t="s">
        <v>1177</v>
      </c>
      <c r="G105" s="143" t="s">
        <v>182</v>
      </c>
      <c r="H105" s="144">
        <v>5.4</v>
      </c>
      <c r="I105" s="145"/>
      <c r="J105" s="144">
        <f t="shared" si="10"/>
        <v>0</v>
      </c>
      <c r="K105" s="142" t="s">
        <v>1</v>
      </c>
      <c r="L105" s="30"/>
      <c r="M105" s="146" t="s">
        <v>1</v>
      </c>
      <c r="N105" s="147" t="s">
        <v>40</v>
      </c>
      <c r="O105" s="49"/>
      <c r="P105" s="148">
        <f t="shared" si="11"/>
        <v>0</v>
      </c>
      <c r="Q105" s="148">
        <v>0</v>
      </c>
      <c r="R105" s="148">
        <f t="shared" si="12"/>
        <v>0</v>
      </c>
      <c r="S105" s="148">
        <v>0</v>
      </c>
      <c r="T105" s="149">
        <f t="shared" si="13"/>
        <v>0</v>
      </c>
      <c r="AR105" s="16" t="s">
        <v>83</v>
      </c>
      <c r="AT105" s="16" t="s">
        <v>149</v>
      </c>
      <c r="AU105" s="16" t="s">
        <v>77</v>
      </c>
      <c r="AY105" s="16" t="s">
        <v>147</v>
      </c>
      <c r="BE105" s="150">
        <f t="shared" si="14"/>
        <v>0</v>
      </c>
      <c r="BF105" s="150">
        <f t="shared" si="15"/>
        <v>0</v>
      </c>
      <c r="BG105" s="150">
        <f t="shared" si="16"/>
        <v>0</v>
      </c>
      <c r="BH105" s="150">
        <f t="shared" si="17"/>
        <v>0</v>
      </c>
      <c r="BI105" s="150">
        <f t="shared" si="18"/>
        <v>0</v>
      </c>
      <c r="BJ105" s="16" t="s">
        <v>77</v>
      </c>
      <c r="BK105" s="151">
        <f t="shared" si="19"/>
        <v>0</v>
      </c>
      <c r="BL105" s="16" t="s">
        <v>83</v>
      </c>
      <c r="BM105" s="16" t="s">
        <v>349</v>
      </c>
    </row>
    <row r="106" spans="2:65" s="1" customFormat="1" ht="16.5" customHeight="1">
      <c r="B106" s="139"/>
      <c r="C106" s="140" t="s">
        <v>68</v>
      </c>
      <c r="D106" s="140" t="s">
        <v>149</v>
      </c>
      <c r="E106" s="141" t="s">
        <v>1267</v>
      </c>
      <c r="F106" s="142" t="s">
        <v>1268</v>
      </c>
      <c r="G106" s="143" t="s">
        <v>152</v>
      </c>
      <c r="H106" s="144">
        <v>24</v>
      </c>
      <c r="I106" s="145"/>
      <c r="J106" s="144">
        <f t="shared" si="10"/>
        <v>0</v>
      </c>
      <c r="K106" s="142" t="s">
        <v>1</v>
      </c>
      <c r="L106" s="30"/>
      <c r="M106" s="146" t="s">
        <v>1</v>
      </c>
      <c r="N106" s="147" t="s">
        <v>40</v>
      </c>
      <c r="O106" s="49"/>
      <c r="P106" s="148">
        <f t="shared" si="11"/>
        <v>0</v>
      </c>
      <c r="Q106" s="148">
        <v>0</v>
      </c>
      <c r="R106" s="148">
        <f t="shared" si="12"/>
        <v>0</v>
      </c>
      <c r="S106" s="148">
        <v>0</v>
      </c>
      <c r="T106" s="149">
        <f t="shared" si="13"/>
        <v>0</v>
      </c>
      <c r="AR106" s="16" t="s">
        <v>83</v>
      </c>
      <c r="AT106" s="16" t="s">
        <v>149</v>
      </c>
      <c r="AU106" s="16" t="s">
        <v>77</v>
      </c>
      <c r="AY106" s="16" t="s">
        <v>147</v>
      </c>
      <c r="BE106" s="150">
        <f t="shared" si="14"/>
        <v>0</v>
      </c>
      <c r="BF106" s="150">
        <f t="shared" si="15"/>
        <v>0</v>
      </c>
      <c r="BG106" s="150">
        <f t="shared" si="16"/>
        <v>0</v>
      </c>
      <c r="BH106" s="150">
        <f t="shared" si="17"/>
        <v>0</v>
      </c>
      <c r="BI106" s="150">
        <f t="shared" si="18"/>
        <v>0</v>
      </c>
      <c r="BJ106" s="16" t="s">
        <v>77</v>
      </c>
      <c r="BK106" s="151">
        <f t="shared" si="19"/>
        <v>0</v>
      </c>
      <c r="BL106" s="16" t="s">
        <v>83</v>
      </c>
      <c r="BM106" s="16" t="s">
        <v>357</v>
      </c>
    </row>
    <row r="107" spans="2:65" s="1" customFormat="1" ht="16.5" customHeight="1">
      <c r="B107" s="139"/>
      <c r="C107" s="140" t="s">
        <v>68</v>
      </c>
      <c r="D107" s="140" t="s">
        <v>149</v>
      </c>
      <c r="E107" s="141" t="s">
        <v>1267</v>
      </c>
      <c r="F107" s="142" t="s">
        <v>1268</v>
      </c>
      <c r="G107" s="143" t="s">
        <v>152</v>
      </c>
      <c r="H107" s="144">
        <v>2.35</v>
      </c>
      <c r="I107" s="145"/>
      <c r="J107" s="144">
        <f t="shared" si="10"/>
        <v>0</v>
      </c>
      <c r="K107" s="142" t="s">
        <v>1</v>
      </c>
      <c r="L107" s="30"/>
      <c r="M107" s="146" t="s">
        <v>1</v>
      </c>
      <c r="N107" s="147" t="s">
        <v>40</v>
      </c>
      <c r="O107" s="49"/>
      <c r="P107" s="148">
        <f t="shared" si="11"/>
        <v>0</v>
      </c>
      <c r="Q107" s="148">
        <v>0</v>
      </c>
      <c r="R107" s="148">
        <f t="shared" si="12"/>
        <v>0</v>
      </c>
      <c r="S107" s="148">
        <v>0</v>
      </c>
      <c r="T107" s="149">
        <f t="shared" si="13"/>
        <v>0</v>
      </c>
      <c r="AR107" s="16" t="s">
        <v>83</v>
      </c>
      <c r="AT107" s="16" t="s">
        <v>149</v>
      </c>
      <c r="AU107" s="16" t="s">
        <v>77</v>
      </c>
      <c r="AY107" s="16" t="s">
        <v>147</v>
      </c>
      <c r="BE107" s="150">
        <f t="shared" si="14"/>
        <v>0</v>
      </c>
      <c r="BF107" s="150">
        <f t="shared" si="15"/>
        <v>0</v>
      </c>
      <c r="BG107" s="150">
        <f t="shared" si="16"/>
        <v>0</v>
      </c>
      <c r="BH107" s="150">
        <f t="shared" si="17"/>
        <v>0</v>
      </c>
      <c r="BI107" s="150">
        <f t="shared" si="18"/>
        <v>0</v>
      </c>
      <c r="BJ107" s="16" t="s">
        <v>77</v>
      </c>
      <c r="BK107" s="151">
        <f t="shared" si="19"/>
        <v>0</v>
      </c>
      <c r="BL107" s="16" t="s">
        <v>83</v>
      </c>
      <c r="BM107" s="16" t="s">
        <v>366</v>
      </c>
    </row>
    <row r="108" spans="2:65" s="1" customFormat="1" ht="16.5" customHeight="1">
      <c r="B108" s="139"/>
      <c r="C108" s="140" t="s">
        <v>68</v>
      </c>
      <c r="D108" s="140" t="s">
        <v>149</v>
      </c>
      <c r="E108" s="141" t="s">
        <v>1269</v>
      </c>
      <c r="F108" s="142" t="s">
        <v>1270</v>
      </c>
      <c r="G108" s="143" t="s">
        <v>152</v>
      </c>
      <c r="H108" s="144">
        <v>0.78</v>
      </c>
      <c r="I108" s="145"/>
      <c r="J108" s="144">
        <f t="shared" si="10"/>
        <v>0</v>
      </c>
      <c r="K108" s="142" t="s">
        <v>1</v>
      </c>
      <c r="L108" s="30"/>
      <c r="M108" s="146" t="s">
        <v>1</v>
      </c>
      <c r="N108" s="147" t="s">
        <v>40</v>
      </c>
      <c r="O108" s="49"/>
      <c r="P108" s="148">
        <f t="shared" si="11"/>
        <v>0</v>
      </c>
      <c r="Q108" s="148">
        <v>0</v>
      </c>
      <c r="R108" s="148">
        <f t="shared" si="12"/>
        <v>0</v>
      </c>
      <c r="S108" s="148">
        <v>0</v>
      </c>
      <c r="T108" s="149">
        <f t="shared" si="13"/>
        <v>0</v>
      </c>
      <c r="AR108" s="16" t="s">
        <v>83</v>
      </c>
      <c r="AT108" s="16" t="s">
        <v>149</v>
      </c>
      <c r="AU108" s="16" t="s">
        <v>77</v>
      </c>
      <c r="AY108" s="16" t="s">
        <v>147</v>
      </c>
      <c r="BE108" s="150">
        <f t="shared" si="14"/>
        <v>0</v>
      </c>
      <c r="BF108" s="150">
        <f t="shared" si="15"/>
        <v>0</v>
      </c>
      <c r="BG108" s="150">
        <f t="shared" si="16"/>
        <v>0</v>
      </c>
      <c r="BH108" s="150">
        <f t="shared" si="17"/>
        <v>0</v>
      </c>
      <c r="BI108" s="150">
        <f t="shared" si="18"/>
        <v>0</v>
      </c>
      <c r="BJ108" s="16" t="s">
        <v>77</v>
      </c>
      <c r="BK108" s="151">
        <f t="shared" si="19"/>
        <v>0</v>
      </c>
      <c r="BL108" s="16" t="s">
        <v>83</v>
      </c>
      <c r="BM108" s="16" t="s">
        <v>375</v>
      </c>
    </row>
    <row r="109" spans="2:65" s="1" customFormat="1" ht="16.5" customHeight="1">
      <c r="B109" s="139"/>
      <c r="C109" s="140" t="s">
        <v>68</v>
      </c>
      <c r="D109" s="140" t="s">
        <v>149</v>
      </c>
      <c r="E109" s="141" t="s">
        <v>1271</v>
      </c>
      <c r="F109" s="142" t="s">
        <v>1272</v>
      </c>
      <c r="G109" s="143" t="s">
        <v>152</v>
      </c>
      <c r="H109" s="144">
        <v>36</v>
      </c>
      <c r="I109" s="145"/>
      <c r="J109" s="144">
        <f t="shared" si="10"/>
        <v>0</v>
      </c>
      <c r="K109" s="142" t="s">
        <v>1</v>
      </c>
      <c r="L109" s="30"/>
      <c r="M109" s="146" t="s">
        <v>1</v>
      </c>
      <c r="N109" s="147" t="s">
        <v>40</v>
      </c>
      <c r="O109" s="49"/>
      <c r="P109" s="148">
        <f t="shared" si="11"/>
        <v>0</v>
      </c>
      <c r="Q109" s="148">
        <v>0</v>
      </c>
      <c r="R109" s="148">
        <f t="shared" si="12"/>
        <v>0</v>
      </c>
      <c r="S109" s="148">
        <v>0</v>
      </c>
      <c r="T109" s="149">
        <f t="shared" si="13"/>
        <v>0</v>
      </c>
      <c r="AR109" s="16" t="s">
        <v>83</v>
      </c>
      <c r="AT109" s="16" t="s">
        <v>149</v>
      </c>
      <c r="AU109" s="16" t="s">
        <v>77</v>
      </c>
      <c r="AY109" s="16" t="s">
        <v>147</v>
      </c>
      <c r="BE109" s="150">
        <f t="shared" si="14"/>
        <v>0</v>
      </c>
      <c r="BF109" s="150">
        <f t="shared" si="15"/>
        <v>0</v>
      </c>
      <c r="BG109" s="150">
        <f t="shared" si="16"/>
        <v>0</v>
      </c>
      <c r="BH109" s="150">
        <f t="shared" si="17"/>
        <v>0</v>
      </c>
      <c r="BI109" s="150">
        <f t="shared" si="18"/>
        <v>0</v>
      </c>
      <c r="BJ109" s="16" t="s">
        <v>77</v>
      </c>
      <c r="BK109" s="151">
        <f t="shared" si="19"/>
        <v>0</v>
      </c>
      <c r="BL109" s="16" t="s">
        <v>83</v>
      </c>
      <c r="BM109" s="16" t="s">
        <v>387</v>
      </c>
    </row>
    <row r="110" spans="2:65" s="10" customFormat="1" ht="22.9" customHeight="1">
      <c r="B110" s="126"/>
      <c r="D110" s="127" t="s">
        <v>67</v>
      </c>
      <c r="E110" s="137" t="s">
        <v>1178</v>
      </c>
      <c r="F110" s="137" t="s">
        <v>1179</v>
      </c>
      <c r="I110" s="129"/>
      <c r="J110" s="138">
        <f>BK110</f>
        <v>0</v>
      </c>
      <c r="L110" s="126"/>
      <c r="M110" s="131"/>
      <c r="N110" s="132"/>
      <c r="O110" s="132"/>
      <c r="P110" s="133">
        <f>SUM(P111:P125)</f>
        <v>0</v>
      </c>
      <c r="Q110" s="132"/>
      <c r="R110" s="133">
        <f>SUM(R111:R125)</f>
        <v>0</v>
      </c>
      <c r="S110" s="132"/>
      <c r="T110" s="134">
        <f>SUM(T111:T125)</f>
        <v>0</v>
      </c>
      <c r="AR110" s="127" t="s">
        <v>73</v>
      </c>
      <c r="AT110" s="135" t="s">
        <v>67</v>
      </c>
      <c r="AU110" s="135" t="s">
        <v>73</v>
      </c>
      <c r="AY110" s="127" t="s">
        <v>147</v>
      </c>
      <c r="BK110" s="136">
        <f>SUM(BK111:BK125)</f>
        <v>0</v>
      </c>
    </row>
    <row r="111" spans="2:65" s="1" customFormat="1" ht="16.5" customHeight="1">
      <c r="B111" s="139"/>
      <c r="C111" s="140" t="s">
        <v>68</v>
      </c>
      <c r="D111" s="140" t="s">
        <v>149</v>
      </c>
      <c r="E111" s="141" t="s">
        <v>1273</v>
      </c>
      <c r="F111" s="142" t="s">
        <v>1274</v>
      </c>
      <c r="G111" s="143" t="s">
        <v>171</v>
      </c>
      <c r="H111" s="144">
        <v>4</v>
      </c>
      <c r="I111" s="145"/>
      <c r="J111" s="144">
        <f t="shared" ref="J111:J125" si="20">ROUND(I111*H111,3)</f>
        <v>0</v>
      </c>
      <c r="K111" s="142" t="s">
        <v>1</v>
      </c>
      <c r="L111" s="30"/>
      <c r="M111" s="146" t="s">
        <v>1</v>
      </c>
      <c r="N111" s="147" t="s">
        <v>40</v>
      </c>
      <c r="O111" s="49"/>
      <c r="P111" s="148">
        <f t="shared" ref="P111:P125" si="21">O111*H111</f>
        <v>0</v>
      </c>
      <c r="Q111" s="148">
        <v>0</v>
      </c>
      <c r="R111" s="148">
        <f t="shared" ref="R111:R125" si="22">Q111*H111</f>
        <v>0</v>
      </c>
      <c r="S111" s="148">
        <v>0</v>
      </c>
      <c r="T111" s="149">
        <f t="shared" ref="T111:T125" si="23">S111*H111</f>
        <v>0</v>
      </c>
      <c r="AR111" s="16" t="s">
        <v>83</v>
      </c>
      <c r="AT111" s="16" t="s">
        <v>149</v>
      </c>
      <c r="AU111" s="16" t="s">
        <v>77</v>
      </c>
      <c r="AY111" s="16" t="s">
        <v>147</v>
      </c>
      <c r="BE111" s="150">
        <f t="shared" ref="BE111:BE125" si="24">IF(N111="základná",J111,0)</f>
        <v>0</v>
      </c>
      <c r="BF111" s="150">
        <f t="shared" ref="BF111:BF125" si="25">IF(N111="znížená",J111,0)</f>
        <v>0</v>
      </c>
      <c r="BG111" s="150">
        <f t="shared" ref="BG111:BG125" si="26">IF(N111="zákl. prenesená",J111,0)</f>
        <v>0</v>
      </c>
      <c r="BH111" s="150">
        <f t="shared" ref="BH111:BH125" si="27">IF(N111="zníž. prenesená",J111,0)</f>
        <v>0</v>
      </c>
      <c r="BI111" s="150">
        <f t="shared" ref="BI111:BI125" si="28">IF(N111="nulová",J111,0)</f>
        <v>0</v>
      </c>
      <c r="BJ111" s="16" t="s">
        <v>77</v>
      </c>
      <c r="BK111" s="151">
        <f t="shared" ref="BK111:BK125" si="29">ROUND(I111*H111,3)</f>
        <v>0</v>
      </c>
      <c r="BL111" s="16" t="s">
        <v>83</v>
      </c>
      <c r="BM111" s="16" t="s">
        <v>400</v>
      </c>
    </row>
    <row r="112" spans="2:65" s="1" customFormat="1" ht="16.5" customHeight="1">
      <c r="B112" s="139"/>
      <c r="C112" s="140" t="s">
        <v>68</v>
      </c>
      <c r="D112" s="140" t="s">
        <v>149</v>
      </c>
      <c r="E112" s="141" t="s">
        <v>1275</v>
      </c>
      <c r="F112" s="142" t="s">
        <v>1276</v>
      </c>
      <c r="G112" s="143" t="s">
        <v>171</v>
      </c>
      <c r="H112" s="144">
        <v>32</v>
      </c>
      <c r="I112" s="145"/>
      <c r="J112" s="144">
        <f t="shared" si="20"/>
        <v>0</v>
      </c>
      <c r="K112" s="142" t="s">
        <v>1</v>
      </c>
      <c r="L112" s="30"/>
      <c r="M112" s="146" t="s">
        <v>1</v>
      </c>
      <c r="N112" s="147" t="s">
        <v>40</v>
      </c>
      <c r="O112" s="49"/>
      <c r="P112" s="148">
        <f t="shared" si="21"/>
        <v>0</v>
      </c>
      <c r="Q112" s="148">
        <v>0</v>
      </c>
      <c r="R112" s="148">
        <f t="shared" si="22"/>
        <v>0</v>
      </c>
      <c r="S112" s="148">
        <v>0</v>
      </c>
      <c r="T112" s="149">
        <f t="shared" si="23"/>
        <v>0</v>
      </c>
      <c r="AR112" s="16" t="s">
        <v>83</v>
      </c>
      <c r="AT112" s="16" t="s">
        <v>149</v>
      </c>
      <c r="AU112" s="16" t="s">
        <v>77</v>
      </c>
      <c r="AY112" s="16" t="s">
        <v>147</v>
      </c>
      <c r="BE112" s="150">
        <f t="shared" si="24"/>
        <v>0</v>
      </c>
      <c r="BF112" s="150">
        <f t="shared" si="25"/>
        <v>0</v>
      </c>
      <c r="BG112" s="150">
        <f t="shared" si="26"/>
        <v>0</v>
      </c>
      <c r="BH112" s="150">
        <f t="shared" si="27"/>
        <v>0</v>
      </c>
      <c r="BI112" s="150">
        <f t="shared" si="28"/>
        <v>0</v>
      </c>
      <c r="BJ112" s="16" t="s">
        <v>77</v>
      </c>
      <c r="BK112" s="151">
        <f t="shared" si="29"/>
        <v>0</v>
      </c>
      <c r="BL112" s="16" t="s">
        <v>83</v>
      </c>
      <c r="BM112" s="16" t="s">
        <v>410</v>
      </c>
    </row>
    <row r="113" spans="2:65" s="1" customFormat="1" ht="16.5" customHeight="1">
      <c r="B113" s="139"/>
      <c r="C113" s="184" t="s">
        <v>68</v>
      </c>
      <c r="D113" s="184" t="s">
        <v>233</v>
      </c>
      <c r="E113" s="185" t="s">
        <v>1277</v>
      </c>
      <c r="F113" s="186" t="s">
        <v>1278</v>
      </c>
      <c r="G113" s="187" t="s">
        <v>611</v>
      </c>
      <c r="H113" s="188">
        <v>2</v>
      </c>
      <c r="I113" s="189"/>
      <c r="J113" s="188">
        <f t="shared" si="20"/>
        <v>0</v>
      </c>
      <c r="K113" s="186" t="s">
        <v>1</v>
      </c>
      <c r="L113" s="190"/>
      <c r="M113" s="191" t="s">
        <v>1</v>
      </c>
      <c r="N113" s="192" t="s">
        <v>40</v>
      </c>
      <c r="O113" s="49"/>
      <c r="P113" s="148">
        <f t="shared" si="21"/>
        <v>0</v>
      </c>
      <c r="Q113" s="148">
        <v>0</v>
      </c>
      <c r="R113" s="148">
        <f t="shared" si="22"/>
        <v>0</v>
      </c>
      <c r="S113" s="148">
        <v>0</v>
      </c>
      <c r="T113" s="149">
        <f t="shared" si="23"/>
        <v>0</v>
      </c>
      <c r="AR113" s="16" t="s">
        <v>95</v>
      </c>
      <c r="AT113" s="16" t="s">
        <v>233</v>
      </c>
      <c r="AU113" s="16" t="s">
        <v>77</v>
      </c>
      <c r="AY113" s="16" t="s">
        <v>147</v>
      </c>
      <c r="BE113" s="150">
        <f t="shared" si="24"/>
        <v>0</v>
      </c>
      <c r="BF113" s="150">
        <f t="shared" si="25"/>
        <v>0</v>
      </c>
      <c r="BG113" s="150">
        <f t="shared" si="26"/>
        <v>0</v>
      </c>
      <c r="BH113" s="150">
        <f t="shared" si="27"/>
        <v>0</v>
      </c>
      <c r="BI113" s="150">
        <f t="shared" si="28"/>
        <v>0</v>
      </c>
      <c r="BJ113" s="16" t="s">
        <v>77</v>
      </c>
      <c r="BK113" s="151">
        <f t="shared" si="29"/>
        <v>0</v>
      </c>
      <c r="BL113" s="16" t="s">
        <v>83</v>
      </c>
      <c r="BM113" s="16" t="s">
        <v>418</v>
      </c>
    </row>
    <row r="114" spans="2:65" s="1" customFormat="1" ht="16.5" customHeight="1">
      <c r="B114" s="139"/>
      <c r="C114" s="184" t="s">
        <v>68</v>
      </c>
      <c r="D114" s="184" t="s">
        <v>233</v>
      </c>
      <c r="E114" s="185" t="s">
        <v>1279</v>
      </c>
      <c r="F114" s="186" t="s">
        <v>1280</v>
      </c>
      <c r="G114" s="187" t="s">
        <v>611</v>
      </c>
      <c r="H114" s="188">
        <v>7</v>
      </c>
      <c r="I114" s="189"/>
      <c r="J114" s="188">
        <f t="shared" si="20"/>
        <v>0</v>
      </c>
      <c r="K114" s="186" t="s">
        <v>1</v>
      </c>
      <c r="L114" s="190"/>
      <c r="M114" s="191" t="s">
        <v>1</v>
      </c>
      <c r="N114" s="192" t="s">
        <v>40</v>
      </c>
      <c r="O114" s="49"/>
      <c r="P114" s="148">
        <f t="shared" si="21"/>
        <v>0</v>
      </c>
      <c r="Q114" s="148">
        <v>0</v>
      </c>
      <c r="R114" s="148">
        <f t="shared" si="22"/>
        <v>0</v>
      </c>
      <c r="S114" s="148">
        <v>0</v>
      </c>
      <c r="T114" s="149">
        <f t="shared" si="23"/>
        <v>0</v>
      </c>
      <c r="AR114" s="16" t="s">
        <v>95</v>
      </c>
      <c r="AT114" s="16" t="s">
        <v>233</v>
      </c>
      <c r="AU114" s="16" t="s">
        <v>77</v>
      </c>
      <c r="AY114" s="16" t="s">
        <v>147</v>
      </c>
      <c r="BE114" s="150">
        <f t="shared" si="24"/>
        <v>0</v>
      </c>
      <c r="BF114" s="150">
        <f t="shared" si="25"/>
        <v>0</v>
      </c>
      <c r="BG114" s="150">
        <f t="shared" si="26"/>
        <v>0</v>
      </c>
      <c r="BH114" s="150">
        <f t="shared" si="27"/>
        <v>0</v>
      </c>
      <c r="BI114" s="150">
        <f t="shared" si="28"/>
        <v>0</v>
      </c>
      <c r="BJ114" s="16" t="s">
        <v>77</v>
      </c>
      <c r="BK114" s="151">
        <f t="shared" si="29"/>
        <v>0</v>
      </c>
      <c r="BL114" s="16" t="s">
        <v>83</v>
      </c>
      <c r="BM114" s="16" t="s">
        <v>431</v>
      </c>
    </row>
    <row r="115" spans="2:65" s="1" customFormat="1" ht="16.5" customHeight="1">
      <c r="B115" s="139"/>
      <c r="C115" s="184" t="s">
        <v>68</v>
      </c>
      <c r="D115" s="184" t="s">
        <v>233</v>
      </c>
      <c r="E115" s="185" t="s">
        <v>1281</v>
      </c>
      <c r="F115" s="186" t="s">
        <v>1282</v>
      </c>
      <c r="G115" s="187" t="s">
        <v>611</v>
      </c>
      <c r="H115" s="188">
        <v>1</v>
      </c>
      <c r="I115" s="189"/>
      <c r="J115" s="188">
        <f t="shared" si="20"/>
        <v>0</v>
      </c>
      <c r="K115" s="186" t="s">
        <v>1</v>
      </c>
      <c r="L115" s="190"/>
      <c r="M115" s="191" t="s">
        <v>1</v>
      </c>
      <c r="N115" s="192" t="s">
        <v>40</v>
      </c>
      <c r="O115" s="49"/>
      <c r="P115" s="148">
        <f t="shared" si="21"/>
        <v>0</v>
      </c>
      <c r="Q115" s="148">
        <v>0</v>
      </c>
      <c r="R115" s="148">
        <f t="shared" si="22"/>
        <v>0</v>
      </c>
      <c r="S115" s="148">
        <v>0</v>
      </c>
      <c r="T115" s="149">
        <f t="shared" si="23"/>
        <v>0</v>
      </c>
      <c r="AR115" s="16" t="s">
        <v>95</v>
      </c>
      <c r="AT115" s="16" t="s">
        <v>233</v>
      </c>
      <c r="AU115" s="16" t="s">
        <v>77</v>
      </c>
      <c r="AY115" s="16" t="s">
        <v>147</v>
      </c>
      <c r="BE115" s="150">
        <f t="shared" si="24"/>
        <v>0</v>
      </c>
      <c r="BF115" s="150">
        <f t="shared" si="25"/>
        <v>0</v>
      </c>
      <c r="BG115" s="150">
        <f t="shared" si="26"/>
        <v>0</v>
      </c>
      <c r="BH115" s="150">
        <f t="shared" si="27"/>
        <v>0</v>
      </c>
      <c r="BI115" s="150">
        <f t="shared" si="28"/>
        <v>0</v>
      </c>
      <c r="BJ115" s="16" t="s">
        <v>77</v>
      </c>
      <c r="BK115" s="151">
        <f t="shared" si="29"/>
        <v>0</v>
      </c>
      <c r="BL115" s="16" t="s">
        <v>83</v>
      </c>
      <c r="BM115" s="16" t="s">
        <v>652</v>
      </c>
    </row>
    <row r="116" spans="2:65" s="1" customFormat="1" ht="16.5" customHeight="1">
      <c r="B116" s="139"/>
      <c r="C116" s="140" t="s">
        <v>68</v>
      </c>
      <c r="D116" s="140" t="s">
        <v>149</v>
      </c>
      <c r="E116" s="141" t="s">
        <v>1283</v>
      </c>
      <c r="F116" s="142" t="s">
        <v>1284</v>
      </c>
      <c r="G116" s="143" t="s">
        <v>171</v>
      </c>
      <c r="H116" s="144">
        <v>36</v>
      </c>
      <c r="I116" s="145"/>
      <c r="J116" s="144">
        <f t="shared" si="20"/>
        <v>0</v>
      </c>
      <c r="K116" s="142" t="s">
        <v>1</v>
      </c>
      <c r="L116" s="30"/>
      <c r="M116" s="146" t="s">
        <v>1</v>
      </c>
      <c r="N116" s="147" t="s">
        <v>40</v>
      </c>
      <c r="O116" s="49"/>
      <c r="P116" s="148">
        <f t="shared" si="21"/>
        <v>0</v>
      </c>
      <c r="Q116" s="148">
        <v>0</v>
      </c>
      <c r="R116" s="148">
        <f t="shared" si="22"/>
        <v>0</v>
      </c>
      <c r="S116" s="148">
        <v>0</v>
      </c>
      <c r="T116" s="149">
        <f t="shared" si="23"/>
        <v>0</v>
      </c>
      <c r="AR116" s="16" t="s">
        <v>83</v>
      </c>
      <c r="AT116" s="16" t="s">
        <v>149</v>
      </c>
      <c r="AU116" s="16" t="s">
        <v>77</v>
      </c>
      <c r="AY116" s="16" t="s">
        <v>147</v>
      </c>
      <c r="BE116" s="150">
        <f t="shared" si="24"/>
        <v>0</v>
      </c>
      <c r="BF116" s="150">
        <f t="shared" si="25"/>
        <v>0</v>
      </c>
      <c r="BG116" s="150">
        <f t="shared" si="26"/>
        <v>0</v>
      </c>
      <c r="BH116" s="150">
        <f t="shared" si="27"/>
        <v>0</v>
      </c>
      <c r="BI116" s="150">
        <f t="shared" si="28"/>
        <v>0</v>
      </c>
      <c r="BJ116" s="16" t="s">
        <v>77</v>
      </c>
      <c r="BK116" s="151">
        <f t="shared" si="29"/>
        <v>0</v>
      </c>
      <c r="BL116" s="16" t="s">
        <v>83</v>
      </c>
      <c r="BM116" s="16" t="s">
        <v>660</v>
      </c>
    </row>
    <row r="117" spans="2:65" s="1" customFormat="1" ht="16.5" customHeight="1">
      <c r="B117" s="139"/>
      <c r="C117" s="140" t="s">
        <v>68</v>
      </c>
      <c r="D117" s="140" t="s">
        <v>149</v>
      </c>
      <c r="E117" s="141" t="s">
        <v>1285</v>
      </c>
      <c r="F117" s="142" t="s">
        <v>1286</v>
      </c>
      <c r="G117" s="143" t="s">
        <v>1287</v>
      </c>
      <c r="H117" s="144">
        <v>1</v>
      </c>
      <c r="I117" s="145"/>
      <c r="J117" s="144">
        <f t="shared" si="20"/>
        <v>0</v>
      </c>
      <c r="K117" s="142" t="s">
        <v>1</v>
      </c>
      <c r="L117" s="30"/>
      <c r="M117" s="146" t="s">
        <v>1</v>
      </c>
      <c r="N117" s="147" t="s">
        <v>40</v>
      </c>
      <c r="O117" s="49"/>
      <c r="P117" s="148">
        <f t="shared" si="21"/>
        <v>0</v>
      </c>
      <c r="Q117" s="148">
        <v>0</v>
      </c>
      <c r="R117" s="148">
        <f t="shared" si="22"/>
        <v>0</v>
      </c>
      <c r="S117" s="148">
        <v>0</v>
      </c>
      <c r="T117" s="149">
        <f t="shared" si="23"/>
        <v>0</v>
      </c>
      <c r="AR117" s="16" t="s">
        <v>83</v>
      </c>
      <c r="AT117" s="16" t="s">
        <v>149</v>
      </c>
      <c r="AU117" s="16" t="s">
        <v>77</v>
      </c>
      <c r="AY117" s="16" t="s">
        <v>147</v>
      </c>
      <c r="BE117" s="150">
        <f t="shared" si="24"/>
        <v>0</v>
      </c>
      <c r="BF117" s="150">
        <f t="shared" si="25"/>
        <v>0</v>
      </c>
      <c r="BG117" s="150">
        <f t="shared" si="26"/>
        <v>0</v>
      </c>
      <c r="BH117" s="150">
        <f t="shared" si="27"/>
        <v>0</v>
      </c>
      <c r="BI117" s="150">
        <f t="shared" si="28"/>
        <v>0</v>
      </c>
      <c r="BJ117" s="16" t="s">
        <v>77</v>
      </c>
      <c r="BK117" s="151">
        <f t="shared" si="29"/>
        <v>0</v>
      </c>
      <c r="BL117" s="16" t="s">
        <v>83</v>
      </c>
      <c r="BM117" s="16" t="s">
        <v>668</v>
      </c>
    </row>
    <row r="118" spans="2:65" s="1" customFormat="1" ht="16.5" customHeight="1">
      <c r="B118" s="139"/>
      <c r="C118" s="184" t="s">
        <v>68</v>
      </c>
      <c r="D118" s="184" t="s">
        <v>233</v>
      </c>
      <c r="E118" s="185" t="s">
        <v>1288</v>
      </c>
      <c r="F118" s="186" t="s">
        <v>1289</v>
      </c>
      <c r="G118" s="187" t="s">
        <v>611</v>
      </c>
      <c r="H118" s="188">
        <v>1</v>
      </c>
      <c r="I118" s="189"/>
      <c r="J118" s="188">
        <f t="shared" si="20"/>
        <v>0</v>
      </c>
      <c r="K118" s="186" t="s">
        <v>1</v>
      </c>
      <c r="L118" s="190"/>
      <c r="M118" s="191" t="s">
        <v>1</v>
      </c>
      <c r="N118" s="192" t="s">
        <v>40</v>
      </c>
      <c r="O118" s="49"/>
      <c r="P118" s="148">
        <f t="shared" si="21"/>
        <v>0</v>
      </c>
      <c r="Q118" s="148">
        <v>0</v>
      </c>
      <c r="R118" s="148">
        <f t="shared" si="22"/>
        <v>0</v>
      </c>
      <c r="S118" s="148">
        <v>0</v>
      </c>
      <c r="T118" s="149">
        <f t="shared" si="23"/>
        <v>0</v>
      </c>
      <c r="AR118" s="16" t="s">
        <v>95</v>
      </c>
      <c r="AT118" s="16" t="s">
        <v>233</v>
      </c>
      <c r="AU118" s="16" t="s">
        <v>77</v>
      </c>
      <c r="AY118" s="16" t="s">
        <v>147</v>
      </c>
      <c r="BE118" s="150">
        <f t="shared" si="24"/>
        <v>0</v>
      </c>
      <c r="BF118" s="150">
        <f t="shared" si="25"/>
        <v>0</v>
      </c>
      <c r="BG118" s="150">
        <f t="shared" si="26"/>
        <v>0</v>
      </c>
      <c r="BH118" s="150">
        <f t="shared" si="27"/>
        <v>0</v>
      </c>
      <c r="BI118" s="150">
        <f t="shared" si="28"/>
        <v>0</v>
      </c>
      <c r="BJ118" s="16" t="s">
        <v>77</v>
      </c>
      <c r="BK118" s="151">
        <f t="shared" si="29"/>
        <v>0</v>
      </c>
      <c r="BL118" s="16" t="s">
        <v>83</v>
      </c>
      <c r="BM118" s="16" t="s">
        <v>676</v>
      </c>
    </row>
    <row r="119" spans="2:65" s="1" customFormat="1" ht="16.5" customHeight="1">
      <c r="B119" s="139"/>
      <c r="C119" s="184" t="s">
        <v>68</v>
      </c>
      <c r="D119" s="184" t="s">
        <v>233</v>
      </c>
      <c r="E119" s="185" t="s">
        <v>1290</v>
      </c>
      <c r="F119" s="186" t="s">
        <v>1291</v>
      </c>
      <c r="G119" s="187" t="s">
        <v>611</v>
      </c>
      <c r="H119" s="188">
        <v>1</v>
      </c>
      <c r="I119" s="189"/>
      <c r="J119" s="188">
        <f t="shared" si="20"/>
        <v>0</v>
      </c>
      <c r="K119" s="186" t="s">
        <v>1</v>
      </c>
      <c r="L119" s="190"/>
      <c r="M119" s="191" t="s">
        <v>1</v>
      </c>
      <c r="N119" s="192" t="s">
        <v>40</v>
      </c>
      <c r="O119" s="49"/>
      <c r="P119" s="148">
        <f t="shared" si="21"/>
        <v>0</v>
      </c>
      <c r="Q119" s="148">
        <v>0</v>
      </c>
      <c r="R119" s="148">
        <f t="shared" si="22"/>
        <v>0</v>
      </c>
      <c r="S119" s="148">
        <v>0</v>
      </c>
      <c r="T119" s="149">
        <f t="shared" si="23"/>
        <v>0</v>
      </c>
      <c r="AR119" s="16" t="s">
        <v>95</v>
      </c>
      <c r="AT119" s="16" t="s">
        <v>233</v>
      </c>
      <c r="AU119" s="16" t="s">
        <v>77</v>
      </c>
      <c r="AY119" s="16" t="s">
        <v>147</v>
      </c>
      <c r="BE119" s="150">
        <f t="shared" si="24"/>
        <v>0</v>
      </c>
      <c r="BF119" s="150">
        <f t="shared" si="25"/>
        <v>0</v>
      </c>
      <c r="BG119" s="150">
        <f t="shared" si="26"/>
        <v>0</v>
      </c>
      <c r="BH119" s="150">
        <f t="shared" si="27"/>
        <v>0</v>
      </c>
      <c r="BI119" s="150">
        <f t="shared" si="28"/>
        <v>0</v>
      </c>
      <c r="BJ119" s="16" t="s">
        <v>77</v>
      </c>
      <c r="BK119" s="151">
        <f t="shared" si="29"/>
        <v>0</v>
      </c>
      <c r="BL119" s="16" t="s">
        <v>83</v>
      </c>
      <c r="BM119" s="16" t="s">
        <v>684</v>
      </c>
    </row>
    <row r="120" spans="2:65" s="1" customFormat="1" ht="16.5" customHeight="1">
      <c r="B120" s="139"/>
      <c r="C120" s="184" t="s">
        <v>68</v>
      </c>
      <c r="D120" s="184" t="s">
        <v>233</v>
      </c>
      <c r="E120" s="185" t="s">
        <v>1292</v>
      </c>
      <c r="F120" s="186" t="s">
        <v>1293</v>
      </c>
      <c r="G120" s="187" t="s">
        <v>611</v>
      </c>
      <c r="H120" s="188">
        <v>1</v>
      </c>
      <c r="I120" s="189"/>
      <c r="J120" s="188">
        <f t="shared" si="20"/>
        <v>0</v>
      </c>
      <c r="K120" s="186" t="s">
        <v>1</v>
      </c>
      <c r="L120" s="190"/>
      <c r="M120" s="191" t="s">
        <v>1</v>
      </c>
      <c r="N120" s="192" t="s">
        <v>40</v>
      </c>
      <c r="O120" s="49"/>
      <c r="P120" s="148">
        <f t="shared" si="21"/>
        <v>0</v>
      </c>
      <c r="Q120" s="148">
        <v>0</v>
      </c>
      <c r="R120" s="148">
        <f t="shared" si="22"/>
        <v>0</v>
      </c>
      <c r="S120" s="148">
        <v>0</v>
      </c>
      <c r="T120" s="149">
        <f t="shared" si="23"/>
        <v>0</v>
      </c>
      <c r="AR120" s="16" t="s">
        <v>95</v>
      </c>
      <c r="AT120" s="16" t="s">
        <v>233</v>
      </c>
      <c r="AU120" s="16" t="s">
        <v>77</v>
      </c>
      <c r="AY120" s="16" t="s">
        <v>147</v>
      </c>
      <c r="BE120" s="150">
        <f t="shared" si="24"/>
        <v>0</v>
      </c>
      <c r="BF120" s="150">
        <f t="shared" si="25"/>
        <v>0</v>
      </c>
      <c r="BG120" s="150">
        <f t="shared" si="26"/>
        <v>0</v>
      </c>
      <c r="BH120" s="150">
        <f t="shared" si="27"/>
        <v>0</v>
      </c>
      <c r="BI120" s="150">
        <f t="shared" si="28"/>
        <v>0</v>
      </c>
      <c r="BJ120" s="16" t="s">
        <v>77</v>
      </c>
      <c r="BK120" s="151">
        <f t="shared" si="29"/>
        <v>0</v>
      </c>
      <c r="BL120" s="16" t="s">
        <v>83</v>
      </c>
      <c r="BM120" s="16" t="s">
        <v>692</v>
      </c>
    </row>
    <row r="121" spans="2:65" s="1" customFormat="1" ht="16.5" customHeight="1">
      <c r="B121" s="139"/>
      <c r="C121" s="184" t="s">
        <v>68</v>
      </c>
      <c r="D121" s="184" t="s">
        <v>233</v>
      </c>
      <c r="E121" s="185" t="s">
        <v>1294</v>
      </c>
      <c r="F121" s="186" t="s">
        <v>1295</v>
      </c>
      <c r="G121" s="187" t="s">
        <v>611</v>
      </c>
      <c r="H121" s="188">
        <v>1</v>
      </c>
      <c r="I121" s="189"/>
      <c r="J121" s="188">
        <f t="shared" si="20"/>
        <v>0</v>
      </c>
      <c r="K121" s="186" t="s">
        <v>1</v>
      </c>
      <c r="L121" s="190"/>
      <c r="M121" s="191" t="s">
        <v>1</v>
      </c>
      <c r="N121" s="192" t="s">
        <v>40</v>
      </c>
      <c r="O121" s="49"/>
      <c r="P121" s="148">
        <f t="shared" si="21"/>
        <v>0</v>
      </c>
      <c r="Q121" s="148">
        <v>0</v>
      </c>
      <c r="R121" s="148">
        <f t="shared" si="22"/>
        <v>0</v>
      </c>
      <c r="S121" s="148">
        <v>0</v>
      </c>
      <c r="T121" s="149">
        <f t="shared" si="23"/>
        <v>0</v>
      </c>
      <c r="AR121" s="16" t="s">
        <v>95</v>
      </c>
      <c r="AT121" s="16" t="s">
        <v>233</v>
      </c>
      <c r="AU121" s="16" t="s">
        <v>77</v>
      </c>
      <c r="AY121" s="16" t="s">
        <v>147</v>
      </c>
      <c r="BE121" s="150">
        <f t="shared" si="24"/>
        <v>0</v>
      </c>
      <c r="BF121" s="150">
        <f t="shared" si="25"/>
        <v>0</v>
      </c>
      <c r="BG121" s="150">
        <f t="shared" si="26"/>
        <v>0</v>
      </c>
      <c r="BH121" s="150">
        <f t="shared" si="27"/>
        <v>0</v>
      </c>
      <c r="BI121" s="150">
        <f t="shared" si="28"/>
        <v>0</v>
      </c>
      <c r="BJ121" s="16" t="s">
        <v>77</v>
      </c>
      <c r="BK121" s="151">
        <f t="shared" si="29"/>
        <v>0</v>
      </c>
      <c r="BL121" s="16" t="s">
        <v>83</v>
      </c>
      <c r="BM121" s="16" t="s">
        <v>700</v>
      </c>
    </row>
    <row r="122" spans="2:65" s="1" customFormat="1" ht="16.5" customHeight="1">
      <c r="B122" s="139"/>
      <c r="C122" s="184" t="s">
        <v>68</v>
      </c>
      <c r="D122" s="184" t="s">
        <v>233</v>
      </c>
      <c r="E122" s="185" t="s">
        <v>1296</v>
      </c>
      <c r="F122" s="186" t="s">
        <v>1297</v>
      </c>
      <c r="G122" s="187" t="s">
        <v>611</v>
      </c>
      <c r="H122" s="188">
        <v>1</v>
      </c>
      <c r="I122" s="189"/>
      <c r="J122" s="188">
        <f t="shared" si="20"/>
        <v>0</v>
      </c>
      <c r="K122" s="186" t="s">
        <v>1</v>
      </c>
      <c r="L122" s="190"/>
      <c r="M122" s="191" t="s">
        <v>1</v>
      </c>
      <c r="N122" s="192" t="s">
        <v>40</v>
      </c>
      <c r="O122" s="49"/>
      <c r="P122" s="148">
        <f t="shared" si="21"/>
        <v>0</v>
      </c>
      <c r="Q122" s="148">
        <v>0</v>
      </c>
      <c r="R122" s="148">
        <f t="shared" si="22"/>
        <v>0</v>
      </c>
      <c r="S122" s="148">
        <v>0</v>
      </c>
      <c r="T122" s="149">
        <f t="shared" si="23"/>
        <v>0</v>
      </c>
      <c r="AR122" s="16" t="s">
        <v>95</v>
      </c>
      <c r="AT122" s="16" t="s">
        <v>233</v>
      </c>
      <c r="AU122" s="16" t="s">
        <v>77</v>
      </c>
      <c r="AY122" s="16" t="s">
        <v>147</v>
      </c>
      <c r="BE122" s="150">
        <f t="shared" si="24"/>
        <v>0</v>
      </c>
      <c r="BF122" s="150">
        <f t="shared" si="25"/>
        <v>0</v>
      </c>
      <c r="BG122" s="150">
        <f t="shared" si="26"/>
        <v>0</v>
      </c>
      <c r="BH122" s="150">
        <f t="shared" si="27"/>
        <v>0</v>
      </c>
      <c r="BI122" s="150">
        <f t="shared" si="28"/>
        <v>0</v>
      </c>
      <c r="BJ122" s="16" t="s">
        <v>77</v>
      </c>
      <c r="BK122" s="151">
        <f t="shared" si="29"/>
        <v>0</v>
      </c>
      <c r="BL122" s="16" t="s">
        <v>83</v>
      </c>
      <c r="BM122" s="16" t="s">
        <v>708</v>
      </c>
    </row>
    <row r="123" spans="2:65" s="1" customFormat="1" ht="16.5" customHeight="1">
      <c r="B123" s="139"/>
      <c r="C123" s="140" t="s">
        <v>68</v>
      </c>
      <c r="D123" s="140" t="s">
        <v>149</v>
      </c>
      <c r="E123" s="141" t="s">
        <v>1298</v>
      </c>
      <c r="F123" s="142" t="s">
        <v>1299</v>
      </c>
      <c r="G123" s="143" t="s">
        <v>611</v>
      </c>
      <c r="H123" s="144">
        <v>1</v>
      </c>
      <c r="I123" s="145"/>
      <c r="J123" s="144">
        <f t="shared" si="20"/>
        <v>0</v>
      </c>
      <c r="K123" s="142" t="s">
        <v>1</v>
      </c>
      <c r="L123" s="30"/>
      <c r="M123" s="146" t="s">
        <v>1</v>
      </c>
      <c r="N123" s="147" t="s">
        <v>40</v>
      </c>
      <c r="O123" s="49"/>
      <c r="P123" s="148">
        <f t="shared" si="21"/>
        <v>0</v>
      </c>
      <c r="Q123" s="148">
        <v>0</v>
      </c>
      <c r="R123" s="148">
        <f t="shared" si="22"/>
        <v>0</v>
      </c>
      <c r="S123" s="148">
        <v>0</v>
      </c>
      <c r="T123" s="149">
        <f t="shared" si="23"/>
        <v>0</v>
      </c>
      <c r="AR123" s="16" t="s">
        <v>83</v>
      </c>
      <c r="AT123" s="16" t="s">
        <v>149</v>
      </c>
      <c r="AU123" s="16" t="s">
        <v>77</v>
      </c>
      <c r="AY123" s="16" t="s">
        <v>147</v>
      </c>
      <c r="BE123" s="150">
        <f t="shared" si="24"/>
        <v>0</v>
      </c>
      <c r="BF123" s="150">
        <f t="shared" si="25"/>
        <v>0</v>
      </c>
      <c r="BG123" s="150">
        <f t="shared" si="26"/>
        <v>0</v>
      </c>
      <c r="BH123" s="150">
        <f t="shared" si="27"/>
        <v>0</v>
      </c>
      <c r="BI123" s="150">
        <f t="shared" si="28"/>
        <v>0</v>
      </c>
      <c r="BJ123" s="16" t="s">
        <v>77</v>
      </c>
      <c r="BK123" s="151">
        <f t="shared" si="29"/>
        <v>0</v>
      </c>
      <c r="BL123" s="16" t="s">
        <v>83</v>
      </c>
      <c r="BM123" s="16" t="s">
        <v>716</v>
      </c>
    </row>
    <row r="124" spans="2:65" s="1" customFormat="1" ht="16.5" customHeight="1">
      <c r="B124" s="139"/>
      <c r="C124" s="184" t="s">
        <v>68</v>
      </c>
      <c r="D124" s="184" t="s">
        <v>233</v>
      </c>
      <c r="E124" s="185" t="s">
        <v>1300</v>
      </c>
      <c r="F124" s="186" t="s">
        <v>1301</v>
      </c>
      <c r="G124" s="187" t="s">
        <v>611</v>
      </c>
      <c r="H124" s="188">
        <v>1</v>
      </c>
      <c r="I124" s="189"/>
      <c r="J124" s="188">
        <f t="shared" si="20"/>
        <v>0</v>
      </c>
      <c r="K124" s="186" t="s">
        <v>1</v>
      </c>
      <c r="L124" s="190"/>
      <c r="M124" s="191" t="s">
        <v>1</v>
      </c>
      <c r="N124" s="192" t="s">
        <v>40</v>
      </c>
      <c r="O124" s="49"/>
      <c r="P124" s="148">
        <f t="shared" si="21"/>
        <v>0</v>
      </c>
      <c r="Q124" s="148">
        <v>0</v>
      </c>
      <c r="R124" s="148">
        <f t="shared" si="22"/>
        <v>0</v>
      </c>
      <c r="S124" s="148">
        <v>0</v>
      </c>
      <c r="T124" s="149">
        <f t="shared" si="23"/>
        <v>0</v>
      </c>
      <c r="AR124" s="16" t="s">
        <v>95</v>
      </c>
      <c r="AT124" s="16" t="s">
        <v>233</v>
      </c>
      <c r="AU124" s="16" t="s">
        <v>77</v>
      </c>
      <c r="AY124" s="16" t="s">
        <v>147</v>
      </c>
      <c r="BE124" s="150">
        <f t="shared" si="24"/>
        <v>0</v>
      </c>
      <c r="BF124" s="150">
        <f t="shared" si="25"/>
        <v>0</v>
      </c>
      <c r="BG124" s="150">
        <f t="shared" si="26"/>
        <v>0</v>
      </c>
      <c r="BH124" s="150">
        <f t="shared" si="27"/>
        <v>0</v>
      </c>
      <c r="BI124" s="150">
        <f t="shared" si="28"/>
        <v>0</v>
      </c>
      <c r="BJ124" s="16" t="s">
        <v>77</v>
      </c>
      <c r="BK124" s="151">
        <f t="shared" si="29"/>
        <v>0</v>
      </c>
      <c r="BL124" s="16" t="s">
        <v>83</v>
      </c>
      <c r="BM124" s="16" t="s">
        <v>724</v>
      </c>
    </row>
    <row r="125" spans="2:65" s="1" customFormat="1" ht="16.5" customHeight="1">
      <c r="B125" s="139"/>
      <c r="C125" s="184" t="s">
        <v>68</v>
      </c>
      <c r="D125" s="184" t="s">
        <v>233</v>
      </c>
      <c r="E125" s="185" t="s">
        <v>1302</v>
      </c>
      <c r="F125" s="186" t="s">
        <v>1303</v>
      </c>
      <c r="G125" s="187" t="s">
        <v>611</v>
      </c>
      <c r="H125" s="188">
        <v>1</v>
      </c>
      <c r="I125" s="189"/>
      <c r="J125" s="188">
        <f t="shared" si="20"/>
        <v>0</v>
      </c>
      <c r="K125" s="186" t="s">
        <v>1</v>
      </c>
      <c r="L125" s="190"/>
      <c r="M125" s="198" t="s">
        <v>1</v>
      </c>
      <c r="N125" s="199" t="s">
        <v>40</v>
      </c>
      <c r="O125" s="195"/>
      <c r="P125" s="196">
        <f t="shared" si="21"/>
        <v>0</v>
      </c>
      <c r="Q125" s="196">
        <v>0</v>
      </c>
      <c r="R125" s="196">
        <f t="shared" si="22"/>
        <v>0</v>
      </c>
      <c r="S125" s="196">
        <v>0</v>
      </c>
      <c r="T125" s="197">
        <f t="shared" si="23"/>
        <v>0</v>
      </c>
      <c r="AR125" s="16" t="s">
        <v>95</v>
      </c>
      <c r="AT125" s="16" t="s">
        <v>233</v>
      </c>
      <c r="AU125" s="16" t="s">
        <v>77</v>
      </c>
      <c r="AY125" s="16" t="s">
        <v>147</v>
      </c>
      <c r="BE125" s="150">
        <f t="shared" si="24"/>
        <v>0</v>
      </c>
      <c r="BF125" s="150">
        <f t="shared" si="25"/>
        <v>0</v>
      </c>
      <c r="BG125" s="150">
        <f t="shared" si="26"/>
        <v>0</v>
      </c>
      <c r="BH125" s="150">
        <f t="shared" si="27"/>
        <v>0</v>
      </c>
      <c r="BI125" s="150">
        <f t="shared" si="28"/>
        <v>0</v>
      </c>
      <c r="BJ125" s="16" t="s">
        <v>77</v>
      </c>
      <c r="BK125" s="151">
        <f t="shared" si="29"/>
        <v>0</v>
      </c>
      <c r="BL125" s="16" t="s">
        <v>83</v>
      </c>
      <c r="BM125" s="16" t="s">
        <v>733</v>
      </c>
    </row>
    <row r="126" spans="2:65" s="1" customFormat="1" ht="6.95" customHeight="1">
      <c r="B126" s="39"/>
      <c r="C126" s="40"/>
      <c r="D126" s="40"/>
      <c r="E126" s="40"/>
      <c r="F126" s="40"/>
      <c r="G126" s="40"/>
      <c r="H126" s="40"/>
      <c r="I126" s="100"/>
      <c r="J126" s="40"/>
      <c r="K126" s="40"/>
      <c r="L126" s="30"/>
    </row>
  </sheetData>
  <autoFilter ref="C82:K125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6"/>
  <sheetViews>
    <sheetView showGridLines="0" topLeftCell="A50" workbookViewId="0">
      <selection activeCell="D94" sqref="D9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112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1304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tr">
        <f>IF('Rekapitulácia stavby'!AN10="","",'Rekapitulácia stavby'!AN10)</f>
        <v/>
      </c>
      <c r="L14" s="30"/>
    </row>
    <row r="15" spans="2:46" s="1" customFormat="1" ht="18" customHeight="1">
      <c r="B15" s="30"/>
      <c r="E15" s="16" t="str">
        <f>IF('Rekapitulácia stavby'!E11="","",'Rekapitulácia stavby'!E11)</f>
        <v>Mestský úrad , Trenčín</v>
      </c>
      <c r="I15" s="85" t="s">
        <v>25</v>
      </c>
      <c r="J15" s="16" t="str">
        <f>IF('Rekapitulácia stavby'!AN11="","",'Rekapitulácia stavby'!AN11)</f>
        <v/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tr">
        <f>IF('Rekapitulácia stavby'!AN16="","",'Rekapitulácia stavby'!AN16)</f>
        <v/>
      </c>
      <c r="L20" s="30"/>
    </row>
    <row r="21" spans="2:12" s="1" customFormat="1" ht="18" customHeight="1">
      <c r="B21" s="30"/>
      <c r="E21" s="16" t="str">
        <f>IF('Rekapitulácia stavby'!E17="","",'Rekapitulácia stavby'!E17)</f>
        <v>BYTOP , s.r.o. Trenčín</v>
      </c>
      <c r="I21" s="85" t="s">
        <v>25</v>
      </c>
      <c r="J21" s="16" t="str">
        <f>IF('Rekapitulácia stavby'!AN17="","",'Rekapitulácia stavby'!AN17)</f>
        <v/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tr">
        <f>IF('Rekapitulácia stavby'!AN19="","",'Rekapitulácia stavby'!AN19)</f>
        <v/>
      </c>
      <c r="L23" s="30"/>
    </row>
    <row r="24" spans="2:12" s="1" customFormat="1" ht="18" customHeight="1">
      <c r="B24" s="30"/>
      <c r="E24" s="16" t="str">
        <f>IF('Rekapitulácia stavby'!E20="","",'Rekapitulácia stavby'!E20)</f>
        <v>Martinusová Katarína</v>
      </c>
      <c r="I24" s="85" t="s">
        <v>25</v>
      </c>
      <c r="J24" s="16" t="str">
        <f>IF('Rekapitulácia stavby'!AN20="","",'Rekapitulácia stavby'!AN20)</f>
        <v/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ROUND(J86,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ROUND((SUM(BE86:BE185)),  2)</f>
        <v>0</v>
      </c>
      <c r="I33" s="92">
        <v>0.2</v>
      </c>
      <c r="J33" s="91">
        <f>ROUND(((SUM(BE86:BE185))*I33),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ROUND((SUM(BF86:BF185)),  2)</f>
        <v>0</v>
      </c>
      <c r="I34" s="92">
        <v>0.2</v>
      </c>
      <c r="J34" s="91">
        <f>ROUND(((SUM(BF86:BF185))*I34),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ROUND((SUM(BG86:BG185)),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ROUND((SUM(BH86:BH185)),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ROUND((SUM(BI86:BI185)),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13 - SO 106 - Sadové úpravy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J86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444</v>
      </c>
      <c r="E60" s="108"/>
      <c r="F60" s="108"/>
      <c r="G60" s="108"/>
      <c r="H60" s="108"/>
      <c r="I60" s="109"/>
      <c r="J60" s="110">
        <f>J87</f>
        <v>0</v>
      </c>
      <c r="L60" s="106"/>
    </row>
    <row r="61" spans="2:47" s="8" customFormat="1" ht="19.899999999999999" customHeight="1">
      <c r="B61" s="111"/>
      <c r="D61" s="112" t="s">
        <v>1305</v>
      </c>
      <c r="E61" s="113"/>
      <c r="F61" s="113"/>
      <c r="G61" s="113"/>
      <c r="H61" s="113"/>
      <c r="I61" s="114"/>
      <c r="J61" s="115">
        <f>J88</f>
        <v>0</v>
      </c>
      <c r="L61" s="111"/>
    </row>
    <row r="62" spans="2:47" s="8" customFormat="1" ht="19.899999999999999" customHeight="1">
      <c r="B62" s="111"/>
      <c r="D62" s="112" t="s">
        <v>1306</v>
      </c>
      <c r="E62" s="113"/>
      <c r="F62" s="113"/>
      <c r="G62" s="113"/>
      <c r="H62" s="113"/>
      <c r="I62" s="114"/>
      <c r="J62" s="115">
        <f>J94</f>
        <v>0</v>
      </c>
      <c r="L62" s="111"/>
    </row>
    <row r="63" spans="2:47" s="8" customFormat="1" ht="19.899999999999999" customHeight="1">
      <c r="B63" s="111"/>
      <c r="D63" s="112" t="s">
        <v>1307</v>
      </c>
      <c r="E63" s="113"/>
      <c r="F63" s="113"/>
      <c r="G63" s="113"/>
      <c r="H63" s="113"/>
      <c r="I63" s="114"/>
      <c r="J63" s="115">
        <f>J115</f>
        <v>0</v>
      </c>
      <c r="L63" s="111"/>
    </row>
    <row r="64" spans="2:47" s="8" customFormat="1" ht="19.899999999999999" customHeight="1">
      <c r="B64" s="111"/>
      <c r="D64" s="112" t="s">
        <v>1308</v>
      </c>
      <c r="E64" s="113"/>
      <c r="F64" s="113"/>
      <c r="G64" s="113"/>
      <c r="H64" s="113"/>
      <c r="I64" s="114"/>
      <c r="J64" s="115">
        <f>J138</f>
        <v>0</v>
      </c>
      <c r="L64" s="111"/>
    </row>
    <row r="65" spans="2:12" s="8" customFormat="1" ht="19.899999999999999" customHeight="1">
      <c r="B65" s="111"/>
      <c r="D65" s="112" t="s">
        <v>1309</v>
      </c>
      <c r="E65" s="113"/>
      <c r="F65" s="113"/>
      <c r="G65" s="113"/>
      <c r="H65" s="113"/>
      <c r="I65" s="114"/>
      <c r="J65" s="115">
        <f>J154</f>
        <v>0</v>
      </c>
      <c r="L65" s="111"/>
    </row>
    <row r="66" spans="2:12" s="8" customFormat="1" ht="19.899999999999999" customHeight="1">
      <c r="B66" s="111"/>
      <c r="D66" s="112" t="s">
        <v>1310</v>
      </c>
      <c r="E66" s="113"/>
      <c r="F66" s="113"/>
      <c r="G66" s="113"/>
      <c r="H66" s="113"/>
      <c r="I66" s="114"/>
      <c r="J66" s="115">
        <f>J171</f>
        <v>0</v>
      </c>
      <c r="L66" s="111"/>
    </row>
    <row r="67" spans="2:12" s="1" customFormat="1" ht="21.75" customHeight="1">
      <c r="B67" s="30"/>
      <c r="I67" s="84"/>
      <c r="L67" s="30"/>
    </row>
    <row r="68" spans="2:12" s="1" customFormat="1" ht="6.95" customHeight="1">
      <c r="B68" s="39"/>
      <c r="C68" s="40"/>
      <c r="D68" s="40"/>
      <c r="E68" s="40"/>
      <c r="F68" s="40"/>
      <c r="G68" s="40"/>
      <c r="H68" s="40"/>
      <c r="I68" s="100"/>
      <c r="J68" s="40"/>
      <c r="K68" s="40"/>
      <c r="L68" s="30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101"/>
      <c r="J72" s="42"/>
      <c r="K72" s="42"/>
      <c r="L72" s="30"/>
    </row>
    <row r="73" spans="2:12" s="1" customFormat="1" ht="24.95" customHeight="1">
      <c r="B73" s="30"/>
      <c r="C73" s="20" t="s">
        <v>133</v>
      </c>
      <c r="I73" s="84"/>
      <c r="L73" s="30"/>
    </row>
    <row r="74" spans="2:12" s="1" customFormat="1" ht="6.95" customHeight="1">
      <c r="B74" s="30"/>
      <c r="I74" s="84"/>
      <c r="L74" s="30"/>
    </row>
    <row r="75" spans="2:12" s="1" customFormat="1" ht="12" customHeight="1">
      <c r="B75" s="30"/>
      <c r="C75" s="25" t="s">
        <v>14</v>
      </c>
      <c r="I75" s="84"/>
      <c r="L75" s="30"/>
    </row>
    <row r="76" spans="2:12" s="1" customFormat="1" ht="16.5" customHeight="1">
      <c r="B76" s="30"/>
      <c r="E76" s="238" t="str">
        <f>E7</f>
        <v>ROZKVET - OPRAVA NÁMESTIA</v>
      </c>
      <c r="F76" s="239"/>
      <c r="G76" s="239"/>
      <c r="H76" s="239"/>
      <c r="I76" s="84"/>
      <c r="L76" s="30"/>
    </row>
    <row r="77" spans="2:12" s="1" customFormat="1" ht="12" customHeight="1">
      <c r="B77" s="30"/>
      <c r="C77" s="25" t="s">
        <v>114</v>
      </c>
      <c r="I77" s="84"/>
      <c r="L77" s="30"/>
    </row>
    <row r="78" spans="2:12" s="1" customFormat="1" ht="16.5" customHeight="1">
      <c r="B78" s="30"/>
      <c r="E78" s="212" t="str">
        <f>E9</f>
        <v>13 - SO 106 - Sadové úpravy</v>
      </c>
      <c r="F78" s="211"/>
      <c r="G78" s="211"/>
      <c r="H78" s="211"/>
      <c r="I78" s="84"/>
      <c r="L78" s="30"/>
    </row>
    <row r="79" spans="2:12" s="1" customFormat="1" ht="6.95" customHeight="1">
      <c r="B79" s="30"/>
      <c r="I79" s="84"/>
      <c r="L79" s="30"/>
    </row>
    <row r="80" spans="2:12" s="1" customFormat="1" ht="12" customHeight="1">
      <c r="B80" s="30"/>
      <c r="C80" s="25" t="s">
        <v>18</v>
      </c>
      <c r="F80" s="16" t="str">
        <f>F12</f>
        <v xml:space="preserve"> </v>
      </c>
      <c r="I80" s="85" t="s">
        <v>20</v>
      </c>
      <c r="J80" s="46" t="str">
        <f>IF(J12="","",J12)</f>
        <v>15.10.2018</v>
      </c>
      <c r="L80" s="30"/>
    </row>
    <row r="81" spans="2:65" s="1" customFormat="1" ht="6.95" customHeight="1">
      <c r="B81" s="30"/>
      <c r="I81" s="84"/>
      <c r="L81" s="30"/>
    </row>
    <row r="82" spans="2:65" s="1" customFormat="1" ht="13.7" customHeight="1">
      <c r="B82" s="30"/>
      <c r="C82" s="25" t="s">
        <v>22</v>
      </c>
      <c r="F82" s="16" t="str">
        <f>E15</f>
        <v>Mestský úrad , Trenčín</v>
      </c>
      <c r="I82" s="85" t="s">
        <v>27</v>
      </c>
      <c r="J82" s="28" t="str">
        <f>E21</f>
        <v>BYTOP , s.r.o. Trenčín</v>
      </c>
      <c r="L82" s="30"/>
    </row>
    <row r="83" spans="2:65" s="1" customFormat="1" ht="13.7" customHeight="1">
      <c r="B83" s="30"/>
      <c r="C83" s="25" t="s">
        <v>26</v>
      </c>
      <c r="F83" s="16">
        <f>IF(E18="","",E18)</f>
        <v>0</v>
      </c>
      <c r="I83" s="85" t="s">
        <v>31</v>
      </c>
      <c r="J83" s="28" t="str">
        <f>E24</f>
        <v>Martinusová Katarína</v>
      </c>
      <c r="L83" s="30"/>
    </row>
    <row r="84" spans="2:65" s="1" customFormat="1" ht="10.35" customHeight="1">
      <c r="B84" s="30"/>
      <c r="I84" s="84"/>
      <c r="L84" s="30"/>
    </row>
    <row r="85" spans="2:65" s="9" customFormat="1" ht="29.25" customHeight="1">
      <c r="B85" s="116"/>
      <c r="C85" s="117" t="s">
        <v>134</v>
      </c>
      <c r="D85" s="118" t="s">
        <v>53</v>
      </c>
      <c r="E85" s="118" t="s">
        <v>49</v>
      </c>
      <c r="F85" s="118" t="s">
        <v>50</v>
      </c>
      <c r="G85" s="118" t="s">
        <v>135</v>
      </c>
      <c r="H85" s="118" t="s">
        <v>136</v>
      </c>
      <c r="I85" s="119" t="s">
        <v>137</v>
      </c>
      <c r="J85" s="120" t="s">
        <v>118</v>
      </c>
      <c r="K85" s="121" t="s">
        <v>138</v>
      </c>
      <c r="L85" s="116"/>
      <c r="M85" s="53" t="s">
        <v>1</v>
      </c>
      <c r="N85" s="54" t="s">
        <v>38</v>
      </c>
      <c r="O85" s="54" t="s">
        <v>139</v>
      </c>
      <c r="P85" s="54" t="s">
        <v>140</v>
      </c>
      <c r="Q85" s="54" t="s">
        <v>141</v>
      </c>
      <c r="R85" s="54" t="s">
        <v>142</v>
      </c>
      <c r="S85" s="54" t="s">
        <v>143</v>
      </c>
      <c r="T85" s="55" t="s">
        <v>144</v>
      </c>
    </row>
    <row r="86" spans="2:65" s="1" customFormat="1" ht="22.9" customHeight="1">
      <c r="B86" s="30"/>
      <c r="C86" s="58" t="s">
        <v>119</v>
      </c>
      <c r="I86" s="84"/>
      <c r="J86" s="122">
        <f>BK86</f>
        <v>0</v>
      </c>
      <c r="L86" s="30"/>
      <c r="M86" s="56"/>
      <c r="N86" s="47"/>
      <c r="O86" s="47"/>
      <c r="P86" s="123">
        <f>P87</f>
        <v>0</v>
      </c>
      <c r="Q86" s="47"/>
      <c r="R86" s="123">
        <f>R87</f>
        <v>0</v>
      </c>
      <c r="S86" s="47"/>
      <c r="T86" s="124">
        <f>T87</f>
        <v>0</v>
      </c>
      <c r="AT86" s="16" t="s">
        <v>67</v>
      </c>
      <c r="AU86" s="16" t="s">
        <v>120</v>
      </c>
      <c r="BK86" s="125">
        <f>BK87</f>
        <v>0</v>
      </c>
    </row>
    <row r="87" spans="2:65" s="10" customFormat="1" ht="25.9" customHeight="1">
      <c r="B87" s="126"/>
      <c r="D87" s="127" t="s">
        <v>67</v>
      </c>
      <c r="E87" s="128" t="s">
        <v>145</v>
      </c>
      <c r="F87" s="128" t="s">
        <v>452</v>
      </c>
      <c r="I87" s="129"/>
      <c r="J87" s="130">
        <f>BK87</f>
        <v>0</v>
      </c>
      <c r="L87" s="126"/>
      <c r="M87" s="131"/>
      <c r="N87" s="132"/>
      <c r="O87" s="132"/>
      <c r="P87" s="133">
        <f>P88+P94+P115+P138+P154+P171</f>
        <v>0</v>
      </c>
      <c r="Q87" s="132"/>
      <c r="R87" s="133">
        <f>R88+R94+R115+R138+R154+R171</f>
        <v>0</v>
      </c>
      <c r="S87" s="132"/>
      <c r="T87" s="134">
        <f>T88+T94+T115+T138+T154+T171</f>
        <v>0</v>
      </c>
      <c r="AR87" s="127" t="s">
        <v>73</v>
      </c>
      <c r="AT87" s="135" t="s">
        <v>67</v>
      </c>
      <c r="AU87" s="135" t="s">
        <v>68</v>
      </c>
      <c r="AY87" s="127" t="s">
        <v>147</v>
      </c>
      <c r="BK87" s="136">
        <f>BK88+BK94+BK115+BK138+BK154+BK171</f>
        <v>0</v>
      </c>
    </row>
    <row r="88" spans="2:65" s="10" customFormat="1" ht="22.9" customHeight="1">
      <c r="B88" s="126"/>
      <c r="D88" s="127" t="s">
        <v>67</v>
      </c>
      <c r="E88" s="137" t="s">
        <v>1139</v>
      </c>
      <c r="F88" s="137" t="s">
        <v>1311</v>
      </c>
      <c r="I88" s="129"/>
      <c r="J88" s="138">
        <f>BK88</f>
        <v>0</v>
      </c>
      <c r="L88" s="126"/>
      <c r="M88" s="131"/>
      <c r="N88" s="132"/>
      <c r="O88" s="132"/>
      <c r="P88" s="133">
        <f>SUM(P89:P93)</f>
        <v>0</v>
      </c>
      <c r="Q88" s="132"/>
      <c r="R88" s="133">
        <f>SUM(R89:R93)</f>
        <v>0</v>
      </c>
      <c r="S88" s="132"/>
      <c r="T88" s="134">
        <f>SUM(T89:T93)</f>
        <v>0</v>
      </c>
      <c r="AR88" s="127" t="s">
        <v>73</v>
      </c>
      <c r="AT88" s="135" t="s">
        <v>67</v>
      </c>
      <c r="AU88" s="135" t="s">
        <v>73</v>
      </c>
      <c r="AY88" s="127" t="s">
        <v>147</v>
      </c>
      <c r="BK88" s="136">
        <f>SUM(BK89:BK93)</f>
        <v>0</v>
      </c>
    </row>
    <row r="89" spans="2:65" s="1" customFormat="1" ht="16.5" customHeight="1">
      <c r="B89" s="139"/>
      <c r="C89" s="140"/>
      <c r="D89" s="140"/>
      <c r="E89" s="141"/>
      <c r="F89" s="142"/>
      <c r="G89" s="143"/>
      <c r="H89" s="144"/>
      <c r="I89" s="145"/>
      <c r="J89" s="144"/>
      <c r="K89" s="142" t="s">
        <v>1</v>
      </c>
      <c r="L89" s="30"/>
      <c r="M89" s="146" t="s">
        <v>1</v>
      </c>
      <c r="N89" s="147" t="s">
        <v>40</v>
      </c>
      <c r="O89" s="49"/>
      <c r="P89" s="148">
        <f>O89*H89</f>
        <v>0</v>
      </c>
      <c r="Q89" s="148">
        <v>0</v>
      </c>
      <c r="R89" s="148">
        <f>Q89*H89</f>
        <v>0</v>
      </c>
      <c r="S89" s="148">
        <v>0</v>
      </c>
      <c r="T89" s="149">
        <f>S89*H89</f>
        <v>0</v>
      </c>
      <c r="AR89" s="16" t="s">
        <v>83</v>
      </c>
      <c r="AT89" s="16" t="s">
        <v>149</v>
      </c>
      <c r="AU89" s="16" t="s">
        <v>77</v>
      </c>
      <c r="AY89" s="16" t="s">
        <v>147</v>
      </c>
      <c r="BE89" s="150">
        <f>IF(N89="základná",J89,0)</f>
        <v>0</v>
      </c>
      <c r="BF89" s="150">
        <f>IF(N89="znížená",J89,0)</f>
        <v>0</v>
      </c>
      <c r="BG89" s="150">
        <f>IF(N89="zákl. prenesená",J89,0)</f>
        <v>0</v>
      </c>
      <c r="BH89" s="150">
        <f>IF(N89="zníž. prenesená",J89,0)</f>
        <v>0</v>
      </c>
      <c r="BI89" s="150">
        <f>IF(N89="nulová",J89,0)</f>
        <v>0</v>
      </c>
      <c r="BJ89" s="16" t="s">
        <v>77</v>
      </c>
      <c r="BK89" s="151">
        <f>ROUND(I89*H89,3)</f>
        <v>0</v>
      </c>
      <c r="BL89" s="16" t="s">
        <v>83</v>
      </c>
      <c r="BM89" s="16" t="s">
        <v>77</v>
      </c>
    </row>
    <row r="90" spans="2:65" s="1" customFormat="1" ht="16.5" customHeight="1">
      <c r="B90" s="139"/>
      <c r="C90" s="140" t="s">
        <v>77</v>
      </c>
      <c r="D90" s="140" t="s">
        <v>149</v>
      </c>
      <c r="E90" s="141" t="s">
        <v>1312</v>
      </c>
      <c r="F90" s="142" t="s">
        <v>1313</v>
      </c>
      <c r="G90" s="143" t="s">
        <v>326</v>
      </c>
      <c r="H90" s="144">
        <v>9</v>
      </c>
      <c r="I90" s="145"/>
      <c r="J90" s="144">
        <f>ROUND(I90*H90,3)</f>
        <v>0</v>
      </c>
      <c r="K90" s="142" t="s">
        <v>1</v>
      </c>
      <c r="L90" s="30"/>
      <c r="M90" s="146" t="s">
        <v>1</v>
      </c>
      <c r="N90" s="147" t="s">
        <v>40</v>
      </c>
      <c r="O90" s="49"/>
      <c r="P90" s="148">
        <f>O90*H90</f>
        <v>0</v>
      </c>
      <c r="Q90" s="148">
        <v>0</v>
      </c>
      <c r="R90" s="148">
        <f>Q90*H90</f>
        <v>0</v>
      </c>
      <c r="S90" s="148">
        <v>0</v>
      </c>
      <c r="T90" s="149">
        <f>S90*H90</f>
        <v>0</v>
      </c>
      <c r="AR90" s="16" t="s">
        <v>83</v>
      </c>
      <c r="AT90" s="16" t="s">
        <v>149</v>
      </c>
      <c r="AU90" s="16" t="s">
        <v>77</v>
      </c>
      <c r="AY90" s="16" t="s">
        <v>147</v>
      </c>
      <c r="BE90" s="150">
        <f>IF(N90="základná",J90,0)</f>
        <v>0</v>
      </c>
      <c r="BF90" s="150">
        <f>IF(N90="znížená",J90,0)</f>
        <v>0</v>
      </c>
      <c r="BG90" s="150">
        <f>IF(N90="zákl. prenesená",J90,0)</f>
        <v>0</v>
      </c>
      <c r="BH90" s="150">
        <f>IF(N90="zníž. prenesená",J90,0)</f>
        <v>0</v>
      </c>
      <c r="BI90" s="150">
        <f>IF(N90="nulová",J90,0)</f>
        <v>0</v>
      </c>
      <c r="BJ90" s="16" t="s">
        <v>77</v>
      </c>
      <c r="BK90" s="151">
        <f>ROUND(I90*H90,3)</f>
        <v>0</v>
      </c>
      <c r="BL90" s="16" t="s">
        <v>83</v>
      </c>
      <c r="BM90" s="16" t="s">
        <v>83</v>
      </c>
    </row>
    <row r="91" spans="2:65" s="1" customFormat="1" ht="16.5" customHeight="1">
      <c r="B91" s="139"/>
      <c r="C91" s="140" t="s">
        <v>80</v>
      </c>
      <c r="D91" s="140" t="s">
        <v>149</v>
      </c>
      <c r="E91" s="141" t="s">
        <v>1314</v>
      </c>
      <c r="F91" s="142" t="s">
        <v>1315</v>
      </c>
      <c r="G91" s="143" t="s">
        <v>326</v>
      </c>
      <c r="H91" s="144">
        <v>18</v>
      </c>
      <c r="I91" s="145"/>
      <c r="J91" s="144">
        <f>ROUND(I91*H91,3)</f>
        <v>0</v>
      </c>
      <c r="K91" s="142" t="s">
        <v>1</v>
      </c>
      <c r="L91" s="30"/>
      <c r="M91" s="146" t="s">
        <v>1</v>
      </c>
      <c r="N91" s="147" t="s">
        <v>40</v>
      </c>
      <c r="O91" s="49"/>
      <c r="P91" s="148">
        <f>O91*H91</f>
        <v>0</v>
      </c>
      <c r="Q91" s="148">
        <v>0</v>
      </c>
      <c r="R91" s="148">
        <f>Q91*H91</f>
        <v>0</v>
      </c>
      <c r="S91" s="148">
        <v>0</v>
      </c>
      <c r="T91" s="149">
        <f>S91*H91</f>
        <v>0</v>
      </c>
      <c r="AR91" s="16" t="s">
        <v>83</v>
      </c>
      <c r="AT91" s="16" t="s">
        <v>149</v>
      </c>
      <c r="AU91" s="16" t="s">
        <v>77</v>
      </c>
      <c r="AY91" s="16" t="s">
        <v>147</v>
      </c>
      <c r="BE91" s="150">
        <f>IF(N91="základná",J91,0)</f>
        <v>0</v>
      </c>
      <c r="BF91" s="150">
        <f>IF(N91="znížená",J91,0)</f>
        <v>0</v>
      </c>
      <c r="BG91" s="150">
        <f>IF(N91="zákl. prenesená",J91,0)</f>
        <v>0</v>
      </c>
      <c r="BH91" s="150">
        <f>IF(N91="zníž. prenesená",J91,0)</f>
        <v>0</v>
      </c>
      <c r="BI91" s="150">
        <f>IF(N91="nulová",J91,0)</f>
        <v>0</v>
      </c>
      <c r="BJ91" s="16" t="s">
        <v>77</v>
      </c>
      <c r="BK91" s="151">
        <f>ROUND(I91*H91,3)</f>
        <v>0</v>
      </c>
      <c r="BL91" s="16" t="s">
        <v>83</v>
      </c>
      <c r="BM91" s="16" t="s">
        <v>89</v>
      </c>
    </row>
    <row r="92" spans="2:65" s="1" customFormat="1" ht="16.5" customHeight="1">
      <c r="B92" s="139"/>
      <c r="C92" s="140" t="s">
        <v>83</v>
      </c>
      <c r="D92" s="140" t="s">
        <v>149</v>
      </c>
      <c r="E92" s="141" t="s">
        <v>1316</v>
      </c>
      <c r="F92" s="142" t="s">
        <v>1317</v>
      </c>
      <c r="G92" s="143" t="s">
        <v>326</v>
      </c>
      <c r="H92" s="144">
        <v>8</v>
      </c>
      <c r="I92" s="145"/>
      <c r="J92" s="144">
        <f>ROUND(I92*H92,3)</f>
        <v>0</v>
      </c>
      <c r="K92" s="142" t="s">
        <v>1</v>
      </c>
      <c r="L92" s="30"/>
      <c r="M92" s="146" t="s">
        <v>1</v>
      </c>
      <c r="N92" s="147" t="s">
        <v>40</v>
      </c>
      <c r="O92" s="49"/>
      <c r="P92" s="148">
        <f>O92*H92</f>
        <v>0</v>
      </c>
      <c r="Q92" s="148">
        <v>0</v>
      </c>
      <c r="R92" s="148">
        <f>Q92*H92</f>
        <v>0</v>
      </c>
      <c r="S92" s="148">
        <v>0</v>
      </c>
      <c r="T92" s="149">
        <f>S92*H92</f>
        <v>0</v>
      </c>
      <c r="AR92" s="16" t="s">
        <v>83</v>
      </c>
      <c r="AT92" s="16" t="s">
        <v>149</v>
      </c>
      <c r="AU92" s="16" t="s">
        <v>77</v>
      </c>
      <c r="AY92" s="16" t="s">
        <v>147</v>
      </c>
      <c r="BE92" s="150">
        <f>IF(N92="základná",J92,0)</f>
        <v>0</v>
      </c>
      <c r="BF92" s="150">
        <f>IF(N92="znížená",J92,0)</f>
        <v>0</v>
      </c>
      <c r="BG92" s="150">
        <f>IF(N92="zákl. prenesená",J92,0)</f>
        <v>0</v>
      </c>
      <c r="BH92" s="150">
        <f>IF(N92="zníž. prenesená",J92,0)</f>
        <v>0</v>
      </c>
      <c r="BI92" s="150">
        <f>IF(N92="nulová",J92,0)</f>
        <v>0</v>
      </c>
      <c r="BJ92" s="16" t="s">
        <v>77</v>
      </c>
      <c r="BK92" s="151">
        <f>ROUND(I92*H92,3)</f>
        <v>0</v>
      </c>
      <c r="BL92" s="16" t="s">
        <v>83</v>
      </c>
      <c r="BM92" s="16" t="s">
        <v>95</v>
      </c>
    </row>
    <row r="93" spans="2:65" s="1" customFormat="1" ht="33.75" customHeight="1">
      <c r="B93" s="139"/>
      <c r="C93" s="140"/>
      <c r="D93" s="140"/>
      <c r="E93" s="141"/>
      <c r="F93" s="142"/>
      <c r="G93" s="143"/>
      <c r="H93" s="144"/>
      <c r="I93" s="145"/>
      <c r="J93" s="144">
        <f>ROUND(I93*H93,3)</f>
        <v>0</v>
      </c>
      <c r="K93" s="142" t="s">
        <v>1</v>
      </c>
      <c r="L93" s="30"/>
      <c r="M93" s="146" t="s">
        <v>1</v>
      </c>
      <c r="N93" s="147" t="s">
        <v>40</v>
      </c>
      <c r="O93" s="49"/>
      <c r="P93" s="148">
        <f>O93*H93</f>
        <v>0</v>
      </c>
      <c r="Q93" s="148">
        <v>0</v>
      </c>
      <c r="R93" s="148">
        <f>Q93*H93</f>
        <v>0</v>
      </c>
      <c r="S93" s="148">
        <v>0</v>
      </c>
      <c r="T93" s="149">
        <f>S93*H93</f>
        <v>0</v>
      </c>
      <c r="AR93" s="16" t="s">
        <v>83</v>
      </c>
      <c r="AT93" s="16" t="s">
        <v>149</v>
      </c>
      <c r="AU93" s="16" t="s">
        <v>77</v>
      </c>
      <c r="AY93" s="16" t="s">
        <v>147</v>
      </c>
      <c r="BE93" s="150">
        <f>IF(N93="základná",J93,0)</f>
        <v>0</v>
      </c>
      <c r="BF93" s="150">
        <f>IF(N93="znížená",J93,0)</f>
        <v>0</v>
      </c>
      <c r="BG93" s="150">
        <f>IF(N93="zákl. prenesená",J93,0)</f>
        <v>0</v>
      </c>
      <c r="BH93" s="150">
        <f>IF(N93="zníž. prenesená",J93,0)</f>
        <v>0</v>
      </c>
      <c r="BI93" s="150">
        <f>IF(N93="nulová",J93,0)</f>
        <v>0</v>
      </c>
      <c r="BJ93" s="16" t="s">
        <v>77</v>
      </c>
      <c r="BK93" s="151">
        <f>ROUND(I93*H93,3)</f>
        <v>0</v>
      </c>
      <c r="BL93" s="16" t="s">
        <v>83</v>
      </c>
      <c r="BM93" s="16" t="s">
        <v>101</v>
      </c>
    </row>
    <row r="94" spans="2:65" s="10" customFormat="1" ht="22.9" customHeight="1">
      <c r="B94" s="126"/>
      <c r="D94" s="127"/>
      <c r="E94" s="137"/>
      <c r="F94" s="137"/>
      <c r="I94" s="129"/>
      <c r="J94" s="138">
        <f>BK94</f>
        <v>0</v>
      </c>
      <c r="L94" s="126"/>
      <c r="M94" s="131"/>
      <c r="N94" s="132"/>
      <c r="O94" s="132"/>
      <c r="P94" s="133">
        <f>SUM(P95:P114)</f>
        <v>0</v>
      </c>
      <c r="Q94" s="132"/>
      <c r="R94" s="133">
        <f>SUM(R95:R114)</f>
        <v>0</v>
      </c>
      <c r="S94" s="132"/>
      <c r="T94" s="134">
        <f>SUM(T95:T114)</f>
        <v>0</v>
      </c>
      <c r="AR94" s="127" t="s">
        <v>73</v>
      </c>
      <c r="AT94" s="135" t="s">
        <v>67</v>
      </c>
      <c r="AU94" s="135" t="s">
        <v>73</v>
      </c>
      <c r="AY94" s="127" t="s">
        <v>147</v>
      </c>
      <c r="BK94" s="136">
        <f>SUM(BK95:BK114)</f>
        <v>0</v>
      </c>
    </row>
    <row r="95" spans="2:65" s="1" customFormat="1" ht="16.5" customHeight="1">
      <c r="B95" s="139"/>
      <c r="C95" s="140"/>
      <c r="D95" s="140"/>
      <c r="E95" s="141"/>
      <c r="F95" s="142"/>
      <c r="G95" s="143"/>
      <c r="H95" s="144"/>
      <c r="I95" s="145"/>
      <c r="J95" s="144">
        <f t="shared" ref="J95:J114" si="0">ROUND(I95*H95,3)</f>
        <v>0</v>
      </c>
      <c r="K95" s="142" t="s">
        <v>1</v>
      </c>
      <c r="L95" s="30"/>
      <c r="M95" s="146" t="s">
        <v>1</v>
      </c>
      <c r="N95" s="147" t="s">
        <v>40</v>
      </c>
      <c r="O95" s="49"/>
      <c r="P95" s="148">
        <f t="shared" ref="P95:P114" si="1">O95*H95</f>
        <v>0</v>
      </c>
      <c r="Q95" s="148">
        <v>0</v>
      </c>
      <c r="R95" s="148">
        <f t="shared" ref="R95:R114" si="2">Q95*H95</f>
        <v>0</v>
      </c>
      <c r="S95" s="148">
        <v>0</v>
      </c>
      <c r="T95" s="149">
        <f t="shared" ref="T95:T114" si="3">S95*H95</f>
        <v>0</v>
      </c>
      <c r="AR95" s="16" t="s">
        <v>83</v>
      </c>
      <c r="AT95" s="16" t="s">
        <v>149</v>
      </c>
      <c r="AU95" s="16" t="s">
        <v>77</v>
      </c>
      <c r="AY95" s="16" t="s">
        <v>147</v>
      </c>
      <c r="BE95" s="150">
        <f t="shared" ref="BE95:BE114" si="4">IF(N95="základná",J95,0)</f>
        <v>0</v>
      </c>
      <c r="BF95" s="150">
        <f t="shared" ref="BF95:BF114" si="5">IF(N95="znížená",J95,0)</f>
        <v>0</v>
      </c>
      <c r="BG95" s="150">
        <f t="shared" ref="BG95:BG114" si="6">IF(N95="zákl. prenesená",J95,0)</f>
        <v>0</v>
      </c>
      <c r="BH95" s="150">
        <f t="shared" ref="BH95:BH114" si="7">IF(N95="zníž. prenesená",J95,0)</f>
        <v>0</v>
      </c>
      <c r="BI95" s="150">
        <f t="shared" ref="BI95:BI114" si="8">IF(N95="nulová",J95,0)</f>
        <v>0</v>
      </c>
      <c r="BJ95" s="16" t="s">
        <v>77</v>
      </c>
      <c r="BK95" s="151">
        <f t="shared" ref="BK95:BK114" si="9">ROUND(I95*H95,3)</f>
        <v>0</v>
      </c>
      <c r="BL95" s="16" t="s">
        <v>83</v>
      </c>
      <c r="BM95" s="16" t="s">
        <v>107</v>
      </c>
    </row>
    <row r="96" spans="2:65" s="1" customFormat="1" ht="16.5" customHeight="1">
      <c r="B96" s="139"/>
      <c r="C96" s="140"/>
      <c r="D96" s="140"/>
      <c r="E96" s="141"/>
      <c r="F96" s="142"/>
      <c r="G96" s="143"/>
      <c r="H96" s="144"/>
      <c r="I96" s="145"/>
      <c r="J96" s="144">
        <f t="shared" si="0"/>
        <v>0</v>
      </c>
      <c r="K96" s="142" t="s">
        <v>1</v>
      </c>
      <c r="L96" s="30"/>
      <c r="M96" s="146" t="s">
        <v>1</v>
      </c>
      <c r="N96" s="147" t="s">
        <v>40</v>
      </c>
      <c r="O96" s="49"/>
      <c r="P96" s="148">
        <f t="shared" si="1"/>
        <v>0</v>
      </c>
      <c r="Q96" s="148">
        <v>0</v>
      </c>
      <c r="R96" s="148">
        <f t="shared" si="2"/>
        <v>0</v>
      </c>
      <c r="S96" s="148">
        <v>0</v>
      </c>
      <c r="T96" s="149">
        <f t="shared" si="3"/>
        <v>0</v>
      </c>
      <c r="AR96" s="16" t="s">
        <v>83</v>
      </c>
      <c r="AT96" s="16" t="s">
        <v>149</v>
      </c>
      <c r="AU96" s="16" t="s">
        <v>77</v>
      </c>
      <c r="AY96" s="16" t="s">
        <v>147</v>
      </c>
      <c r="BE96" s="150">
        <f t="shared" si="4"/>
        <v>0</v>
      </c>
      <c r="BF96" s="150">
        <f t="shared" si="5"/>
        <v>0</v>
      </c>
      <c r="BG96" s="150">
        <f t="shared" si="6"/>
        <v>0</v>
      </c>
      <c r="BH96" s="150">
        <f t="shared" si="7"/>
        <v>0</v>
      </c>
      <c r="BI96" s="150">
        <f t="shared" si="8"/>
        <v>0</v>
      </c>
      <c r="BJ96" s="16" t="s">
        <v>77</v>
      </c>
      <c r="BK96" s="151">
        <f t="shared" si="9"/>
        <v>0</v>
      </c>
      <c r="BL96" s="16" t="s">
        <v>83</v>
      </c>
      <c r="BM96" s="16" t="s">
        <v>223</v>
      </c>
    </row>
    <row r="97" spans="2:65" s="1" customFormat="1" ht="16.5" customHeight="1">
      <c r="B97" s="139"/>
      <c r="C97" s="140"/>
      <c r="D97" s="140"/>
      <c r="E97" s="141"/>
      <c r="F97" s="142"/>
      <c r="G97" s="143"/>
      <c r="H97" s="144"/>
      <c r="I97" s="145"/>
      <c r="J97" s="144">
        <f t="shared" si="0"/>
        <v>0</v>
      </c>
      <c r="K97" s="142" t="s">
        <v>1</v>
      </c>
      <c r="L97" s="30"/>
      <c r="M97" s="146" t="s">
        <v>1</v>
      </c>
      <c r="N97" s="147" t="s">
        <v>40</v>
      </c>
      <c r="O97" s="49"/>
      <c r="P97" s="148">
        <f t="shared" si="1"/>
        <v>0</v>
      </c>
      <c r="Q97" s="148">
        <v>0</v>
      </c>
      <c r="R97" s="148">
        <f t="shared" si="2"/>
        <v>0</v>
      </c>
      <c r="S97" s="148">
        <v>0</v>
      </c>
      <c r="T97" s="149">
        <f t="shared" si="3"/>
        <v>0</v>
      </c>
      <c r="AR97" s="16" t="s">
        <v>83</v>
      </c>
      <c r="AT97" s="16" t="s">
        <v>149</v>
      </c>
      <c r="AU97" s="16" t="s">
        <v>77</v>
      </c>
      <c r="AY97" s="16" t="s">
        <v>147</v>
      </c>
      <c r="BE97" s="150">
        <f t="shared" si="4"/>
        <v>0</v>
      </c>
      <c r="BF97" s="150">
        <f t="shared" si="5"/>
        <v>0</v>
      </c>
      <c r="BG97" s="150">
        <f t="shared" si="6"/>
        <v>0</v>
      </c>
      <c r="BH97" s="150">
        <f t="shared" si="7"/>
        <v>0</v>
      </c>
      <c r="BI97" s="150">
        <f t="shared" si="8"/>
        <v>0</v>
      </c>
      <c r="BJ97" s="16" t="s">
        <v>77</v>
      </c>
      <c r="BK97" s="151">
        <f t="shared" si="9"/>
        <v>0</v>
      </c>
      <c r="BL97" s="16" t="s">
        <v>83</v>
      </c>
      <c r="BM97" s="16" t="s">
        <v>237</v>
      </c>
    </row>
    <row r="98" spans="2:65" s="1" customFormat="1" ht="16.5" customHeight="1">
      <c r="B98" s="139"/>
      <c r="C98" s="140"/>
      <c r="D98" s="140"/>
      <c r="E98" s="141"/>
      <c r="F98" s="142"/>
      <c r="G98" s="143"/>
      <c r="H98" s="144"/>
      <c r="I98" s="145"/>
      <c r="J98" s="144">
        <f t="shared" si="0"/>
        <v>0</v>
      </c>
      <c r="K98" s="142" t="s">
        <v>1</v>
      </c>
      <c r="L98" s="30"/>
      <c r="M98" s="146" t="s">
        <v>1</v>
      </c>
      <c r="N98" s="147" t="s">
        <v>40</v>
      </c>
      <c r="O98" s="49"/>
      <c r="P98" s="148">
        <f t="shared" si="1"/>
        <v>0</v>
      </c>
      <c r="Q98" s="148">
        <v>0</v>
      </c>
      <c r="R98" s="148">
        <f t="shared" si="2"/>
        <v>0</v>
      </c>
      <c r="S98" s="148">
        <v>0</v>
      </c>
      <c r="T98" s="149">
        <f t="shared" si="3"/>
        <v>0</v>
      </c>
      <c r="AR98" s="16" t="s">
        <v>83</v>
      </c>
      <c r="AT98" s="16" t="s">
        <v>149</v>
      </c>
      <c r="AU98" s="16" t="s">
        <v>77</v>
      </c>
      <c r="AY98" s="16" t="s">
        <v>147</v>
      </c>
      <c r="BE98" s="150">
        <f t="shared" si="4"/>
        <v>0</v>
      </c>
      <c r="BF98" s="150">
        <f t="shared" si="5"/>
        <v>0</v>
      </c>
      <c r="BG98" s="150">
        <f t="shared" si="6"/>
        <v>0</v>
      </c>
      <c r="BH98" s="150">
        <f t="shared" si="7"/>
        <v>0</v>
      </c>
      <c r="BI98" s="150">
        <f t="shared" si="8"/>
        <v>0</v>
      </c>
      <c r="BJ98" s="16" t="s">
        <v>77</v>
      </c>
      <c r="BK98" s="151">
        <f t="shared" si="9"/>
        <v>0</v>
      </c>
      <c r="BL98" s="16" t="s">
        <v>83</v>
      </c>
      <c r="BM98" s="16" t="s">
        <v>249</v>
      </c>
    </row>
    <row r="99" spans="2:65" s="1" customFormat="1" ht="33.75" customHeight="1">
      <c r="B99" s="139"/>
      <c r="C99" s="140"/>
      <c r="D99" s="140"/>
      <c r="E99" s="141"/>
      <c r="F99" s="142"/>
      <c r="G99" s="143"/>
      <c r="H99" s="144"/>
      <c r="I99" s="145"/>
      <c r="J99" s="144">
        <f t="shared" si="0"/>
        <v>0</v>
      </c>
      <c r="K99" s="142" t="s">
        <v>1</v>
      </c>
      <c r="L99" s="30"/>
      <c r="M99" s="146" t="s">
        <v>1</v>
      </c>
      <c r="N99" s="147" t="s">
        <v>40</v>
      </c>
      <c r="O99" s="49"/>
      <c r="P99" s="148">
        <f t="shared" si="1"/>
        <v>0</v>
      </c>
      <c r="Q99" s="148">
        <v>0</v>
      </c>
      <c r="R99" s="148">
        <f t="shared" si="2"/>
        <v>0</v>
      </c>
      <c r="S99" s="148">
        <v>0</v>
      </c>
      <c r="T99" s="149">
        <f t="shared" si="3"/>
        <v>0</v>
      </c>
      <c r="AR99" s="16" t="s">
        <v>83</v>
      </c>
      <c r="AT99" s="16" t="s">
        <v>149</v>
      </c>
      <c r="AU99" s="16" t="s">
        <v>77</v>
      </c>
      <c r="AY99" s="16" t="s">
        <v>147</v>
      </c>
      <c r="BE99" s="150">
        <f t="shared" si="4"/>
        <v>0</v>
      </c>
      <c r="BF99" s="150">
        <f t="shared" si="5"/>
        <v>0</v>
      </c>
      <c r="BG99" s="150">
        <f t="shared" si="6"/>
        <v>0</v>
      </c>
      <c r="BH99" s="150">
        <f t="shared" si="7"/>
        <v>0</v>
      </c>
      <c r="BI99" s="150">
        <f t="shared" si="8"/>
        <v>0</v>
      </c>
      <c r="BJ99" s="16" t="s">
        <v>77</v>
      </c>
      <c r="BK99" s="151">
        <f t="shared" si="9"/>
        <v>0</v>
      </c>
      <c r="BL99" s="16" t="s">
        <v>83</v>
      </c>
      <c r="BM99" s="16" t="s">
        <v>7</v>
      </c>
    </row>
    <row r="100" spans="2:65" s="1" customFormat="1" ht="16.5" customHeight="1">
      <c r="B100" s="139"/>
      <c r="C100" s="184"/>
      <c r="D100" s="184"/>
      <c r="E100" s="185"/>
      <c r="F100" s="186"/>
      <c r="G100" s="187"/>
      <c r="H100" s="188"/>
      <c r="I100" s="189"/>
      <c r="J100" s="188">
        <f t="shared" si="0"/>
        <v>0</v>
      </c>
      <c r="K100" s="186" t="s">
        <v>1</v>
      </c>
      <c r="L100" s="190"/>
      <c r="M100" s="191" t="s">
        <v>1</v>
      </c>
      <c r="N100" s="192" t="s">
        <v>40</v>
      </c>
      <c r="O100" s="49"/>
      <c r="P100" s="148">
        <f t="shared" si="1"/>
        <v>0</v>
      </c>
      <c r="Q100" s="148">
        <v>0</v>
      </c>
      <c r="R100" s="148">
        <f t="shared" si="2"/>
        <v>0</v>
      </c>
      <c r="S100" s="148">
        <v>0</v>
      </c>
      <c r="T100" s="149">
        <f t="shared" si="3"/>
        <v>0</v>
      </c>
      <c r="AR100" s="16" t="s">
        <v>95</v>
      </c>
      <c r="AT100" s="16" t="s">
        <v>233</v>
      </c>
      <c r="AU100" s="16" t="s">
        <v>77</v>
      </c>
      <c r="AY100" s="16" t="s">
        <v>147</v>
      </c>
      <c r="BE100" s="150">
        <f t="shared" si="4"/>
        <v>0</v>
      </c>
      <c r="BF100" s="150">
        <f t="shared" si="5"/>
        <v>0</v>
      </c>
      <c r="BG100" s="150">
        <f t="shared" si="6"/>
        <v>0</v>
      </c>
      <c r="BH100" s="150">
        <f t="shared" si="7"/>
        <v>0</v>
      </c>
      <c r="BI100" s="150">
        <f t="shared" si="8"/>
        <v>0</v>
      </c>
      <c r="BJ100" s="16" t="s">
        <v>77</v>
      </c>
      <c r="BK100" s="151">
        <f t="shared" si="9"/>
        <v>0</v>
      </c>
      <c r="BL100" s="16" t="s">
        <v>83</v>
      </c>
      <c r="BM100" s="16" t="s">
        <v>271</v>
      </c>
    </row>
    <row r="101" spans="2:65" s="1" customFormat="1" ht="22.5" customHeight="1">
      <c r="B101" s="139"/>
      <c r="C101" s="140"/>
      <c r="D101" s="140"/>
      <c r="E101" s="141"/>
      <c r="F101" s="142"/>
      <c r="G101" s="143"/>
      <c r="H101" s="144"/>
      <c r="I101" s="145"/>
      <c r="J101" s="144">
        <f t="shared" si="0"/>
        <v>0</v>
      </c>
      <c r="K101" s="142" t="s">
        <v>1</v>
      </c>
      <c r="L101" s="30"/>
      <c r="M101" s="146" t="s">
        <v>1</v>
      </c>
      <c r="N101" s="147" t="s">
        <v>40</v>
      </c>
      <c r="O101" s="49"/>
      <c r="P101" s="148">
        <f t="shared" si="1"/>
        <v>0</v>
      </c>
      <c r="Q101" s="148">
        <v>0</v>
      </c>
      <c r="R101" s="148">
        <f t="shared" si="2"/>
        <v>0</v>
      </c>
      <c r="S101" s="148">
        <v>0</v>
      </c>
      <c r="T101" s="149">
        <f t="shared" si="3"/>
        <v>0</v>
      </c>
      <c r="AR101" s="16" t="s">
        <v>83</v>
      </c>
      <c r="AT101" s="16" t="s">
        <v>149</v>
      </c>
      <c r="AU101" s="16" t="s">
        <v>77</v>
      </c>
      <c r="AY101" s="16" t="s">
        <v>147</v>
      </c>
      <c r="BE101" s="150">
        <f t="shared" si="4"/>
        <v>0</v>
      </c>
      <c r="BF101" s="150">
        <f t="shared" si="5"/>
        <v>0</v>
      </c>
      <c r="BG101" s="150">
        <f t="shared" si="6"/>
        <v>0</v>
      </c>
      <c r="BH101" s="150">
        <f t="shared" si="7"/>
        <v>0</v>
      </c>
      <c r="BI101" s="150">
        <f t="shared" si="8"/>
        <v>0</v>
      </c>
      <c r="BJ101" s="16" t="s">
        <v>77</v>
      </c>
      <c r="BK101" s="151">
        <f t="shared" si="9"/>
        <v>0</v>
      </c>
      <c r="BL101" s="16" t="s">
        <v>83</v>
      </c>
      <c r="BM101" s="16" t="s">
        <v>280</v>
      </c>
    </row>
    <row r="102" spans="2:65" s="1" customFormat="1" ht="16.5" customHeight="1">
      <c r="B102" s="139"/>
      <c r="C102" s="140"/>
      <c r="D102" s="140"/>
      <c r="E102" s="141"/>
      <c r="F102" s="142"/>
      <c r="G102" s="143"/>
      <c r="H102" s="144"/>
      <c r="I102" s="145"/>
      <c r="J102" s="144">
        <f t="shared" si="0"/>
        <v>0</v>
      </c>
      <c r="K102" s="142" t="s">
        <v>1</v>
      </c>
      <c r="L102" s="30"/>
      <c r="M102" s="146" t="s">
        <v>1</v>
      </c>
      <c r="N102" s="147" t="s">
        <v>40</v>
      </c>
      <c r="O102" s="49"/>
      <c r="P102" s="148">
        <f t="shared" si="1"/>
        <v>0</v>
      </c>
      <c r="Q102" s="148">
        <v>0</v>
      </c>
      <c r="R102" s="148">
        <f t="shared" si="2"/>
        <v>0</v>
      </c>
      <c r="S102" s="148">
        <v>0</v>
      </c>
      <c r="T102" s="149">
        <f t="shared" si="3"/>
        <v>0</v>
      </c>
      <c r="AR102" s="16" t="s">
        <v>83</v>
      </c>
      <c r="AT102" s="16" t="s">
        <v>149</v>
      </c>
      <c r="AU102" s="16" t="s">
        <v>77</v>
      </c>
      <c r="AY102" s="16" t="s">
        <v>147</v>
      </c>
      <c r="BE102" s="150">
        <f t="shared" si="4"/>
        <v>0</v>
      </c>
      <c r="BF102" s="150">
        <f t="shared" si="5"/>
        <v>0</v>
      </c>
      <c r="BG102" s="150">
        <f t="shared" si="6"/>
        <v>0</v>
      </c>
      <c r="BH102" s="150">
        <f t="shared" si="7"/>
        <v>0</v>
      </c>
      <c r="BI102" s="150">
        <f t="shared" si="8"/>
        <v>0</v>
      </c>
      <c r="BJ102" s="16" t="s">
        <v>77</v>
      </c>
      <c r="BK102" s="151">
        <f t="shared" si="9"/>
        <v>0</v>
      </c>
      <c r="BL102" s="16" t="s">
        <v>83</v>
      </c>
      <c r="BM102" s="16" t="s">
        <v>288</v>
      </c>
    </row>
    <row r="103" spans="2:65" s="1" customFormat="1" ht="16.5" customHeight="1">
      <c r="B103" s="139"/>
      <c r="C103" s="184"/>
      <c r="D103" s="184"/>
      <c r="E103" s="185"/>
      <c r="F103" s="186"/>
      <c r="G103" s="187"/>
      <c r="H103" s="188"/>
      <c r="I103" s="189"/>
      <c r="J103" s="188">
        <f t="shared" si="0"/>
        <v>0</v>
      </c>
      <c r="K103" s="186" t="s">
        <v>1</v>
      </c>
      <c r="L103" s="190"/>
      <c r="M103" s="191" t="s">
        <v>1</v>
      </c>
      <c r="N103" s="192" t="s">
        <v>40</v>
      </c>
      <c r="O103" s="49"/>
      <c r="P103" s="148">
        <f t="shared" si="1"/>
        <v>0</v>
      </c>
      <c r="Q103" s="148">
        <v>0</v>
      </c>
      <c r="R103" s="148">
        <f t="shared" si="2"/>
        <v>0</v>
      </c>
      <c r="S103" s="148">
        <v>0</v>
      </c>
      <c r="T103" s="149">
        <f t="shared" si="3"/>
        <v>0</v>
      </c>
      <c r="AR103" s="16" t="s">
        <v>95</v>
      </c>
      <c r="AT103" s="16" t="s">
        <v>233</v>
      </c>
      <c r="AU103" s="16" t="s">
        <v>77</v>
      </c>
      <c r="AY103" s="16" t="s">
        <v>147</v>
      </c>
      <c r="BE103" s="150">
        <f t="shared" si="4"/>
        <v>0</v>
      </c>
      <c r="BF103" s="150">
        <f t="shared" si="5"/>
        <v>0</v>
      </c>
      <c r="BG103" s="150">
        <f t="shared" si="6"/>
        <v>0</v>
      </c>
      <c r="BH103" s="150">
        <f t="shared" si="7"/>
        <v>0</v>
      </c>
      <c r="BI103" s="150">
        <f t="shared" si="8"/>
        <v>0</v>
      </c>
      <c r="BJ103" s="16" t="s">
        <v>77</v>
      </c>
      <c r="BK103" s="151">
        <f t="shared" si="9"/>
        <v>0</v>
      </c>
      <c r="BL103" s="16" t="s">
        <v>83</v>
      </c>
      <c r="BM103" s="16" t="s">
        <v>298</v>
      </c>
    </row>
    <row r="104" spans="2:65" s="1" customFormat="1" ht="22.5" customHeight="1">
      <c r="B104" s="139"/>
      <c r="C104" s="140"/>
      <c r="D104" s="140"/>
      <c r="E104" s="141"/>
      <c r="F104" s="142"/>
      <c r="G104" s="143"/>
      <c r="H104" s="144"/>
      <c r="I104" s="145"/>
      <c r="J104" s="144">
        <f t="shared" si="0"/>
        <v>0</v>
      </c>
      <c r="K104" s="142" t="s">
        <v>1</v>
      </c>
      <c r="L104" s="30"/>
      <c r="M104" s="146" t="s">
        <v>1</v>
      </c>
      <c r="N104" s="147" t="s">
        <v>40</v>
      </c>
      <c r="O104" s="49"/>
      <c r="P104" s="148">
        <f t="shared" si="1"/>
        <v>0</v>
      </c>
      <c r="Q104" s="148">
        <v>0</v>
      </c>
      <c r="R104" s="148">
        <f t="shared" si="2"/>
        <v>0</v>
      </c>
      <c r="S104" s="148">
        <v>0</v>
      </c>
      <c r="T104" s="149">
        <f t="shared" si="3"/>
        <v>0</v>
      </c>
      <c r="AR104" s="16" t="s">
        <v>83</v>
      </c>
      <c r="AT104" s="16" t="s">
        <v>149</v>
      </c>
      <c r="AU104" s="16" t="s">
        <v>77</v>
      </c>
      <c r="AY104" s="16" t="s">
        <v>147</v>
      </c>
      <c r="BE104" s="150">
        <f t="shared" si="4"/>
        <v>0</v>
      </c>
      <c r="BF104" s="150">
        <f t="shared" si="5"/>
        <v>0</v>
      </c>
      <c r="BG104" s="150">
        <f t="shared" si="6"/>
        <v>0</v>
      </c>
      <c r="BH104" s="150">
        <f t="shared" si="7"/>
        <v>0</v>
      </c>
      <c r="BI104" s="150">
        <f t="shared" si="8"/>
        <v>0</v>
      </c>
      <c r="BJ104" s="16" t="s">
        <v>77</v>
      </c>
      <c r="BK104" s="151">
        <f t="shared" si="9"/>
        <v>0</v>
      </c>
      <c r="BL104" s="16" t="s">
        <v>83</v>
      </c>
      <c r="BM104" s="16" t="s">
        <v>306</v>
      </c>
    </row>
    <row r="105" spans="2:65" s="1" customFormat="1" ht="16.5" customHeight="1">
      <c r="B105" s="139"/>
      <c r="C105" s="184"/>
      <c r="D105" s="184"/>
      <c r="E105" s="185"/>
      <c r="F105" s="186"/>
      <c r="G105" s="187"/>
      <c r="H105" s="188"/>
      <c r="I105" s="189"/>
      <c r="J105" s="188">
        <f t="shared" si="0"/>
        <v>0</v>
      </c>
      <c r="K105" s="186" t="s">
        <v>1</v>
      </c>
      <c r="L105" s="190"/>
      <c r="M105" s="191" t="s">
        <v>1</v>
      </c>
      <c r="N105" s="192" t="s">
        <v>40</v>
      </c>
      <c r="O105" s="49"/>
      <c r="P105" s="148">
        <f t="shared" si="1"/>
        <v>0</v>
      </c>
      <c r="Q105" s="148">
        <v>0</v>
      </c>
      <c r="R105" s="148">
        <f t="shared" si="2"/>
        <v>0</v>
      </c>
      <c r="S105" s="148">
        <v>0</v>
      </c>
      <c r="T105" s="149">
        <f t="shared" si="3"/>
        <v>0</v>
      </c>
      <c r="AR105" s="16" t="s">
        <v>95</v>
      </c>
      <c r="AT105" s="16" t="s">
        <v>233</v>
      </c>
      <c r="AU105" s="16" t="s">
        <v>77</v>
      </c>
      <c r="AY105" s="16" t="s">
        <v>147</v>
      </c>
      <c r="BE105" s="150">
        <f t="shared" si="4"/>
        <v>0</v>
      </c>
      <c r="BF105" s="150">
        <f t="shared" si="5"/>
        <v>0</v>
      </c>
      <c r="BG105" s="150">
        <f t="shared" si="6"/>
        <v>0</v>
      </c>
      <c r="BH105" s="150">
        <f t="shared" si="7"/>
        <v>0</v>
      </c>
      <c r="BI105" s="150">
        <f t="shared" si="8"/>
        <v>0</v>
      </c>
      <c r="BJ105" s="16" t="s">
        <v>77</v>
      </c>
      <c r="BK105" s="151">
        <f t="shared" si="9"/>
        <v>0</v>
      </c>
      <c r="BL105" s="16" t="s">
        <v>83</v>
      </c>
      <c r="BM105" s="16" t="s">
        <v>314</v>
      </c>
    </row>
    <row r="106" spans="2:65" s="1" customFormat="1" ht="16.5" customHeight="1">
      <c r="B106" s="139"/>
      <c r="C106" s="184"/>
      <c r="D106" s="184"/>
      <c r="E106" s="185"/>
      <c r="F106" s="186"/>
      <c r="G106" s="187"/>
      <c r="H106" s="188"/>
      <c r="I106" s="189"/>
      <c r="J106" s="188">
        <f t="shared" si="0"/>
        <v>0</v>
      </c>
      <c r="K106" s="186" t="s">
        <v>1</v>
      </c>
      <c r="L106" s="190"/>
      <c r="M106" s="191" t="s">
        <v>1</v>
      </c>
      <c r="N106" s="192" t="s">
        <v>40</v>
      </c>
      <c r="O106" s="49"/>
      <c r="P106" s="148">
        <f t="shared" si="1"/>
        <v>0</v>
      </c>
      <c r="Q106" s="148">
        <v>0</v>
      </c>
      <c r="R106" s="148">
        <f t="shared" si="2"/>
        <v>0</v>
      </c>
      <c r="S106" s="148">
        <v>0</v>
      </c>
      <c r="T106" s="149">
        <f t="shared" si="3"/>
        <v>0</v>
      </c>
      <c r="AR106" s="16" t="s">
        <v>95</v>
      </c>
      <c r="AT106" s="16" t="s">
        <v>233</v>
      </c>
      <c r="AU106" s="16" t="s">
        <v>77</v>
      </c>
      <c r="AY106" s="16" t="s">
        <v>147</v>
      </c>
      <c r="BE106" s="150">
        <f t="shared" si="4"/>
        <v>0</v>
      </c>
      <c r="BF106" s="150">
        <f t="shared" si="5"/>
        <v>0</v>
      </c>
      <c r="BG106" s="150">
        <f t="shared" si="6"/>
        <v>0</v>
      </c>
      <c r="BH106" s="150">
        <f t="shared" si="7"/>
        <v>0</v>
      </c>
      <c r="BI106" s="150">
        <f t="shared" si="8"/>
        <v>0</v>
      </c>
      <c r="BJ106" s="16" t="s">
        <v>77</v>
      </c>
      <c r="BK106" s="151">
        <f t="shared" si="9"/>
        <v>0</v>
      </c>
      <c r="BL106" s="16" t="s">
        <v>83</v>
      </c>
      <c r="BM106" s="16" t="s">
        <v>323</v>
      </c>
    </row>
    <row r="107" spans="2:65" s="1" customFormat="1" ht="16.5" customHeight="1">
      <c r="B107" s="139"/>
      <c r="C107" s="140"/>
      <c r="D107" s="140"/>
      <c r="E107" s="141"/>
      <c r="F107" s="142"/>
      <c r="G107" s="143"/>
      <c r="H107" s="144"/>
      <c r="I107" s="145"/>
      <c r="J107" s="144">
        <f t="shared" si="0"/>
        <v>0</v>
      </c>
      <c r="K107" s="142" t="s">
        <v>1</v>
      </c>
      <c r="L107" s="30"/>
      <c r="M107" s="146" t="s">
        <v>1</v>
      </c>
      <c r="N107" s="147" t="s">
        <v>40</v>
      </c>
      <c r="O107" s="49"/>
      <c r="P107" s="148">
        <f t="shared" si="1"/>
        <v>0</v>
      </c>
      <c r="Q107" s="148">
        <v>0</v>
      </c>
      <c r="R107" s="148">
        <f t="shared" si="2"/>
        <v>0</v>
      </c>
      <c r="S107" s="148">
        <v>0</v>
      </c>
      <c r="T107" s="149">
        <f t="shared" si="3"/>
        <v>0</v>
      </c>
      <c r="AR107" s="16" t="s">
        <v>83</v>
      </c>
      <c r="AT107" s="16" t="s">
        <v>149</v>
      </c>
      <c r="AU107" s="16" t="s">
        <v>77</v>
      </c>
      <c r="AY107" s="16" t="s">
        <v>147</v>
      </c>
      <c r="BE107" s="150">
        <f t="shared" si="4"/>
        <v>0</v>
      </c>
      <c r="BF107" s="150">
        <f t="shared" si="5"/>
        <v>0</v>
      </c>
      <c r="BG107" s="150">
        <f t="shared" si="6"/>
        <v>0</v>
      </c>
      <c r="BH107" s="150">
        <f t="shared" si="7"/>
        <v>0</v>
      </c>
      <c r="BI107" s="150">
        <f t="shared" si="8"/>
        <v>0</v>
      </c>
      <c r="BJ107" s="16" t="s">
        <v>77</v>
      </c>
      <c r="BK107" s="151">
        <f t="shared" si="9"/>
        <v>0</v>
      </c>
      <c r="BL107" s="16" t="s">
        <v>83</v>
      </c>
      <c r="BM107" s="16" t="s">
        <v>332</v>
      </c>
    </row>
    <row r="108" spans="2:65" s="1" customFormat="1" ht="16.5" customHeight="1">
      <c r="B108" s="139"/>
      <c r="C108" s="184"/>
      <c r="D108" s="184"/>
      <c r="E108" s="185"/>
      <c r="F108" s="186"/>
      <c r="G108" s="187"/>
      <c r="H108" s="188"/>
      <c r="I108" s="189"/>
      <c r="J108" s="188">
        <f t="shared" si="0"/>
        <v>0</v>
      </c>
      <c r="K108" s="186" t="s">
        <v>1</v>
      </c>
      <c r="L108" s="190"/>
      <c r="M108" s="191" t="s">
        <v>1</v>
      </c>
      <c r="N108" s="192" t="s">
        <v>40</v>
      </c>
      <c r="O108" s="49"/>
      <c r="P108" s="148">
        <f t="shared" si="1"/>
        <v>0</v>
      </c>
      <c r="Q108" s="148">
        <v>0</v>
      </c>
      <c r="R108" s="148">
        <f t="shared" si="2"/>
        <v>0</v>
      </c>
      <c r="S108" s="148">
        <v>0</v>
      </c>
      <c r="T108" s="149">
        <f t="shared" si="3"/>
        <v>0</v>
      </c>
      <c r="AR108" s="16" t="s">
        <v>95</v>
      </c>
      <c r="AT108" s="16" t="s">
        <v>233</v>
      </c>
      <c r="AU108" s="16" t="s">
        <v>77</v>
      </c>
      <c r="AY108" s="16" t="s">
        <v>147</v>
      </c>
      <c r="BE108" s="150">
        <f t="shared" si="4"/>
        <v>0</v>
      </c>
      <c r="BF108" s="150">
        <f t="shared" si="5"/>
        <v>0</v>
      </c>
      <c r="BG108" s="150">
        <f t="shared" si="6"/>
        <v>0</v>
      </c>
      <c r="BH108" s="150">
        <f t="shared" si="7"/>
        <v>0</v>
      </c>
      <c r="BI108" s="150">
        <f t="shared" si="8"/>
        <v>0</v>
      </c>
      <c r="BJ108" s="16" t="s">
        <v>77</v>
      </c>
      <c r="BK108" s="151">
        <f t="shared" si="9"/>
        <v>0</v>
      </c>
      <c r="BL108" s="16" t="s">
        <v>83</v>
      </c>
      <c r="BM108" s="16" t="s">
        <v>340</v>
      </c>
    </row>
    <row r="109" spans="2:65" s="1" customFormat="1" ht="33.75" customHeight="1">
      <c r="B109" s="139"/>
      <c r="C109" s="140"/>
      <c r="D109" s="140"/>
      <c r="E109" s="141"/>
      <c r="F109" s="142"/>
      <c r="G109" s="143"/>
      <c r="H109" s="144"/>
      <c r="I109" s="145"/>
      <c r="J109" s="144">
        <f t="shared" si="0"/>
        <v>0</v>
      </c>
      <c r="K109" s="142" t="s">
        <v>1</v>
      </c>
      <c r="L109" s="30"/>
      <c r="M109" s="146" t="s">
        <v>1</v>
      </c>
      <c r="N109" s="147" t="s">
        <v>40</v>
      </c>
      <c r="O109" s="49"/>
      <c r="P109" s="148">
        <f t="shared" si="1"/>
        <v>0</v>
      </c>
      <c r="Q109" s="148">
        <v>0</v>
      </c>
      <c r="R109" s="148">
        <f t="shared" si="2"/>
        <v>0</v>
      </c>
      <c r="S109" s="148">
        <v>0</v>
      </c>
      <c r="T109" s="149">
        <f t="shared" si="3"/>
        <v>0</v>
      </c>
      <c r="AR109" s="16" t="s">
        <v>83</v>
      </c>
      <c r="AT109" s="16" t="s">
        <v>149</v>
      </c>
      <c r="AU109" s="16" t="s">
        <v>77</v>
      </c>
      <c r="AY109" s="16" t="s">
        <v>147</v>
      </c>
      <c r="BE109" s="150">
        <f t="shared" si="4"/>
        <v>0</v>
      </c>
      <c r="BF109" s="150">
        <f t="shared" si="5"/>
        <v>0</v>
      </c>
      <c r="BG109" s="150">
        <f t="shared" si="6"/>
        <v>0</v>
      </c>
      <c r="BH109" s="150">
        <f t="shared" si="7"/>
        <v>0</v>
      </c>
      <c r="BI109" s="150">
        <f t="shared" si="8"/>
        <v>0</v>
      </c>
      <c r="BJ109" s="16" t="s">
        <v>77</v>
      </c>
      <c r="BK109" s="151">
        <f t="shared" si="9"/>
        <v>0</v>
      </c>
      <c r="BL109" s="16" t="s">
        <v>83</v>
      </c>
      <c r="BM109" s="16" t="s">
        <v>349</v>
      </c>
    </row>
    <row r="110" spans="2:65" s="1" customFormat="1" ht="22.5" customHeight="1">
      <c r="B110" s="139"/>
      <c r="C110" s="140"/>
      <c r="D110" s="140"/>
      <c r="E110" s="141"/>
      <c r="F110" s="142"/>
      <c r="G110" s="143"/>
      <c r="H110" s="144"/>
      <c r="I110" s="145"/>
      <c r="J110" s="144">
        <f t="shared" si="0"/>
        <v>0</v>
      </c>
      <c r="K110" s="142" t="s">
        <v>1</v>
      </c>
      <c r="L110" s="30"/>
      <c r="M110" s="146" t="s">
        <v>1</v>
      </c>
      <c r="N110" s="147" t="s">
        <v>40</v>
      </c>
      <c r="O110" s="49"/>
      <c r="P110" s="148">
        <f t="shared" si="1"/>
        <v>0</v>
      </c>
      <c r="Q110" s="148">
        <v>0</v>
      </c>
      <c r="R110" s="148">
        <f t="shared" si="2"/>
        <v>0</v>
      </c>
      <c r="S110" s="148">
        <v>0</v>
      </c>
      <c r="T110" s="149">
        <f t="shared" si="3"/>
        <v>0</v>
      </c>
      <c r="AR110" s="16" t="s">
        <v>83</v>
      </c>
      <c r="AT110" s="16" t="s">
        <v>149</v>
      </c>
      <c r="AU110" s="16" t="s">
        <v>77</v>
      </c>
      <c r="AY110" s="16" t="s">
        <v>147</v>
      </c>
      <c r="BE110" s="150">
        <f t="shared" si="4"/>
        <v>0</v>
      </c>
      <c r="BF110" s="150">
        <f t="shared" si="5"/>
        <v>0</v>
      </c>
      <c r="BG110" s="150">
        <f t="shared" si="6"/>
        <v>0</v>
      </c>
      <c r="BH110" s="150">
        <f t="shared" si="7"/>
        <v>0</v>
      </c>
      <c r="BI110" s="150">
        <f t="shared" si="8"/>
        <v>0</v>
      </c>
      <c r="BJ110" s="16" t="s">
        <v>77</v>
      </c>
      <c r="BK110" s="151">
        <f t="shared" si="9"/>
        <v>0</v>
      </c>
      <c r="BL110" s="16" t="s">
        <v>83</v>
      </c>
      <c r="BM110" s="16" t="s">
        <v>357</v>
      </c>
    </row>
    <row r="111" spans="2:65" s="1" customFormat="1" ht="16.5" customHeight="1">
      <c r="B111" s="139"/>
      <c r="C111" s="184"/>
      <c r="D111" s="184"/>
      <c r="E111" s="185"/>
      <c r="F111" s="186"/>
      <c r="G111" s="187"/>
      <c r="H111" s="188"/>
      <c r="I111" s="189"/>
      <c r="J111" s="188">
        <f t="shared" si="0"/>
        <v>0</v>
      </c>
      <c r="K111" s="186" t="s">
        <v>1</v>
      </c>
      <c r="L111" s="190"/>
      <c r="M111" s="191" t="s">
        <v>1</v>
      </c>
      <c r="N111" s="192" t="s">
        <v>40</v>
      </c>
      <c r="O111" s="49"/>
      <c r="P111" s="148">
        <f t="shared" si="1"/>
        <v>0</v>
      </c>
      <c r="Q111" s="148">
        <v>0</v>
      </c>
      <c r="R111" s="148">
        <f t="shared" si="2"/>
        <v>0</v>
      </c>
      <c r="S111" s="148">
        <v>0</v>
      </c>
      <c r="T111" s="149">
        <f t="shared" si="3"/>
        <v>0</v>
      </c>
      <c r="AR111" s="16" t="s">
        <v>95</v>
      </c>
      <c r="AT111" s="16" t="s">
        <v>233</v>
      </c>
      <c r="AU111" s="16" t="s">
        <v>77</v>
      </c>
      <c r="AY111" s="16" t="s">
        <v>147</v>
      </c>
      <c r="BE111" s="150">
        <f t="shared" si="4"/>
        <v>0</v>
      </c>
      <c r="BF111" s="150">
        <f t="shared" si="5"/>
        <v>0</v>
      </c>
      <c r="BG111" s="150">
        <f t="shared" si="6"/>
        <v>0</v>
      </c>
      <c r="BH111" s="150">
        <f t="shared" si="7"/>
        <v>0</v>
      </c>
      <c r="BI111" s="150">
        <f t="shared" si="8"/>
        <v>0</v>
      </c>
      <c r="BJ111" s="16" t="s">
        <v>77</v>
      </c>
      <c r="BK111" s="151">
        <f t="shared" si="9"/>
        <v>0</v>
      </c>
      <c r="BL111" s="16" t="s">
        <v>83</v>
      </c>
      <c r="BM111" s="16" t="s">
        <v>366</v>
      </c>
    </row>
    <row r="112" spans="2:65" s="1" customFormat="1" ht="16.5" customHeight="1">
      <c r="B112" s="139"/>
      <c r="C112" s="140"/>
      <c r="D112" s="140"/>
      <c r="E112" s="141"/>
      <c r="F112" s="142"/>
      <c r="G112" s="143"/>
      <c r="H112" s="144"/>
      <c r="I112" s="145"/>
      <c r="J112" s="144">
        <f t="shared" si="0"/>
        <v>0</v>
      </c>
      <c r="K112" s="142" t="s">
        <v>1</v>
      </c>
      <c r="L112" s="30"/>
      <c r="M112" s="146" t="s">
        <v>1</v>
      </c>
      <c r="N112" s="147" t="s">
        <v>40</v>
      </c>
      <c r="O112" s="49"/>
      <c r="P112" s="148">
        <f t="shared" si="1"/>
        <v>0</v>
      </c>
      <c r="Q112" s="148">
        <v>0</v>
      </c>
      <c r="R112" s="148">
        <f t="shared" si="2"/>
        <v>0</v>
      </c>
      <c r="S112" s="148">
        <v>0</v>
      </c>
      <c r="T112" s="149">
        <f t="shared" si="3"/>
        <v>0</v>
      </c>
      <c r="AR112" s="16" t="s">
        <v>83</v>
      </c>
      <c r="AT112" s="16" t="s">
        <v>149</v>
      </c>
      <c r="AU112" s="16" t="s">
        <v>77</v>
      </c>
      <c r="AY112" s="16" t="s">
        <v>147</v>
      </c>
      <c r="BE112" s="150">
        <f t="shared" si="4"/>
        <v>0</v>
      </c>
      <c r="BF112" s="150">
        <f t="shared" si="5"/>
        <v>0</v>
      </c>
      <c r="BG112" s="150">
        <f t="shared" si="6"/>
        <v>0</v>
      </c>
      <c r="BH112" s="150">
        <f t="shared" si="7"/>
        <v>0</v>
      </c>
      <c r="BI112" s="150">
        <f t="shared" si="8"/>
        <v>0</v>
      </c>
      <c r="BJ112" s="16" t="s">
        <v>77</v>
      </c>
      <c r="BK112" s="151">
        <f t="shared" si="9"/>
        <v>0</v>
      </c>
      <c r="BL112" s="16" t="s">
        <v>83</v>
      </c>
      <c r="BM112" s="16" t="s">
        <v>375</v>
      </c>
    </row>
    <row r="113" spans="2:65" s="1" customFormat="1" ht="16.5" customHeight="1">
      <c r="B113" s="139"/>
      <c r="C113" s="140"/>
      <c r="D113" s="140"/>
      <c r="E113" s="141"/>
      <c r="F113" s="142"/>
      <c r="G113" s="143"/>
      <c r="H113" s="144"/>
      <c r="I113" s="145"/>
      <c r="J113" s="144">
        <f t="shared" si="0"/>
        <v>0</v>
      </c>
      <c r="K113" s="142" t="s">
        <v>1</v>
      </c>
      <c r="L113" s="30"/>
      <c r="M113" s="146" t="s">
        <v>1</v>
      </c>
      <c r="N113" s="147" t="s">
        <v>40</v>
      </c>
      <c r="O113" s="49"/>
      <c r="P113" s="148">
        <f t="shared" si="1"/>
        <v>0</v>
      </c>
      <c r="Q113" s="148">
        <v>0</v>
      </c>
      <c r="R113" s="148">
        <f t="shared" si="2"/>
        <v>0</v>
      </c>
      <c r="S113" s="148">
        <v>0</v>
      </c>
      <c r="T113" s="149">
        <f t="shared" si="3"/>
        <v>0</v>
      </c>
      <c r="AR113" s="16" t="s">
        <v>83</v>
      </c>
      <c r="AT113" s="16" t="s">
        <v>149</v>
      </c>
      <c r="AU113" s="16" t="s">
        <v>77</v>
      </c>
      <c r="AY113" s="16" t="s">
        <v>147</v>
      </c>
      <c r="BE113" s="150">
        <f t="shared" si="4"/>
        <v>0</v>
      </c>
      <c r="BF113" s="150">
        <f t="shared" si="5"/>
        <v>0</v>
      </c>
      <c r="BG113" s="150">
        <f t="shared" si="6"/>
        <v>0</v>
      </c>
      <c r="BH113" s="150">
        <f t="shared" si="7"/>
        <v>0</v>
      </c>
      <c r="BI113" s="150">
        <f t="shared" si="8"/>
        <v>0</v>
      </c>
      <c r="BJ113" s="16" t="s">
        <v>77</v>
      </c>
      <c r="BK113" s="151">
        <f t="shared" si="9"/>
        <v>0</v>
      </c>
      <c r="BL113" s="16" t="s">
        <v>83</v>
      </c>
      <c r="BM113" s="16" t="s">
        <v>387</v>
      </c>
    </row>
    <row r="114" spans="2:65" s="1" customFormat="1" ht="16.5" customHeight="1">
      <c r="B114" s="139"/>
      <c r="C114" s="184"/>
      <c r="D114" s="184"/>
      <c r="E114" s="185"/>
      <c r="F114" s="186"/>
      <c r="G114" s="187"/>
      <c r="H114" s="188"/>
      <c r="I114" s="189"/>
      <c r="J114" s="188">
        <f t="shared" si="0"/>
        <v>0</v>
      </c>
      <c r="K114" s="186" t="s">
        <v>1</v>
      </c>
      <c r="L114" s="190"/>
      <c r="M114" s="191" t="s">
        <v>1</v>
      </c>
      <c r="N114" s="192" t="s">
        <v>40</v>
      </c>
      <c r="O114" s="49"/>
      <c r="P114" s="148">
        <f t="shared" si="1"/>
        <v>0</v>
      </c>
      <c r="Q114" s="148">
        <v>0</v>
      </c>
      <c r="R114" s="148">
        <f t="shared" si="2"/>
        <v>0</v>
      </c>
      <c r="S114" s="148">
        <v>0</v>
      </c>
      <c r="T114" s="149">
        <f t="shared" si="3"/>
        <v>0</v>
      </c>
      <c r="AR114" s="16" t="s">
        <v>95</v>
      </c>
      <c r="AT114" s="16" t="s">
        <v>233</v>
      </c>
      <c r="AU114" s="16" t="s">
        <v>77</v>
      </c>
      <c r="AY114" s="16" t="s">
        <v>147</v>
      </c>
      <c r="BE114" s="150">
        <f t="shared" si="4"/>
        <v>0</v>
      </c>
      <c r="BF114" s="150">
        <f t="shared" si="5"/>
        <v>0</v>
      </c>
      <c r="BG114" s="150">
        <f t="shared" si="6"/>
        <v>0</v>
      </c>
      <c r="BH114" s="150">
        <f t="shared" si="7"/>
        <v>0</v>
      </c>
      <c r="BI114" s="150">
        <f t="shared" si="8"/>
        <v>0</v>
      </c>
      <c r="BJ114" s="16" t="s">
        <v>77</v>
      </c>
      <c r="BK114" s="151">
        <f t="shared" si="9"/>
        <v>0</v>
      </c>
      <c r="BL114" s="16" t="s">
        <v>83</v>
      </c>
      <c r="BM114" s="16" t="s">
        <v>400</v>
      </c>
    </row>
    <row r="115" spans="2:65" s="10" customFormat="1" ht="22.9" customHeight="1">
      <c r="B115" s="126"/>
      <c r="D115" s="127" t="s">
        <v>67</v>
      </c>
      <c r="E115" s="137" t="s">
        <v>1346</v>
      </c>
      <c r="F115" s="137" t="s">
        <v>1347</v>
      </c>
      <c r="I115" s="129"/>
      <c r="J115" s="138">
        <f>BK115</f>
        <v>0</v>
      </c>
      <c r="L115" s="126"/>
      <c r="M115" s="131"/>
      <c r="N115" s="132"/>
      <c r="O115" s="132"/>
      <c r="P115" s="133">
        <f>SUM(P116:P137)</f>
        <v>0</v>
      </c>
      <c r="Q115" s="132"/>
      <c r="R115" s="133">
        <f>SUM(R116:R137)</f>
        <v>0</v>
      </c>
      <c r="S115" s="132"/>
      <c r="T115" s="134">
        <f>SUM(T116:T137)</f>
        <v>0</v>
      </c>
      <c r="AR115" s="127" t="s">
        <v>73</v>
      </c>
      <c r="AT115" s="135" t="s">
        <v>67</v>
      </c>
      <c r="AU115" s="135" t="s">
        <v>73</v>
      </c>
      <c r="AY115" s="127" t="s">
        <v>147</v>
      </c>
      <c r="BK115" s="136">
        <f>SUM(BK116:BK137)</f>
        <v>0</v>
      </c>
    </row>
    <row r="116" spans="2:65" s="1" customFormat="1" ht="33.75" customHeight="1">
      <c r="B116" s="139"/>
      <c r="C116" s="140" t="s">
        <v>73</v>
      </c>
      <c r="D116" s="140" t="s">
        <v>149</v>
      </c>
      <c r="E116" s="141" t="s">
        <v>1348</v>
      </c>
      <c r="F116" s="142" t="s">
        <v>1318</v>
      </c>
      <c r="G116" s="143" t="s">
        <v>326</v>
      </c>
      <c r="H116" s="144">
        <v>14</v>
      </c>
      <c r="I116" s="145"/>
      <c r="J116" s="144">
        <f t="shared" ref="J116:J137" si="10">ROUND(I116*H116,3)</f>
        <v>0</v>
      </c>
      <c r="K116" s="142" t="s">
        <v>1</v>
      </c>
      <c r="L116" s="30"/>
      <c r="M116" s="146" t="s">
        <v>1</v>
      </c>
      <c r="N116" s="147" t="s">
        <v>40</v>
      </c>
      <c r="O116" s="49"/>
      <c r="P116" s="148">
        <f t="shared" ref="P116:P137" si="11">O116*H116</f>
        <v>0</v>
      </c>
      <c r="Q116" s="148">
        <v>0</v>
      </c>
      <c r="R116" s="148">
        <f t="shared" ref="R116:R137" si="12">Q116*H116</f>
        <v>0</v>
      </c>
      <c r="S116" s="148">
        <v>0</v>
      </c>
      <c r="T116" s="149">
        <f t="shared" ref="T116:T137" si="13">S116*H116</f>
        <v>0</v>
      </c>
      <c r="AR116" s="16" t="s">
        <v>83</v>
      </c>
      <c r="AT116" s="16" t="s">
        <v>149</v>
      </c>
      <c r="AU116" s="16" t="s">
        <v>77</v>
      </c>
      <c r="AY116" s="16" t="s">
        <v>147</v>
      </c>
      <c r="BE116" s="150">
        <f t="shared" ref="BE116:BE137" si="14">IF(N116="základná",J116,0)</f>
        <v>0</v>
      </c>
      <c r="BF116" s="150">
        <f t="shared" ref="BF116:BF137" si="15">IF(N116="znížená",J116,0)</f>
        <v>0</v>
      </c>
      <c r="BG116" s="150">
        <f t="shared" ref="BG116:BG137" si="16">IF(N116="zákl. prenesená",J116,0)</f>
        <v>0</v>
      </c>
      <c r="BH116" s="150">
        <f t="shared" ref="BH116:BH137" si="17">IF(N116="zníž. prenesená",J116,0)</f>
        <v>0</v>
      </c>
      <c r="BI116" s="150">
        <f t="shared" ref="BI116:BI137" si="18">IF(N116="nulová",J116,0)</f>
        <v>0</v>
      </c>
      <c r="BJ116" s="16" t="s">
        <v>77</v>
      </c>
      <c r="BK116" s="151">
        <f t="shared" ref="BK116:BK137" si="19">ROUND(I116*H116,3)</f>
        <v>0</v>
      </c>
      <c r="BL116" s="16" t="s">
        <v>83</v>
      </c>
      <c r="BM116" s="16" t="s">
        <v>410</v>
      </c>
    </row>
    <row r="117" spans="2:65" s="1" customFormat="1" ht="16.5" customHeight="1">
      <c r="B117" s="139"/>
      <c r="C117" s="184" t="s">
        <v>77</v>
      </c>
      <c r="D117" s="184" t="s">
        <v>233</v>
      </c>
      <c r="E117" s="185" t="s">
        <v>1319</v>
      </c>
      <c r="F117" s="186" t="s">
        <v>1320</v>
      </c>
      <c r="G117" s="187" t="s">
        <v>220</v>
      </c>
      <c r="H117" s="188">
        <v>9.1</v>
      </c>
      <c r="I117" s="189"/>
      <c r="J117" s="188">
        <f t="shared" si="10"/>
        <v>0</v>
      </c>
      <c r="K117" s="186" t="s">
        <v>1</v>
      </c>
      <c r="L117" s="190"/>
      <c r="M117" s="191" t="s">
        <v>1</v>
      </c>
      <c r="N117" s="192" t="s">
        <v>40</v>
      </c>
      <c r="O117" s="49"/>
      <c r="P117" s="148">
        <f t="shared" si="11"/>
        <v>0</v>
      </c>
      <c r="Q117" s="148">
        <v>0</v>
      </c>
      <c r="R117" s="148">
        <f t="shared" si="12"/>
        <v>0</v>
      </c>
      <c r="S117" s="148">
        <v>0</v>
      </c>
      <c r="T117" s="149">
        <f t="shared" si="13"/>
        <v>0</v>
      </c>
      <c r="AR117" s="16" t="s">
        <v>95</v>
      </c>
      <c r="AT117" s="16" t="s">
        <v>233</v>
      </c>
      <c r="AU117" s="16" t="s">
        <v>77</v>
      </c>
      <c r="AY117" s="16" t="s">
        <v>147</v>
      </c>
      <c r="BE117" s="150">
        <f t="shared" si="14"/>
        <v>0</v>
      </c>
      <c r="BF117" s="150">
        <f t="shared" si="15"/>
        <v>0</v>
      </c>
      <c r="BG117" s="150">
        <f t="shared" si="16"/>
        <v>0</v>
      </c>
      <c r="BH117" s="150">
        <f t="shared" si="17"/>
        <v>0</v>
      </c>
      <c r="BI117" s="150">
        <f t="shared" si="18"/>
        <v>0</v>
      </c>
      <c r="BJ117" s="16" t="s">
        <v>77</v>
      </c>
      <c r="BK117" s="151">
        <f t="shared" si="19"/>
        <v>0</v>
      </c>
      <c r="BL117" s="16" t="s">
        <v>83</v>
      </c>
      <c r="BM117" s="16" t="s">
        <v>418</v>
      </c>
    </row>
    <row r="118" spans="2:65" s="1" customFormat="1" ht="22.5" customHeight="1">
      <c r="B118" s="139"/>
      <c r="C118" s="140" t="s">
        <v>80</v>
      </c>
      <c r="D118" s="140" t="s">
        <v>149</v>
      </c>
      <c r="E118" s="141" t="s">
        <v>1349</v>
      </c>
      <c r="F118" s="142" t="s">
        <v>1321</v>
      </c>
      <c r="G118" s="143" t="s">
        <v>326</v>
      </c>
      <c r="H118" s="144">
        <v>14</v>
      </c>
      <c r="I118" s="145"/>
      <c r="J118" s="144">
        <f t="shared" si="10"/>
        <v>0</v>
      </c>
      <c r="K118" s="142" t="s">
        <v>1</v>
      </c>
      <c r="L118" s="30"/>
      <c r="M118" s="146" t="s">
        <v>1</v>
      </c>
      <c r="N118" s="147" t="s">
        <v>40</v>
      </c>
      <c r="O118" s="49"/>
      <c r="P118" s="148">
        <f t="shared" si="11"/>
        <v>0</v>
      </c>
      <c r="Q118" s="148">
        <v>0</v>
      </c>
      <c r="R118" s="148">
        <f t="shared" si="12"/>
        <v>0</v>
      </c>
      <c r="S118" s="148">
        <v>0</v>
      </c>
      <c r="T118" s="149">
        <f t="shared" si="13"/>
        <v>0</v>
      </c>
      <c r="AR118" s="16" t="s">
        <v>83</v>
      </c>
      <c r="AT118" s="16" t="s">
        <v>149</v>
      </c>
      <c r="AU118" s="16" t="s">
        <v>77</v>
      </c>
      <c r="AY118" s="16" t="s">
        <v>147</v>
      </c>
      <c r="BE118" s="150">
        <f t="shared" si="14"/>
        <v>0</v>
      </c>
      <c r="BF118" s="150">
        <f t="shared" si="15"/>
        <v>0</v>
      </c>
      <c r="BG118" s="150">
        <f t="shared" si="16"/>
        <v>0</v>
      </c>
      <c r="BH118" s="150">
        <f t="shared" si="17"/>
        <v>0</v>
      </c>
      <c r="BI118" s="150">
        <f t="shared" si="18"/>
        <v>0</v>
      </c>
      <c r="BJ118" s="16" t="s">
        <v>77</v>
      </c>
      <c r="BK118" s="151">
        <f t="shared" si="19"/>
        <v>0</v>
      </c>
      <c r="BL118" s="16" t="s">
        <v>83</v>
      </c>
      <c r="BM118" s="16" t="s">
        <v>431</v>
      </c>
    </row>
    <row r="119" spans="2:65" s="1" customFormat="1" ht="16.5" customHeight="1">
      <c r="B119" s="139"/>
      <c r="C119" s="184" t="s">
        <v>83</v>
      </c>
      <c r="D119" s="184" t="s">
        <v>233</v>
      </c>
      <c r="E119" s="185" t="s">
        <v>1350</v>
      </c>
      <c r="F119" s="186" t="s">
        <v>1351</v>
      </c>
      <c r="G119" s="187" t="s">
        <v>326</v>
      </c>
      <c r="H119" s="188">
        <v>4</v>
      </c>
      <c r="I119" s="189"/>
      <c r="J119" s="188">
        <f t="shared" si="10"/>
        <v>0</v>
      </c>
      <c r="K119" s="186" t="s">
        <v>1</v>
      </c>
      <c r="L119" s="190"/>
      <c r="M119" s="191" t="s">
        <v>1</v>
      </c>
      <c r="N119" s="192" t="s">
        <v>40</v>
      </c>
      <c r="O119" s="49"/>
      <c r="P119" s="148">
        <f t="shared" si="11"/>
        <v>0</v>
      </c>
      <c r="Q119" s="148">
        <v>0</v>
      </c>
      <c r="R119" s="148">
        <f t="shared" si="12"/>
        <v>0</v>
      </c>
      <c r="S119" s="148">
        <v>0</v>
      </c>
      <c r="T119" s="149">
        <f t="shared" si="13"/>
        <v>0</v>
      </c>
      <c r="AR119" s="16" t="s">
        <v>95</v>
      </c>
      <c r="AT119" s="16" t="s">
        <v>233</v>
      </c>
      <c r="AU119" s="16" t="s">
        <v>77</v>
      </c>
      <c r="AY119" s="16" t="s">
        <v>147</v>
      </c>
      <c r="BE119" s="150">
        <f t="shared" si="14"/>
        <v>0</v>
      </c>
      <c r="BF119" s="150">
        <f t="shared" si="15"/>
        <v>0</v>
      </c>
      <c r="BG119" s="150">
        <f t="shared" si="16"/>
        <v>0</v>
      </c>
      <c r="BH119" s="150">
        <f t="shared" si="17"/>
        <v>0</v>
      </c>
      <c r="BI119" s="150">
        <f t="shared" si="18"/>
        <v>0</v>
      </c>
      <c r="BJ119" s="16" t="s">
        <v>77</v>
      </c>
      <c r="BK119" s="151">
        <f t="shared" si="19"/>
        <v>0</v>
      </c>
      <c r="BL119" s="16" t="s">
        <v>83</v>
      </c>
      <c r="BM119" s="16" t="s">
        <v>652</v>
      </c>
    </row>
    <row r="120" spans="2:65" s="1" customFormat="1" ht="16.5" customHeight="1">
      <c r="B120" s="139"/>
      <c r="C120" s="184" t="s">
        <v>86</v>
      </c>
      <c r="D120" s="184" t="s">
        <v>233</v>
      </c>
      <c r="E120" s="185" t="s">
        <v>1352</v>
      </c>
      <c r="F120" s="186" t="s">
        <v>1353</v>
      </c>
      <c r="G120" s="187" t="s">
        <v>326</v>
      </c>
      <c r="H120" s="188">
        <v>4</v>
      </c>
      <c r="I120" s="189"/>
      <c r="J120" s="188">
        <f t="shared" si="10"/>
        <v>0</v>
      </c>
      <c r="K120" s="186" t="s">
        <v>1</v>
      </c>
      <c r="L120" s="190"/>
      <c r="M120" s="191" t="s">
        <v>1</v>
      </c>
      <c r="N120" s="192" t="s">
        <v>40</v>
      </c>
      <c r="O120" s="49"/>
      <c r="P120" s="148">
        <f t="shared" si="11"/>
        <v>0</v>
      </c>
      <c r="Q120" s="148">
        <v>0</v>
      </c>
      <c r="R120" s="148">
        <f t="shared" si="12"/>
        <v>0</v>
      </c>
      <c r="S120" s="148">
        <v>0</v>
      </c>
      <c r="T120" s="149">
        <f t="shared" si="13"/>
        <v>0</v>
      </c>
      <c r="AR120" s="16" t="s">
        <v>95</v>
      </c>
      <c r="AT120" s="16" t="s">
        <v>233</v>
      </c>
      <c r="AU120" s="16" t="s">
        <v>77</v>
      </c>
      <c r="AY120" s="16" t="s">
        <v>147</v>
      </c>
      <c r="BE120" s="150">
        <f t="shared" si="14"/>
        <v>0</v>
      </c>
      <c r="BF120" s="150">
        <f t="shared" si="15"/>
        <v>0</v>
      </c>
      <c r="BG120" s="150">
        <f t="shared" si="16"/>
        <v>0</v>
      </c>
      <c r="BH120" s="150">
        <f t="shared" si="17"/>
        <v>0</v>
      </c>
      <c r="BI120" s="150">
        <f t="shared" si="18"/>
        <v>0</v>
      </c>
      <c r="BJ120" s="16" t="s">
        <v>77</v>
      </c>
      <c r="BK120" s="151">
        <f t="shared" si="19"/>
        <v>0</v>
      </c>
      <c r="BL120" s="16" t="s">
        <v>83</v>
      </c>
      <c r="BM120" s="16" t="s">
        <v>660</v>
      </c>
    </row>
    <row r="121" spans="2:65" s="1" customFormat="1" ht="22.5" customHeight="1">
      <c r="B121" s="139"/>
      <c r="C121" s="184" t="s">
        <v>89</v>
      </c>
      <c r="D121" s="184" t="s">
        <v>233</v>
      </c>
      <c r="E121" s="185" t="s">
        <v>1354</v>
      </c>
      <c r="F121" s="186" t="s">
        <v>1355</v>
      </c>
      <c r="G121" s="187" t="s">
        <v>326</v>
      </c>
      <c r="H121" s="188">
        <v>1</v>
      </c>
      <c r="I121" s="189"/>
      <c r="J121" s="188">
        <f t="shared" si="10"/>
        <v>0</v>
      </c>
      <c r="K121" s="186" t="s">
        <v>1</v>
      </c>
      <c r="L121" s="190"/>
      <c r="M121" s="191" t="s">
        <v>1</v>
      </c>
      <c r="N121" s="192" t="s">
        <v>40</v>
      </c>
      <c r="O121" s="49"/>
      <c r="P121" s="148">
        <f t="shared" si="11"/>
        <v>0</v>
      </c>
      <c r="Q121" s="148">
        <v>0</v>
      </c>
      <c r="R121" s="148">
        <f t="shared" si="12"/>
        <v>0</v>
      </c>
      <c r="S121" s="148">
        <v>0</v>
      </c>
      <c r="T121" s="149">
        <f t="shared" si="13"/>
        <v>0</v>
      </c>
      <c r="AR121" s="16" t="s">
        <v>95</v>
      </c>
      <c r="AT121" s="16" t="s">
        <v>233</v>
      </c>
      <c r="AU121" s="16" t="s">
        <v>77</v>
      </c>
      <c r="AY121" s="16" t="s">
        <v>147</v>
      </c>
      <c r="BE121" s="150">
        <f t="shared" si="14"/>
        <v>0</v>
      </c>
      <c r="BF121" s="150">
        <f t="shared" si="15"/>
        <v>0</v>
      </c>
      <c r="BG121" s="150">
        <f t="shared" si="16"/>
        <v>0</v>
      </c>
      <c r="BH121" s="150">
        <f t="shared" si="17"/>
        <v>0</v>
      </c>
      <c r="BI121" s="150">
        <f t="shared" si="18"/>
        <v>0</v>
      </c>
      <c r="BJ121" s="16" t="s">
        <v>77</v>
      </c>
      <c r="BK121" s="151">
        <f t="shared" si="19"/>
        <v>0</v>
      </c>
      <c r="BL121" s="16" t="s">
        <v>83</v>
      </c>
      <c r="BM121" s="16" t="s">
        <v>668</v>
      </c>
    </row>
    <row r="122" spans="2:65" s="1" customFormat="1" ht="16.5" customHeight="1">
      <c r="B122" s="139"/>
      <c r="C122" s="184" t="s">
        <v>92</v>
      </c>
      <c r="D122" s="184" t="s">
        <v>233</v>
      </c>
      <c r="E122" s="185" t="s">
        <v>1356</v>
      </c>
      <c r="F122" s="186" t="s">
        <v>1357</v>
      </c>
      <c r="G122" s="187" t="s">
        <v>326</v>
      </c>
      <c r="H122" s="188">
        <v>1</v>
      </c>
      <c r="I122" s="189"/>
      <c r="J122" s="188">
        <f t="shared" si="10"/>
        <v>0</v>
      </c>
      <c r="K122" s="186" t="s">
        <v>1</v>
      </c>
      <c r="L122" s="190"/>
      <c r="M122" s="191" t="s">
        <v>1</v>
      </c>
      <c r="N122" s="192" t="s">
        <v>40</v>
      </c>
      <c r="O122" s="49"/>
      <c r="P122" s="148">
        <f t="shared" si="11"/>
        <v>0</v>
      </c>
      <c r="Q122" s="148">
        <v>0</v>
      </c>
      <c r="R122" s="148">
        <f t="shared" si="12"/>
        <v>0</v>
      </c>
      <c r="S122" s="148">
        <v>0</v>
      </c>
      <c r="T122" s="149">
        <f t="shared" si="13"/>
        <v>0</v>
      </c>
      <c r="AR122" s="16" t="s">
        <v>95</v>
      </c>
      <c r="AT122" s="16" t="s">
        <v>233</v>
      </c>
      <c r="AU122" s="16" t="s">
        <v>77</v>
      </c>
      <c r="AY122" s="16" t="s">
        <v>147</v>
      </c>
      <c r="BE122" s="150">
        <f t="shared" si="14"/>
        <v>0</v>
      </c>
      <c r="BF122" s="150">
        <f t="shared" si="15"/>
        <v>0</v>
      </c>
      <c r="BG122" s="150">
        <f t="shared" si="16"/>
        <v>0</v>
      </c>
      <c r="BH122" s="150">
        <f t="shared" si="17"/>
        <v>0</v>
      </c>
      <c r="BI122" s="150">
        <f t="shared" si="18"/>
        <v>0</v>
      </c>
      <c r="BJ122" s="16" t="s">
        <v>77</v>
      </c>
      <c r="BK122" s="151">
        <f t="shared" si="19"/>
        <v>0</v>
      </c>
      <c r="BL122" s="16" t="s">
        <v>83</v>
      </c>
      <c r="BM122" s="16" t="s">
        <v>676</v>
      </c>
    </row>
    <row r="123" spans="2:65" s="1" customFormat="1" ht="16.5" customHeight="1">
      <c r="B123" s="139"/>
      <c r="C123" s="184" t="s">
        <v>95</v>
      </c>
      <c r="D123" s="184" t="s">
        <v>233</v>
      </c>
      <c r="E123" s="185" t="s">
        <v>1358</v>
      </c>
      <c r="F123" s="186" t="s">
        <v>1359</v>
      </c>
      <c r="G123" s="187" t="s">
        <v>326</v>
      </c>
      <c r="H123" s="188">
        <v>1</v>
      </c>
      <c r="I123" s="189"/>
      <c r="J123" s="188">
        <f t="shared" si="10"/>
        <v>0</v>
      </c>
      <c r="K123" s="186" t="s">
        <v>1</v>
      </c>
      <c r="L123" s="190"/>
      <c r="M123" s="191" t="s">
        <v>1</v>
      </c>
      <c r="N123" s="192" t="s">
        <v>40</v>
      </c>
      <c r="O123" s="49"/>
      <c r="P123" s="148">
        <f t="shared" si="11"/>
        <v>0</v>
      </c>
      <c r="Q123" s="148">
        <v>0</v>
      </c>
      <c r="R123" s="148">
        <f t="shared" si="12"/>
        <v>0</v>
      </c>
      <c r="S123" s="148">
        <v>0</v>
      </c>
      <c r="T123" s="149">
        <f t="shared" si="13"/>
        <v>0</v>
      </c>
      <c r="AR123" s="16" t="s">
        <v>95</v>
      </c>
      <c r="AT123" s="16" t="s">
        <v>233</v>
      </c>
      <c r="AU123" s="16" t="s">
        <v>77</v>
      </c>
      <c r="AY123" s="16" t="s">
        <v>147</v>
      </c>
      <c r="BE123" s="150">
        <f t="shared" si="14"/>
        <v>0</v>
      </c>
      <c r="BF123" s="150">
        <f t="shared" si="15"/>
        <v>0</v>
      </c>
      <c r="BG123" s="150">
        <f t="shared" si="16"/>
        <v>0</v>
      </c>
      <c r="BH123" s="150">
        <f t="shared" si="17"/>
        <v>0</v>
      </c>
      <c r="BI123" s="150">
        <f t="shared" si="18"/>
        <v>0</v>
      </c>
      <c r="BJ123" s="16" t="s">
        <v>77</v>
      </c>
      <c r="BK123" s="151">
        <f t="shared" si="19"/>
        <v>0</v>
      </c>
      <c r="BL123" s="16" t="s">
        <v>83</v>
      </c>
      <c r="BM123" s="16" t="s">
        <v>684</v>
      </c>
    </row>
    <row r="124" spans="2:65" s="1" customFormat="1" ht="22.5" customHeight="1">
      <c r="B124" s="139"/>
      <c r="C124" s="184" t="s">
        <v>98</v>
      </c>
      <c r="D124" s="184" t="s">
        <v>233</v>
      </c>
      <c r="E124" s="185" t="s">
        <v>1360</v>
      </c>
      <c r="F124" s="186" t="s">
        <v>1361</v>
      </c>
      <c r="G124" s="187" t="s">
        <v>326</v>
      </c>
      <c r="H124" s="188">
        <v>3</v>
      </c>
      <c r="I124" s="189"/>
      <c r="J124" s="188">
        <f t="shared" si="10"/>
        <v>0</v>
      </c>
      <c r="K124" s="186" t="s">
        <v>1</v>
      </c>
      <c r="L124" s="190"/>
      <c r="M124" s="191" t="s">
        <v>1</v>
      </c>
      <c r="N124" s="192" t="s">
        <v>40</v>
      </c>
      <c r="O124" s="49"/>
      <c r="P124" s="148">
        <f t="shared" si="11"/>
        <v>0</v>
      </c>
      <c r="Q124" s="148">
        <v>0</v>
      </c>
      <c r="R124" s="148">
        <f t="shared" si="12"/>
        <v>0</v>
      </c>
      <c r="S124" s="148">
        <v>0</v>
      </c>
      <c r="T124" s="149">
        <f t="shared" si="13"/>
        <v>0</v>
      </c>
      <c r="AR124" s="16" t="s">
        <v>95</v>
      </c>
      <c r="AT124" s="16" t="s">
        <v>233</v>
      </c>
      <c r="AU124" s="16" t="s">
        <v>77</v>
      </c>
      <c r="AY124" s="16" t="s">
        <v>147</v>
      </c>
      <c r="BE124" s="150">
        <f t="shared" si="14"/>
        <v>0</v>
      </c>
      <c r="BF124" s="150">
        <f t="shared" si="15"/>
        <v>0</v>
      </c>
      <c r="BG124" s="150">
        <f t="shared" si="16"/>
        <v>0</v>
      </c>
      <c r="BH124" s="150">
        <f t="shared" si="17"/>
        <v>0</v>
      </c>
      <c r="BI124" s="150">
        <f t="shared" si="18"/>
        <v>0</v>
      </c>
      <c r="BJ124" s="16" t="s">
        <v>77</v>
      </c>
      <c r="BK124" s="151">
        <f t="shared" si="19"/>
        <v>0</v>
      </c>
      <c r="BL124" s="16" t="s">
        <v>83</v>
      </c>
      <c r="BM124" s="16" t="s">
        <v>692</v>
      </c>
    </row>
    <row r="125" spans="2:65" s="1" customFormat="1" ht="16.5" customHeight="1">
      <c r="B125" s="139"/>
      <c r="C125" s="140" t="s">
        <v>101</v>
      </c>
      <c r="D125" s="140" t="s">
        <v>149</v>
      </c>
      <c r="E125" s="141" t="s">
        <v>1322</v>
      </c>
      <c r="F125" s="142" t="s">
        <v>1323</v>
      </c>
      <c r="G125" s="143" t="s">
        <v>1324</v>
      </c>
      <c r="H125" s="144">
        <v>42</v>
      </c>
      <c r="I125" s="145"/>
      <c r="J125" s="144">
        <f t="shared" si="10"/>
        <v>0</v>
      </c>
      <c r="K125" s="142" t="s">
        <v>1</v>
      </c>
      <c r="L125" s="30"/>
      <c r="M125" s="146" t="s">
        <v>1</v>
      </c>
      <c r="N125" s="147" t="s">
        <v>40</v>
      </c>
      <c r="O125" s="49"/>
      <c r="P125" s="148">
        <f t="shared" si="11"/>
        <v>0</v>
      </c>
      <c r="Q125" s="148">
        <v>0</v>
      </c>
      <c r="R125" s="148">
        <f t="shared" si="12"/>
        <v>0</v>
      </c>
      <c r="S125" s="148">
        <v>0</v>
      </c>
      <c r="T125" s="149">
        <f t="shared" si="13"/>
        <v>0</v>
      </c>
      <c r="AR125" s="16" t="s">
        <v>83</v>
      </c>
      <c r="AT125" s="16" t="s">
        <v>149</v>
      </c>
      <c r="AU125" s="16" t="s">
        <v>77</v>
      </c>
      <c r="AY125" s="16" t="s">
        <v>147</v>
      </c>
      <c r="BE125" s="150">
        <f t="shared" si="14"/>
        <v>0</v>
      </c>
      <c r="BF125" s="150">
        <f t="shared" si="15"/>
        <v>0</v>
      </c>
      <c r="BG125" s="150">
        <f t="shared" si="16"/>
        <v>0</v>
      </c>
      <c r="BH125" s="150">
        <f t="shared" si="17"/>
        <v>0</v>
      </c>
      <c r="BI125" s="150">
        <f t="shared" si="18"/>
        <v>0</v>
      </c>
      <c r="BJ125" s="16" t="s">
        <v>77</v>
      </c>
      <c r="BK125" s="151">
        <f t="shared" si="19"/>
        <v>0</v>
      </c>
      <c r="BL125" s="16" t="s">
        <v>83</v>
      </c>
      <c r="BM125" s="16" t="s">
        <v>700</v>
      </c>
    </row>
    <row r="126" spans="2:65" s="1" customFormat="1" ht="16.5" customHeight="1">
      <c r="B126" s="139"/>
      <c r="C126" s="184" t="s">
        <v>104</v>
      </c>
      <c r="D126" s="184" t="s">
        <v>233</v>
      </c>
      <c r="E126" s="185" t="s">
        <v>1325</v>
      </c>
      <c r="F126" s="186" t="s">
        <v>1326</v>
      </c>
      <c r="G126" s="187" t="s">
        <v>171</v>
      </c>
      <c r="H126" s="188">
        <v>42</v>
      </c>
      <c r="I126" s="189"/>
      <c r="J126" s="188">
        <f t="shared" si="10"/>
        <v>0</v>
      </c>
      <c r="K126" s="186" t="s">
        <v>1</v>
      </c>
      <c r="L126" s="190"/>
      <c r="M126" s="191" t="s">
        <v>1</v>
      </c>
      <c r="N126" s="192" t="s">
        <v>40</v>
      </c>
      <c r="O126" s="49"/>
      <c r="P126" s="148">
        <f t="shared" si="11"/>
        <v>0</v>
      </c>
      <c r="Q126" s="148">
        <v>0</v>
      </c>
      <c r="R126" s="148">
        <f t="shared" si="12"/>
        <v>0</v>
      </c>
      <c r="S126" s="148">
        <v>0</v>
      </c>
      <c r="T126" s="149">
        <f t="shared" si="13"/>
        <v>0</v>
      </c>
      <c r="AR126" s="16" t="s">
        <v>95</v>
      </c>
      <c r="AT126" s="16" t="s">
        <v>233</v>
      </c>
      <c r="AU126" s="16" t="s">
        <v>77</v>
      </c>
      <c r="AY126" s="16" t="s">
        <v>147</v>
      </c>
      <c r="BE126" s="150">
        <f t="shared" si="14"/>
        <v>0</v>
      </c>
      <c r="BF126" s="150">
        <f t="shared" si="15"/>
        <v>0</v>
      </c>
      <c r="BG126" s="150">
        <f t="shared" si="16"/>
        <v>0</v>
      </c>
      <c r="BH126" s="150">
        <f t="shared" si="17"/>
        <v>0</v>
      </c>
      <c r="BI126" s="150">
        <f t="shared" si="18"/>
        <v>0</v>
      </c>
      <c r="BJ126" s="16" t="s">
        <v>77</v>
      </c>
      <c r="BK126" s="151">
        <f t="shared" si="19"/>
        <v>0</v>
      </c>
      <c r="BL126" s="16" t="s">
        <v>83</v>
      </c>
      <c r="BM126" s="16" t="s">
        <v>708</v>
      </c>
    </row>
    <row r="127" spans="2:65" s="1" customFormat="1" ht="22.5" customHeight="1">
      <c r="B127" s="139"/>
      <c r="C127" s="140" t="s">
        <v>107</v>
      </c>
      <c r="D127" s="140" t="s">
        <v>149</v>
      </c>
      <c r="E127" s="141" t="s">
        <v>1362</v>
      </c>
      <c r="F127" s="142" t="s">
        <v>1327</v>
      </c>
      <c r="G127" s="143" t="s">
        <v>326</v>
      </c>
      <c r="H127" s="144">
        <v>14</v>
      </c>
      <c r="I127" s="145"/>
      <c r="J127" s="144">
        <f t="shared" si="10"/>
        <v>0</v>
      </c>
      <c r="K127" s="142" t="s">
        <v>1</v>
      </c>
      <c r="L127" s="30"/>
      <c r="M127" s="146" t="s">
        <v>1</v>
      </c>
      <c r="N127" s="147" t="s">
        <v>40</v>
      </c>
      <c r="O127" s="49"/>
      <c r="P127" s="148">
        <f t="shared" si="11"/>
        <v>0</v>
      </c>
      <c r="Q127" s="148">
        <v>0</v>
      </c>
      <c r="R127" s="148">
        <f t="shared" si="12"/>
        <v>0</v>
      </c>
      <c r="S127" s="148">
        <v>0</v>
      </c>
      <c r="T127" s="149">
        <f t="shared" si="13"/>
        <v>0</v>
      </c>
      <c r="AR127" s="16" t="s">
        <v>83</v>
      </c>
      <c r="AT127" s="16" t="s">
        <v>149</v>
      </c>
      <c r="AU127" s="16" t="s">
        <v>77</v>
      </c>
      <c r="AY127" s="16" t="s">
        <v>147</v>
      </c>
      <c r="BE127" s="150">
        <f t="shared" si="14"/>
        <v>0</v>
      </c>
      <c r="BF127" s="150">
        <f t="shared" si="15"/>
        <v>0</v>
      </c>
      <c r="BG127" s="150">
        <f t="shared" si="16"/>
        <v>0</v>
      </c>
      <c r="BH127" s="150">
        <f t="shared" si="17"/>
        <v>0</v>
      </c>
      <c r="BI127" s="150">
        <f t="shared" si="18"/>
        <v>0</v>
      </c>
      <c r="BJ127" s="16" t="s">
        <v>77</v>
      </c>
      <c r="BK127" s="151">
        <f t="shared" si="19"/>
        <v>0</v>
      </c>
      <c r="BL127" s="16" t="s">
        <v>83</v>
      </c>
      <c r="BM127" s="16" t="s">
        <v>716</v>
      </c>
    </row>
    <row r="128" spans="2:65" s="1" customFormat="1" ht="16.5" customHeight="1">
      <c r="B128" s="139"/>
      <c r="C128" s="184" t="s">
        <v>110</v>
      </c>
      <c r="D128" s="184" t="s">
        <v>233</v>
      </c>
      <c r="E128" s="185" t="s">
        <v>1328</v>
      </c>
      <c r="F128" s="186" t="s">
        <v>1329</v>
      </c>
      <c r="G128" s="187" t="s">
        <v>326</v>
      </c>
      <c r="H128" s="188">
        <v>42</v>
      </c>
      <c r="I128" s="189"/>
      <c r="J128" s="188">
        <f t="shared" si="10"/>
        <v>0</v>
      </c>
      <c r="K128" s="186" t="s">
        <v>1</v>
      </c>
      <c r="L128" s="190"/>
      <c r="M128" s="191" t="s">
        <v>1</v>
      </c>
      <c r="N128" s="192" t="s">
        <v>40</v>
      </c>
      <c r="O128" s="49"/>
      <c r="P128" s="148">
        <f t="shared" si="11"/>
        <v>0</v>
      </c>
      <c r="Q128" s="148">
        <v>0</v>
      </c>
      <c r="R128" s="148">
        <f t="shared" si="12"/>
        <v>0</v>
      </c>
      <c r="S128" s="148">
        <v>0</v>
      </c>
      <c r="T128" s="149">
        <f t="shared" si="13"/>
        <v>0</v>
      </c>
      <c r="AR128" s="16" t="s">
        <v>95</v>
      </c>
      <c r="AT128" s="16" t="s">
        <v>233</v>
      </c>
      <c r="AU128" s="16" t="s">
        <v>77</v>
      </c>
      <c r="AY128" s="16" t="s">
        <v>147</v>
      </c>
      <c r="BE128" s="150">
        <f t="shared" si="14"/>
        <v>0</v>
      </c>
      <c r="BF128" s="150">
        <f t="shared" si="15"/>
        <v>0</v>
      </c>
      <c r="BG128" s="150">
        <f t="shared" si="16"/>
        <v>0</v>
      </c>
      <c r="BH128" s="150">
        <f t="shared" si="17"/>
        <v>0</v>
      </c>
      <c r="BI128" s="150">
        <f t="shared" si="18"/>
        <v>0</v>
      </c>
      <c r="BJ128" s="16" t="s">
        <v>77</v>
      </c>
      <c r="BK128" s="151">
        <f t="shared" si="19"/>
        <v>0</v>
      </c>
      <c r="BL128" s="16" t="s">
        <v>83</v>
      </c>
      <c r="BM128" s="16" t="s">
        <v>724</v>
      </c>
    </row>
    <row r="129" spans="2:65" s="1" customFormat="1" ht="16.5" customHeight="1">
      <c r="B129" s="139"/>
      <c r="C129" s="184" t="s">
        <v>223</v>
      </c>
      <c r="D129" s="184" t="s">
        <v>233</v>
      </c>
      <c r="E129" s="185" t="s">
        <v>1330</v>
      </c>
      <c r="F129" s="186" t="s">
        <v>1331</v>
      </c>
      <c r="G129" s="187" t="s">
        <v>1332</v>
      </c>
      <c r="H129" s="188">
        <v>5</v>
      </c>
      <c r="I129" s="189"/>
      <c r="J129" s="188">
        <f t="shared" si="10"/>
        <v>0</v>
      </c>
      <c r="K129" s="186" t="s">
        <v>1</v>
      </c>
      <c r="L129" s="190"/>
      <c r="M129" s="191" t="s">
        <v>1</v>
      </c>
      <c r="N129" s="192" t="s">
        <v>40</v>
      </c>
      <c r="O129" s="49"/>
      <c r="P129" s="148">
        <f t="shared" si="11"/>
        <v>0</v>
      </c>
      <c r="Q129" s="148">
        <v>0</v>
      </c>
      <c r="R129" s="148">
        <f t="shared" si="12"/>
        <v>0</v>
      </c>
      <c r="S129" s="148">
        <v>0</v>
      </c>
      <c r="T129" s="149">
        <f t="shared" si="13"/>
        <v>0</v>
      </c>
      <c r="AR129" s="16" t="s">
        <v>95</v>
      </c>
      <c r="AT129" s="16" t="s">
        <v>233</v>
      </c>
      <c r="AU129" s="16" t="s">
        <v>77</v>
      </c>
      <c r="AY129" s="16" t="s">
        <v>147</v>
      </c>
      <c r="BE129" s="150">
        <f t="shared" si="14"/>
        <v>0</v>
      </c>
      <c r="BF129" s="150">
        <f t="shared" si="15"/>
        <v>0</v>
      </c>
      <c r="BG129" s="150">
        <f t="shared" si="16"/>
        <v>0</v>
      </c>
      <c r="BH129" s="150">
        <f t="shared" si="17"/>
        <v>0</v>
      </c>
      <c r="BI129" s="150">
        <f t="shared" si="18"/>
        <v>0</v>
      </c>
      <c r="BJ129" s="16" t="s">
        <v>77</v>
      </c>
      <c r="BK129" s="151">
        <f t="shared" si="19"/>
        <v>0</v>
      </c>
      <c r="BL129" s="16" t="s">
        <v>83</v>
      </c>
      <c r="BM129" s="16" t="s">
        <v>733</v>
      </c>
    </row>
    <row r="130" spans="2:65" s="1" customFormat="1" ht="16.5" customHeight="1">
      <c r="B130" s="139"/>
      <c r="C130" s="140" t="s">
        <v>232</v>
      </c>
      <c r="D130" s="140" t="s">
        <v>149</v>
      </c>
      <c r="E130" s="141" t="s">
        <v>1363</v>
      </c>
      <c r="F130" s="142" t="s">
        <v>1333</v>
      </c>
      <c r="G130" s="143" t="s">
        <v>152</v>
      </c>
      <c r="H130" s="144">
        <v>28</v>
      </c>
      <c r="I130" s="145"/>
      <c r="J130" s="144">
        <f t="shared" si="10"/>
        <v>0</v>
      </c>
      <c r="K130" s="142" t="s">
        <v>1</v>
      </c>
      <c r="L130" s="30"/>
      <c r="M130" s="146" t="s">
        <v>1</v>
      </c>
      <c r="N130" s="147" t="s">
        <v>40</v>
      </c>
      <c r="O130" s="49"/>
      <c r="P130" s="148">
        <f t="shared" si="11"/>
        <v>0</v>
      </c>
      <c r="Q130" s="148">
        <v>0</v>
      </c>
      <c r="R130" s="148">
        <f t="shared" si="12"/>
        <v>0</v>
      </c>
      <c r="S130" s="148">
        <v>0</v>
      </c>
      <c r="T130" s="149">
        <f t="shared" si="13"/>
        <v>0</v>
      </c>
      <c r="AR130" s="16" t="s">
        <v>83</v>
      </c>
      <c r="AT130" s="16" t="s">
        <v>149</v>
      </c>
      <c r="AU130" s="16" t="s">
        <v>77</v>
      </c>
      <c r="AY130" s="16" t="s">
        <v>147</v>
      </c>
      <c r="BE130" s="150">
        <f t="shared" si="14"/>
        <v>0</v>
      </c>
      <c r="BF130" s="150">
        <f t="shared" si="15"/>
        <v>0</v>
      </c>
      <c r="BG130" s="150">
        <f t="shared" si="16"/>
        <v>0</v>
      </c>
      <c r="BH130" s="150">
        <f t="shared" si="17"/>
        <v>0</v>
      </c>
      <c r="BI130" s="150">
        <f t="shared" si="18"/>
        <v>0</v>
      </c>
      <c r="BJ130" s="16" t="s">
        <v>77</v>
      </c>
      <c r="BK130" s="151">
        <f t="shared" si="19"/>
        <v>0</v>
      </c>
      <c r="BL130" s="16" t="s">
        <v>83</v>
      </c>
      <c r="BM130" s="16" t="s">
        <v>741</v>
      </c>
    </row>
    <row r="131" spans="2:65" s="1" customFormat="1" ht="16.5" customHeight="1">
      <c r="B131" s="139"/>
      <c r="C131" s="184" t="s">
        <v>237</v>
      </c>
      <c r="D131" s="184" t="s">
        <v>233</v>
      </c>
      <c r="E131" s="185" t="s">
        <v>1334</v>
      </c>
      <c r="F131" s="186" t="s">
        <v>1335</v>
      </c>
      <c r="G131" s="187" t="s">
        <v>152</v>
      </c>
      <c r="H131" s="188">
        <v>28</v>
      </c>
      <c r="I131" s="189"/>
      <c r="J131" s="188">
        <f t="shared" si="10"/>
        <v>0</v>
      </c>
      <c r="K131" s="186" t="s">
        <v>1</v>
      </c>
      <c r="L131" s="190"/>
      <c r="M131" s="191" t="s">
        <v>1</v>
      </c>
      <c r="N131" s="192" t="s">
        <v>40</v>
      </c>
      <c r="O131" s="49"/>
      <c r="P131" s="148">
        <f t="shared" si="11"/>
        <v>0</v>
      </c>
      <c r="Q131" s="148">
        <v>0</v>
      </c>
      <c r="R131" s="148">
        <f t="shared" si="12"/>
        <v>0</v>
      </c>
      <c r="S131" s="148">
        <v>0</v>
      </c>
      <c r="T131" s="149">
        <f t="shared" si="13"/>
        <v>0</v>
      </c>
      <c r="AR131" s="16" t="s">
        <v>95</v>
      </c>
      <c r="AT131" s="16" t="s">
        <v>233</v>
      </c>
      <c r="AU131" s="16" t="s">
        <v>77</v>
      </c>
      <c r="AY131" s="16" t="s">
        <v>147</v>
      </c>
      <c r="BE131" s="150">
        <f t="shared" si="14"/>
        <v>0</v>
      </c>
      <c r="BF131" s="150">
        <f t="shared" si="15"/>
        <v>0</v>
      </c>
      <c r="BG131" s="150">
        <f t="shared" si="16"/>
        <v>0</v>
      </c>
      <c r="BH131" s="150">
        <f t="shared" si="17"/>
        <v>0</v>
      </c>
      <c r="BI131" s="150">
        <f t="shared" si="18"/>
        <v>0</v>
      </c>
      <c r="BJ131" s="16" t="s">
        <v>77</v>
      </c>
      <c r="BK131" s="151">
        <f t="shared" si="19"/>
        <v>0</v>
      </c>
      <c r="BL131" s="16" t="s">
        <v>83</v>
      </c>
      <c r="BM131" s="16" t="s">
        <v>749</v>
      </c>
    </row>
    <row r="132" spans="2:65" s="1" customFormat="1" ht="33.75" customHeight="1">
      <c r="B132" s="139"/>
      <c r="C132" s="140" t="s">
        <v>243</v>
      </c>
      <c r="D132" s="140" t="s">
        <v>149</v>
      </c>
      <c r="E132" s="141" t="s">
        <v>1364</v>
      </c>
      <c r="F132" s="142" t="s">
        <v>1336</v>
      </c>
      <c r="G132" s="143" t="s">
        <v>326</v>
      </c>
      <c r="H132" s="144">
        <v>14</v>
      </c>
      <c r="I132" s="145"/>
      <c r="J132" s="144">
        <f t="shared" si="10"/>
        <v>0</v>
      </c>
      <c r="K132" s="142" t="s">
        <v>1</v>
      </c>
      <c r="L132" s="30"/>
      <c r="M132" s="146" t="s">
        <v>1</v>
      </c>
      <c r="N132" s="147" t="s">
        <v>40</v>
      </c>
      <c r="O132" s="49"/>
      <c r="P132" s="148">
        <f t="shared" si="11"/>
        <v>0</v>
      </c>
      <c r="Q132" s="148">
        <v>0</v>
      </c>
      <c r="R132" s="148">
        <f t="shared" si="12"/>
        <v>0</v>
      </c>
      <c r="S132" s="148">
        <v>0</v>
      </c>
      <c r="T132" s="149">
        <f t="shared" si="13"/>
        <v>0</v>
      </c>
      <c r="AR132" s="16" t="s">
        <v>83</v>
      </c>
      <c r="AT132" s="16" t="s">
        <v>149</v>
      </c>
      <c r="AU132" s="16" t="s">
        <v>77</v>
      </c>
      <c r="AY132" s="16" t="s">
        <v>147</v>
      </c>
      <c r="BE132" s="150">
        <f t="shared" si="14"/>
        <v>0</v>
      </c>
      <c r="BF132" s="150">
        <f t="shared" si="15"/>
        <v>0</v>
      </c>
      <c r="BG132" s="150">
        <f t="shared" si="16"/>
        <v>0</v>
      </c>
      <c r="BH132" s="150">
        <f t="shared" si="17"/>
        <v>0</v>
      </c>
      <c r="BI132" s="150">
        <f t="shared" si="18"/>
        <v>0</v>
      </c>
      <c r="BJ132" s="16" t="s">
        <v>77</v>
      </c>
      <c r="BK132" s="151">
        <f t="shared" si="19"/>
        <v>0</v>
      </c>
      <c r="BL132" s="16" t="s">
        <v>83</v>
      </c>
      <c r="BM132" s="16" t="s">
        <v>757</v>
      </c>
    </row>
    <row r="133" spans="2:65" s="1" customFormat="1" ht="22.5" customHeight="1">
      <c r="B133" s="139"/>
      <c r="C133" s="140" t="s">
        <v>249</v>
      </c>
      <c r="D133" s="140" t="s">
        <v>149</v>
      </c>
      <c r="E133" s="141" t="s">
        <v>1365</v>
      </c>
      <c r="F133" s="142" t="s">
        <v>1337</v>
      </c>
      <c r="G133" s="143" t="s">
        <v>152</v>
      </c>
      <c r="H133" s="144">
        <v>4</v>
      </c>
      <c r="I133" s="145"/>
      <c r="J133" s="144">
        <f t="shared" si="10"/>
        <v>0</v>
      </c>
      <c r="K133" s="142" t="s">
        <v>1</v>
      </c>
      <c r="L133" s="30"/>
      <c r="M133" s="146" t="s">
        <v>1</v>
      </c>
      <c r="N133" s="147" t="s">
        <v>40</v>
      </c>
      <c r="O133" s="49"/>
      <c r="P133" s="148">
        <f t="shared" si="11"/>
        <v>0</v>
      </c>
      <c r="Q133" s="148">
        <v>0</v>
      </c>
      <c r="R133" s="148">
        <f t="shared" si="12"/>
        <v>0</v>
      </c>
      <c r="S133" s="148">
        <v>0</v>
      </c>
      <c r="T133" s="149">
        <f t="shared" si="13"/>
        <v>0</v>
      </c>
      <c r="AR133" s="16" t="s">
        <v>83</v>
      </c>
      <c r="AT133" s="16" t="s">
        <v>149</v>
      </c>
      <c r="AU133" s="16" t="s">
        <v>77</v>
      </c>
      <c r="AY133" s="16" t="s">
        <v>147</v>
      </c>
      <c r="BE133" s="150">
        <f t="shared" si="14"/>
        <v>0</v>
      </c>
      <c r="BF133" s="150">
        <f t="shared" si="15"/>
        <v>0</v>
      </c>
      <c r="BG133" s="150">
        <f t="shared" si="16"/>
        <v>0</v>
      </c>
      <c r="BH133" s="150">
        <f t="shared" si="17"/>
        <v>0</v>
      </c>
      <c r="BI133" s="150">
        <f t="shared" si="18"/>
        <v>0</v>
      </c>
      <c r="BJ133" s="16" t="s">
        <v>77</v>
      </c>
      <c r="BK133" s="151">
        <f t="shared" si="19"/>
        <v>0</v>
      </c>
      <c r="BL133" s="16" t="s">
        <v>83</v>
      </c>
      <c r="BM133" s="16" t="s">
        <v>765</v>
      </c>
    </row>
    <row r="134" spans="2:65" s="1" customFormat="1" ht="16.5" customHeight="1">
      <c r="B134" s="139"/>
      <c r="C134" s="184" t="s">
        <v>254</v>
      </c>
      <c r="D134" s="184" t="s">
        <v>233</v>
      </c>
      <c r="E134" s="185" t="s">
        <v>1338</v>
      </c>
      <c r="F134" s="186" t="s">
        <v>1339</v>
      </c>
      <c r="G134" s="187" t="s">
        <v>326</v>
      </c>
      <c r="H134" s="188">
        <v>4</v>
      </c>
      <c r="I134" s="189"/>
      <c r="J134" s="188">
        <f t="shared" si="10"/>
        <v>0</v>
      </c>
      <c r="K134" s="186" t="s">
        <v>1</v>
      </c>
      <c r="L134" s="190"/>
      <c r="M134" s="191" t="s">
        <v>1</v>
      </c>
      <c r="N134" s="192" t="s">
        <v>40</v>
      </c>
      <c r="O134" s="49"/>
      <c r="P134" s="148">
        <f t="shared" si="11"/>
        <v>0</v>
      </c>
      <c r="Q134" s="148">
        <v>0</v>
      </c>
      <c r="R134" s="148">
        <f t="shared" si="12"/>
        <v>0</v>
      </c>
      <c r="S134" s="148">
        <v>0</v>
      </c>
      <c r="T134" s="149">
        <f t="shared" si="13"/>
        <v>0</v>
      </c>
      <c r="AR134" s="16" t="s">
        <v>95</v>
      </c>
      <c r="AT134" s="16" t="s">
        <v>233</v>
      </c>
      <c r="AU134" s="16" t="s">
        <v>77</v>
      </c>
      <c r="AY134" s="16" t="s">
        <v>147</v>
      </c>
      <c r="BE134" s="150">
        <f t="shared" si="14"/>
        <v>0</v>
      </c>
      <c r="BF134" s="150">
        <f t="shared" si="15"/>
        <v>0</v>
      </c>
      <c r="BG134" s="150">
        <f t="shared" si="16"/>
        <v>0</v>
      </c>
      <c r="BH134" s="150">
        <f t="shared" si="17"/>
        <v>0</v>
      </c>
      <c r="BI134" s="150">
        <f t="shared" si="18"/>
        <v>0</v>
      </c>
      <c r="BJ134" s="16" t="s">
        <v>77</v>
      </c>
      <c r="BK134" s="151">
        <f t="shared" si="19"/>
        <v>0</v>
      </c>
      <c r="BL134" s="16" t="s">
        <v>83</v>
      </c>
      <c r="BM134" s="16" t="s">
        <v>773</v>
      </c>
    </row>
    <row r="135" spans="2:65" s="1" customFormat="1" ht="16.5" customHeight="1">
      <c r="B135" s="139"/>
      <c r="C135" s="140" t="s">
        <v>7</v>
      </c>
      <c r="D135" s="140" t="s">
        <v>149</v>
      </c>
      <c r="E135" s="141" t="s">
        <v>1340</v>
      </c>
      <c r="F135" s="142" t="s">
        <v>1341</v>
      </c>
      <c r="G135" s="143" t="s">
        <v>182</v>
      </c>
      <c r="H135" s="144">
        <v>1.4</v>
      </c>
      <c r="I135" s="145"/>
      <c r="J135" s="144">
        <f t="shared" si="10"/>
        <v>0</v>
      </c>
      <c r="K135" s="142" t="s">
        <v>1</v>
      </c>
      <c r="L135" s="30"/>
      <c r="M135" s="146" t="s">
        <v>1</v>
      </c>
      <c r="N135" s="147" t="s">
        <v>40</v>
      </c>
      <c r="O135" s="49"/>
      <c r="P135" s="148">
        <f t="shared" si="11"/>
        <v>0</v>
      </c>
      <c r="Q135" s="148">
        <v>0</v>
      </c>
      <c r="R135" s="148">
        <f t="shared" si="12"/>
        <v>0</v>
      </c>
      <c r="S135" s="148">
        <v>0</v>
      </c>
      <c r="T135" s="149">
        <f t="shared" si="13"/>
        <v>0</v>
      </c>
      <c r="AR135" s="16" t="s">
        <v>83</v>
      </c>
      <c r="AT135" s="16" t="s">
        <v>149</v>
      </c>
      <c r="AU135" s="16" t="s">
        <v>77</v>
      </c>
      <c r="AY135" s="16" t="s">
        <v>147</v>
      </c>
      <c r="BE135" s="150">
        <f t="shared" si="14"/>
        <v>0</v>
      </c>
      <c r="BF135" s="150">
        <f t="shared" si="15"/>
        <v>0</v>
      </c>
      <c r="BG135" s="150">
        <f t="shared" si="16"/>
        <v>0</v>
      </c>
      <c r="BH135" s="150">
        <f t="shared" si="17"/>
        <v>0</v>
      </c>
      <c r="BI135" s="150">
        <f t="shared" si="18"/>
        <v>0</v>
      </c>
      <c r="BJ135" s="16" t="s">
        <v>77</v>
      </c>
      <c r="BK135" s="151">
        <f t="shared" si="19"/>
        <v>0</v>
      </c>
      <c r="BL135" s="16" t="s">
        <v>83</v>
      </c>
      <c r="BM135" s="16" t="s">
        <v>781</v>
      </c>
    </row>
    <row r="136" spans="2:65" s="1" customFormat="1" ht="16.5" customHeight="1">
      <c r="B136" s="139"/>
      <c r="C136" s="140" t="s">
        <v>267</v>
      </c>
      <c r="D136" s="140" t="s">
        <v>149</v>
      </c>
      <c r="E136" s="141" t="s">
        <v>1342</v>
      </c>
      <c r="F136" s="142" t="s">
        <v>1343</v>
      </c>
      <c r="G136" s="143" t="s">
        <v>182</v>
      </c>
      <c r="H136" s="144">
        <v>1.4</v>
      </c>
      <c r="I136" s="145"/>
      <c r="J136" s="144">
        <f t="shared" si="10"/>
        <v>0</v>
      </c>
      <c r="K136" s="142" t="s">
        <v>1</v>
      </c>
      <c r="L136" s="30"/>
      <c r="M136" s="146" t="s">
        <v>1</v>
      </c>
      <c r="N136" s="147" t="s">
        <v>40</v>
      </c>
      <c r="O136" s="49"/>
      <c r="P136" s="148">
        <f t="shared" si="11"/>
        <v>0</v>
      </c>
      <c r="Q136" s="148">
        <v>0</v>
      </c>
      <c r="R136" s="148">
        <f t="shared" si="12"/>
        <v>0</v>
      </c>
      <c r="S136" s="148">
        <v>0</v>
      </c>
      <c r="T136" s="149">
        <f t="shared" si="13"/>
        <v>0</v>
      </c>
      <c r="AR136" s="16" t="s">
        <v>83</v>
      </c>
      <c r="AT136" s="16" t="s">
        <v>149</v>
      </c>
      <c r="AU136" s="16" t="s">
        <v>77</v>
      </c>
      <c r="AY136" s="16" t="s">
        <v>147</v>
      </c>
      <c r="BE136" s="150">
        <f t="shared" si="14"/>
        <v>0</v>
      </c>
      <c r="BF136" s="150">
        <f t="shared" si="15"/>
        <v>0</v>
      </c>
      <c r="BG136" s="150">
        <f t="shared" si="16"/>
        <v>0</v>
      </c>
      <c r="BH136" s="150">
        <f t="shared" si="17"/>
        <v>0</v>
      </c>
      <c r="BI136" s="150">
        <f t="shared" si="18"/>
        <v>0</v>
      </c>
      <c r="BJ136" s="16" t="s">
        <v>77</v>
      </c>
      <c r="BK136" s="151">
        <f t="shared" si="19"/>
        <v>0</v>
      </c>
      <c r="BL136" s="16" t="s">
        <v>83</v>
      </c>
      <c r="BM136" s="16" t="s">
        <v>789</v>
      </c>
    </row>
    <row r="137" spans="2:65" s="1" customFormat="1" ht="16.5" customHeight="1">
      <c r="B137" s="139"/>
      <c r="C137" s="184" t="s">
        <v>271</v>
      </c>
      <c r="D137" s="184" t="s">
        <v>233</v>
      </c>
      <c r="E137" s="185" t="s">
        <v>1344</v>
      </c>
      <c r="F137" s="186" t="s">
        <v>1345</v>
      </c>
      <c r="G137" s="187" t="s">
        <v>182</v>
      </c>
      <c r="H137" s="188">
        <v>1.4</v>
      </c>
      <c r="I137" s="189"/>
      <c r="J137" s="188">
        <f t="shared" si="10"/>
        <v>0</v>
      </c>
      <c r="K137" s="186" t="s">
        <v>1</v>
      </c>
      <c r="L137" s="190"/>
      <c r="M137" s="191" t="s">
        <v>1</v>
      </c>
      <c r="N137" s="192" t="s">
        <v>40</v>
      </c>
      <c r="O137" s="49"/>
      <c r="P137" s="148">
        <f t="shared" si="11"/>
        <v>0</v>
      </c>
      <c r="Q137" s="148">
        <v>0</v>
      </c>
      <c r="R137" s="148">
        <f t="shared" si="12"/>
        <v>0</v>
      </c>
      <c r="S137" s="148">
        <v>0</v>
      </c>
      <c r="T137" s="149">
        <f t="shared" si="13"/>
        <v>0</v>
      </c>
      <c r="AR137" s="16" t="s">
        <v>95</v>
      </c>
      <c r="AT137" s="16" t="s">
        <v>233</v>
      </c>
      <c r="AU137" s="16" t="s">
        <v>77</v>
      </c>
      <c r="AY137" s="16" t="s">
        <v>147</v>
      </c>
      <c r="BE137" s="150">
        <f t="shared" si="14"/>
        <v>0</v>
      </c>
      <c r="BF137" s="150">
        <f t="shared" si="15"/>
        <v>0</v>
      </c>
      <c r="BG137" s="150">
        <f t="shared" si="16"/>
        <v>0</v>
      </c>
      <c r="BH137" s="150">
        <f t="shared" si="17"/>
        <v>0</v>
      </c>
      <c r="BI137" s="150">
        <f t="shared" si="18"/>
        <v>0</v>
      </c>
      <c r="BJ137" s="16" t="s">
        <v>77</v>
      </c>
      <c r="BK137" s="151">
        <f t="shared" si="19"/>
        <v>0</v>
      </c>
      <c r="BL137" s="16" t="s">
        <v>83</v>
      </c>
      <c r="BM137" s="16" t="s">
        <v>797</v>
      </c>
    </row>
    <row r="138" spans="2:65" s="10" customFormat="1" ht="22.9" customHeight="1">
      <c r="B138" s="126"/>
      <c r="D138" s="127" t="s">
        <v>67</v>
      </c>
      <c r="E138" s="137" t="s">
        <v>1172</v>
      </c>
      <c r="F138" s="137" t="s">
        <v>1366</v>
      </c>
      <c r="I138" s="129"/>
      <c r="J138" s="138">
        <f>BK138</f>
        <v>0</v>
      </c>
      <c r="L138" s="126"/>
      <c r="M138" s="131"/>
      <c r="N138" s="132"/>
      <c r="O138" s="132"/>
      <c r="P138" s="133">
        <f>SUM(P139:P153)</f>
        <v>0</v>
      </c>
      <c r="Q138" s="132"/>
      <c r="R138" s="133">
        <f>SUM(R139:R153)</f>
        <v>0</v>
      </c>
      <c r="S138" s="132"/>
      <c r="T138" s="134">
        <f>SUM(T139:T153)</f>
        <v>0</v>
      </c>
      <c r="AR138" s="127" t="s">
        <v>73</v>
      </c>
      <c r="AT138" s="135" t="s">
        <v>67</v>
      </c>
      <c r="AU138" s="135" t="s">
        <v>73</v>
      </c>
      <c r="AY138" s="127" t="s">
        <v>147</v>
      </c>
      <c r="BK138" s="136">
        <f>SUM(BK139:BK153)</f>
        <v>0</v>
      </c>
    </row>
    <row r="139" spans="2:65" s="1" customFormat="1" ht="22.5" customHeight="1">
      <c r="B139" s="139"/>
      <c r="C139" s="140" t="s">
        <v>73</v>
      </c>
      <c r="D139" s="140" t="s">
        <v>149</v>
      </c>
      <c r="E139" s="141" t="s">
        <v>1367</v>
      </c>
      <c r="F139" s="142" t="s">
        <v>1368</v>
      </c>
      <c r="G139" s="143" t="s">
        <v>152</v>
      </c>
      <c r="H139" s="144">
        <v>215.6</v>
      </c>
      <c r="I139" s="145"/>
      <c r="J139" s="144">
        <f t="shared" ref="J139:J153" si="20">ROUND(I139*H139,3)</f>
        <v>0</v>
      </c>
      <c r="K139" s="142" t="s">
        <v>1</v>
      </c>
      <c r="L139" s="30"/>
      <c r="M139" s="146" t="s">
        <v>1</v>
      </c>
      <c r="N139" s="147" t="s">
        <v>40</v>
      </c>
      <c r="O139" s="49"/>
      <c r="P139" s="148">
        <f t="shared" ref="P139:P153" si="21">O139*H139</f>
        <v>0</v>
      </c>
      <c r="Q139" s="148">
        <v>0</v>
      </c>
      <c r="R139" s="148">
        <f t="shared" ref="R139:R153" si="22">Q139*H139</f>
        <v>0</v>
      </c>
      <c r="S139" s="148">
        <v>0</v>
      </c>
      <c r="T139" s="149">
        <f t="shared" ref="T139:T153" si="23">S139*H139</f>
        <v>0</v>
      </c>
      <c r="AR139" s="16" t="s">
        <v>83</v>
      </c>
      <c r="AT139" s="16" t="s">
        <v>149</v>
      </c>
      <c r="AU139" s="16" t="s">
        <v>77</v>
      </c>
      <c r="AY139" s="16" t="s">
        <v>147</v>
      </c>
      <c r="BE139" s="150">
        <f t="shared" ref="BE139:BE153" si="24">IF(N139="základná",J139,0)</f>
        <v>0</v>
      </c>
      <c r="BF139" s="150">
        <f t="shared" ref="BF139:BF153" si="25">IF(N139="znížená",J139,0)</f>
        <v>0</v>
      </c>
      <c r="BG139" s="150">
        <f t="shared" ref="BG139:BG153" si="26">IF(N139="zákl. prenesená",J139,0)</f>
        <v>0</v>
      </c>
      <c r="BH139" s="150">
        <f t="shared" ref="BH139:BH153" si="27">IF(N139="zníž. prenesená",J139,0)</f>
        <v>0</v>
      </c>
      <c r="BI139" s="150">
        <f t="shared" ref="BI139:BI153" si="28">IF(N139="nulová",J139,0)</f>
        <v>0</v>
      </c>
      <c r="BJ139" s="16" t="s">
        <v>77</v>
      </c>
      <c r="BK139" s="151">
        <f t="shared" ref="BK139:BK153" si="29">ROUND(I139*H139,3)</f>
        <v>0</v>
      </c>
      <c r="BL139" s="16" t="s">
        <v>83</v>
      </c>
      <c r="BM139" s="16" t="s">
        <v>805</v>
      </c>
    </row>
    <row r="140" spans="2:65" s="1" customFormat="1" ht="22.5" customHeight="1">
      <c r="B140" s="139"/>
      <c r="C140" s="140" t="s">
        <v>77</v>
      </c>
      <c r="D140" s="140" t="s">
        <v>149</v>
      </c>
      <c r="E140" s="141" t="s">
        <v>1369</v>
      </c>
      <c r="F140" s="142" t="s">
        <v>1370</v>
      </c>
      <c r="G140" s="143" t="s">
        <v>152</v>
      </c>
      <c r="H140" s="144">
        <v>215.6</v>
      </c>
      <c r="I140" s="145"/>
      <c r="J140" s="144">
        <f t="shared" si="20"/>
        <v>0</v>
      </c>
      <c r="K140" s="142" t="s">
        <v>1</v>
      </c>
      <c r="L140" s="30"/>
      <c r="M140" s="146" t="s">
        <v>1</v>
      </c>
      <c r="N140" s="147" t="s">
        <v>40</v>
      </c>
      <c r="O140" s="49"/>
      <c r="P140" s="148">
        <f t="shared" si="21"/>
        <v>0</v>
      </c>
      <c r="Q140" s="148">
        <v>0</v>
      </c>
      <c r="R140" s="148">
        <f t="shared" si="22"/>
        <v>0</v>
      </c>
      <c r="S140" s="148">
        <v>0</v>
      </c>
      <c r="T140" s="149">
        <f t="shared" si="23"/>
        <v>0</v>
      </c>
      <c r="AR140" s="16" t="s">
        <v>83</v>
      </c>
      <c r="AT140" s="16" t="s">
        <v>149</v>
      </c>
      <c r="AU140" s="16" t="s">
        <v>77</v>
      </c>
      <c r="AY140" s="16" t="s">
        <v>147</v>
      </c>
      <c r="BE140" s="150">
        <f t="shared" si="24"/>
        <v>0</v>
      </c>
      <c r="BF140" s="150">
        <f t="shared" si="25"/>
        <v>0</v>
      </c>
      <c r="BG140" s="150">
        <f t="shared" si="26"/>
        <v>0</v>
      </c>
      <c r="BH140" s="150">
        <f t="shared" si="27"/>
        <v>0</v>
      </c>
      <c r="BI140" s="150">
        <f t="shared" si="28"/>
        <v>0</v>
      </c>
      <c r="BJ140" s="16" t="s">
        <v>77</v>
      </c>
      <c r="BK140" s="151">
        <f t="shared" si="29"/>
        <v>0</v>
      </c>
      <c r="BL140" s="16" t="s">
        <v>83</v>
      </c>
      <c r="BM140" s="16" t="s">
        <v>813</v>
      </c>
    </row>
    <row r="141" spans="2:65" s="1" customFormat="1" ht="33.75" customHeight="1">
      <c r="B141" s="139"/>
      <c r="C141" s="140" t="s">
        <v>80</v>
      </c>
      <c r="D141" s="140" t="s">
        <v>149</v>
      </c>
      <c r="E141" s="141" t="s">
        <v>1371</v>
      </c>
      <c r="F141" s="142" t="s">
        <v>1372</v>
      </c>
      <c r="G141" s="143" t="s">
        <v>326</v>
      </c>
      <c r="H141" s="144">
        <v>459</v>
      </c>
      <c r="I141" s="145"/>
      <c r="J141" s="144">
        <f t="shared" si="20"/>
        <v>0</v>
      </c>
      <c r="K141" s="142" t="s">
        <v>1</v>
      </c>
      <c r="L141" s="30"/>
      <c r="M141" s="146" t="s">
        <v>1</v>
      </c>
      <c r="N141" s="147" t="s">
        <v>40</v>
      </c>
      <c r="O141" s="49"/>
      <c r="P141" s="148">
        <f t="shared" si="21"/>
        <v>0</v>
      </c>
      <c r="Q141" s="148">
        <v>0</v>
      </c>
      <c r="R141" s="148">
        <f t="shared" si="22"/>
        <v>0</v>
      </c>
      <c r="S141" s="148">
        <v>0</v>
      </c>
      <c r="T141" s="149">
        <f t="shared" si="23"/>
        <v>0</v>
      </c>
      <c r="AR141" s="16" t="s">
        <v>83</v>
      </c>
      <c r="AT141" s="16" t="s">
        <v>149</v>
      </c>
      <c r="AU141" s="16" t="s">
        <v>77</v>
      </c>
      <c r="AY141" s="16" t="s">
        <v>147</v>
      </c>
      <c r="BE141" s="150">
        <f t="shared" si="24"/>
        <v>0</v>
      </c>
      <c r="BF141" s="150">
        <f t="shared" si="25"/>
        <v>0</v>
      </c>
      <c r="BG141" s="150">
        <f t="shared" si="26"/>
        <v>0</v>
      </c>
      <c r="BH141" s="150">
        <f t="shared" si="27"/>
        <v>0</v>
      </c>
      <c r="BI141" s="150">
        <f t="shared" si="28"/>
        <v>0</v>
      </c>
      <c r="BJ141" s="16" t="s">
        <v>77</v>
      </c>
      <c r="BK141" s="151">
        <f t="shared" si="29"/>
        <v>0</v>
      </c>
      <c r="BL141" s="16" t="s">
        <v>83</v>
      </c>
      <c r="BM141" s="16" t="s">
        <v>820</v>
      </c>
    </row>
    <row r="142" spans="2:65" s="1" customFormat="1" ht="16.5" customHeight="1">
      <c r="B142" s="139"/>
      <c r="C142" s="140" t="s">
        <v>83</v>
      </c>
      <c r="D142" s="140" t="s">
        <v>149</v>
      </c>
      <c r="E142" s="141" t="s">
        <v>1373</v>
      </c>
      <c r="F142" s="142" t="s">
        <v>1374</v>
      </c>
      <c r="G142" s="143" t="s">
        <v>326</v>
      </c>
      <c r="H142" s="144">
        <v>459</v>
      </c>
      <c r="I142" s="145"/>
      <c r="J142" s="144">
        <f t="shared" si="20"/>
        <v>0</v>
      </c>
      <c r="K142" s="142" t="s">
        <v>1</v>
      </c>
      <c r="L142" s="30"/>
      <c r="M142" s="146" t="s">
        <v>1</v>
      </c>
      <c r="N142" s="147" t="s">
        <v>40</v>
      </c>
      <c r="O142" s="49"/>
      <c r="P142" s="148">
        <f t="shared" si="21"/>
        <v>0</v>
      </c>
      <c r="Q142" s="148">
        <v>0</v>
      </c>
      <c r="R142" s="148">
        <f t="shared" si="22"/>
        <v>0</v>
      </c>
      <c r="S142" s="148">
        <v>0</v>
      </c>
      <c r="T142" s="149">
        <f t="shared" si="23"/>
        <v>0</v>
      </c>
      <c r="AR142" s="16" t="s">
        <v>83</v>
      </c>
      <c r="AT142" s="16" t="s">
        <v>149</v>
      </c>
      <c r="AU142" s="16" t="s">
        <v>77</v>
      </c>
      <c r="AY142" s="16" t="s">
        <v>147</v>
      </c>
      <c r="BE142" s="150">
        <f t="shared" si="24"/>
        <v>0</v>
      </c>
      <c r="BF142" s="150">
        <f t="shared" si="25"/>
        <v>0</v>
      </c>
      <c r="BG142" s="150">
        <f t="shared" si="26"/>
        <v>0</v>
      </c>
      <c r="BH142" s="150">
        <f t="shared" si="27"/>
        <v>0</v>
      </c>
      <c r="BI142" s="150">
        <f t="shared" si="28"/>
        <v>0</v>
      </c>
      <c r="BJ142" s="16" t="s">
        <v>77</v>
      </c>
      <c r="BK142" s="151">
        <f t="shared" si="29"/>
        <v>0</v>
      </c>
      <c r="BL142" s="16" t="s">
        <v>83</v>
      </c>
      <c r="BM142" s="16" t="s">
        <v>828</v>
      </c>
    </row>
    <row r="143" spans="2:65" s="1" customFormat="1" ht="16.5" customHeight="1">
      <c r="B143" s="139"/>
      <c r="C143" s="184" t="s">
        <v>86</v>
      </c>
      <c r="D143" s="184" t="s">
        <v>233</v>
      </c>
      <c r="E143" s="185" t="s">
        <v>1375</v>
      </c>
      <c r="F143" s="186" t="s">
        <v>1376</v>
      </c>
      <c r="G143" s="187" t="s">
        <v>326</v>
      </c>
      <c r="H143" s="188">
        <v>387</v>
      </c>
      <c r="I143" s="189"/>
      <c r="J143" s="188">
        <f t="shared" si="20"/>
        <v>0</v>
      </c>
      <c r="K143" s="186" t="s">
        <v>1</v>
      </c>
      <c r="L143" s="190"/>
      <c r="M143" s="191" t="s">
        <v>1</v>
      </c>
      <c r="N143" s="192" t="s">
        <v>40</v>
      </c>
      <c r="O143" s="49"/>
      <c r="P143" s="148">
        <f t="shared" si="21"/>
        <v>0</v>
      </c>
      <c r="Q143" s="148">
        <v>0</v>
      </c>
      <c r="R143" s="148">
        <f t="shared" si="22"/>
        <v>0</v>
      </c>
      <c r="S143" s="148">
        <v>0</v>
      </c>
      <c r="T143" s="149">
        <f t="shared" si="23"/>
        <v>0</v>
      </c>
      <c r="AR143" s="16" t="s">
        <v>95</v>
      </c>
      <c r="AT143" s="16" t="s">
        <v>233</v>
      </c>
      <c r="AU143" s="16" t="s">
        <v>77</v>
      </c>
      <c r="AY143" s="16" t="s">
        <v>147</v>
      </c>
      <c r="BE143" s="150">
        <f t="shared" si="24"/>
        <v>0</v>
      </c>
      <c r="BF143" s="150">
        <f t="shared" si="25"/>
        <v>0</v>
      </c>
      <c r="BG143" s="150">
        <f t="shared" si="26"/>
        <v>0</v>
      </c>
      <c r="BH143" s="150">
        <f t="shared" si="27"/>
        <v>0</v>
      </c>
      <c r="BI143" s="150">
        <f t="shared" si="28"/>
        <v>0</v>
      </c>
      <c r="BJ143" s="16" t="s">
        <v>77</v>
      </c>
      <c r="BK143" s="151">
        <f t="shared" si="29"/>
        <v>0</v>
      </c>
      <c r="BL143" s="16" t="s">
        <v>83</v>
      </c>
      <c r="BM143" s="16" t="s">
        <v>836</v>
      </c>
    </row>
    <row r="144" spans="2:65" s="1" customFormat="1" ht="16.5" customHeight="1">
      <c r="B144" s="139"/>
      <c r="C144" s="184" t="s">
        <v>89</v>
      </c>
      <c r="D144" s="184" t="s">
        <v>233</v>
      </c>
      <c r="E144" s="185" t="s">
        <v>1377</v>
      </c>
      <c r="F144" s="186" t="s">
        <v>1378</v>
      </c>
      <c r="G144" s="187" t="s">
        <v>326</v>
      </c>
      <c r="H144" s="188">
        <v>72</v>
      </c>
      <c r="I144" s="189"/>
      <c r="J144" s="188">
        <f t="shared" si="20"/>
        <v>0</v>
      </c>
      <c r="K144" s="186" t="s">
        <v>1</v>
      </c>
      <c r="L144" s="190"/>
      <c r="M144" s="191" t="s">
        <v>1</v>
      </c>
      <c r="N144" s="192" t="s">
        <v>40</v>
      </c>
      <c r="O144" s="49"/>
      <c r="P144" s="148">
        <f t="shared" si="21"/>
        <v>0</v>
      </c>
      <c r="Q144" s="148">
        <v>0</v>
      </c>
      <c r="R144" s="148">
        <f t="shared" si="22"/>
        <v>0</v>
      </c>
      <c r="S144" s="148">
        <v>0</v>
      </c>
      <c r="T144" s="149">
        <f t="shared" si="23"/>
        <v>0</v>
      </c>
      <c r="AR144" s="16" t="s">
        <v>95</v>
      </c>
      <c r="AT144" s="16" t="s">
        <v>233</v>
      </c>
      <c r="AU144" s="16" t="s">
        <v>77</v>
      </c>
      <c r="AY144" s="16" t="s">
        <v>147</v>
      </c>
      <c r="BE144" s="150">
        <f t="shared" si="24"/>
        <v>0</v>
      </c>
      <c r="BF144" s="150">
        <f t="shared" si="25"/>
        <v>0</v>
      </c>
      <c r="BG144" s="150">
        <f t="shared" si="26"/>
        <v>0</v>
      </c>
      <c r="BH144" s="150">
        <f t="shared" si="27"/>
        <v>0</v>
      </c>
      <c r="BI144" s="150">
        <f t="shared" si="28"/>
        <v>0</v>
      </c>
      <c r="BJ144" s="16" t="s">
        <v>77</v>
      </c>
      <c r="BK144" s="151">
        <f t="shared" si="29"/>
        <v>0</v>
      </c>
      <c r="BL144" s="16" t="s">
        <v>83</v>
      </c>
      <c r="BM144" s="16" t="s">
        <v>844</v>
      </c>
    </row>
    <row r="145" spans="2:65" s="1" customFormat="1" ht="16.5" customHeight="1">
      <c r="B145" s="139"/>
      <c r="C145" s="140" t="s">
        <v>92</v>
      </c>
      <c r="D145" s="140" t="s">
        <v>149</v>
      </c>
      <c r="E145" s="141" t="s">
        <v>1379</v>
      </c>
      <c r="F145" s="142" t="s">
        <v>1380</v>
      </c>
      <c r="G145" s="143" t="s">
        <v>152</v>
      </c>
      <c r="H145" s="144">
        <v>215.6</v>
      </c>
      <c r="I145" s="145"/>
      <c r="J145" s="144">
        <f t="shared" si="20"/>
        <v>0</v>
      </c>
      <c r="K145" s="142" t="s">
        <v>1</v>
      </c>
      <c r="L145" s="30"/>
      <c r="M145" s="146" t="s">
        <v>1</v>
      </c>
      <c r="N145" s="147" t="s">
        <v>40</v>
      </c>
      <c r="O145" s="49"/>
      <c r="P145" s="148">
        <f t="shared" si="21"/>
        <v>0</v>
      </c>
      <c r="Q145" s="148">
        <v>0</v>
      </c>
      <c r="R145" s="148">
        <f t="shared" si="22"/>
        <v>0</v>
      </c>
      <c r="S145" s="148">
        <v>0</v>
      </c>
      <c r="T145" s="149">
        <f t="shared" si="23"/>
        <v>0</v>
      </c>
      <c r="AR145" s="16" t="s">
        <v>83</v>
      </c>
      <c r="AT145" s="16" t="s">
        <v>149</v>
      </c>
      <c r="AU145" s="16" t="s">
        <v>77</v>
      </c>
      <c r="AY145" s="16" t="s">
        <v>147</v>
      </c>
      <c r="BE145" s="150">
        <f t="shared" si="24"/>
        <v>0</v>
      </c>
      <c r="BF145" s="150">
        <f t="shared" si="25"/>
        <v>0</v>
      </c>
      <c r="BG145" s="150">
        <f t="shared" si="26"/>
        <v>0</v>
      </c>
      <c r="BH145" s="150">
        <f t="shared" si="27"/>
        <v>0</v>
      </c>
      <c r="BI145" s="150">
        <f t="shared" si="28"/>
        <v>0</v>
      </c>
      <c r="BJ145" s="16" t="s">
        <v>77</v>
      </c>
      <c r="BK145" s="151">
        <f t="shared" si="29"/>
        <v>0</v>
      </c>
      <c r="BL145" s="16" t="s">
        <v>83</v>
      </c>
      <c r="BM145" s="16" t="s">
        <v>853</v>
      </c>
    </row>
    <row r="146" spans="2:65" s="1" customFormat="1" ht="16.5" customHeight="1">
      <c r="B146" s="139"/>
      <c r="C146" s="184" t="s">
        <v>95</v>
      </c>
      <c r="D146" s="184" t="s">
        <v>233</v>
      </c>
      <c r="E146" s="185" t="s">
        <v>1381</v>
      </c>
      <c r="F146" s="186" t="s">
        <v>1382</v>
      </c>
      <c r="G146" s="187" t="s">
        <v>326</v>
      </c>
      <c r="H146" s="188">
        <v>3</v>
      </c>
      <c r="I146" s="189"/>
      <c r="J146" s="188">
        <f t="shared" si="20"/>
        <v>0</v>
      </c>
      <c r="K146" s="186" t="s">
        <v>1</v>
      </c>
      <c r="L146" s="190"/>
      <c r="M146" s="191" t="s">
        <v>1</v>
      </c>
      <c r="N146" s="192" t="s">
        <v>40</v>
      </c>
      <c r="O146" s="49"/>
      <c r="P146" s="148">
        <f t="shared" si="21"/>
        <v>0</v>
      </c>
      <c r="Q146" s="148">
        <v>0</v>
      </c>
      <c r="R146" s="148">
        <f t="shared" si="22"/>
        <v>0</v>
      </c>
      <c r="S146" s="148">
        <v>0</v>
      </c>
      <c r="T146" s="149">
        <f t="shared" si="23"/>
        <v>0</v>
      </c>
      <c r="AR146" s="16" t="s">
        <v>95</v>
      </c>
      <c r="AT146" s="16" t="s">
        <v>233</v>
      </c>
      <c r="AU146" s="16" t="s">
        <v>77</v>
      </c>
      <c r="AY146" s="16" t="s">
        <v>147</v>
      </c>
      <c r="BE146" s="150">
        <f t="shared" si="24"/>
        <v>0</v>
      </c>
      <c r="BF146" s="150">
        <f t="shared" si="25"/>
        <v>0</v>
      </c>
      <c r="BG146" s="150">
        <f t="shared" si="26"/>
        <v>0</v>
      </c>
      <c r="BH146" s="150">
        <f t="shared" si="27"/>
        <v>0</v>
      </c>
      <c r="BI146" s="150">
        <f t="shared" si="28"/>
        <v>0</v>
      </c>
      <c r="BJ146" s="16" t="s">
        <v>77</v>
      </c>
      <c r="BK146" s="151">
        <f t="shared" si="29"/>
        <v>0</v>
      </c>
      <c r="BL146" s="16" t="s">
        <v>83</v>
      </c>
      <c r="BM146" s="16" t="s">
        <v>861</v>
      </c>
    </row>
    <row r="147" spans="2:65" s="1" customFormat="1" ht="16.5" customHeight="1">
      <c r="B147" s="139"/>
      <c r="C147" s="184" t="s">
        <v>98</v>
      </c>
      <c r="D147" s="184" t="s">
        <v>233</v>
      </c>
      <c r="E147" s="185" t="s">
        <v>1383</v>
      </c>
      <c r="F147" s="186" t="s">
        <v>1384</v>
      </c>
      <c r="G147" s="187" t="s">
        <v>326</v>
      </c>
      <c r="H147" s="188">
        <v>1000</v>
      </c>
      <c r="I147" s="189"/>
      <c r="J147" s="188">
        <f t="shared" si="20"/>
        <v>0</v>
      </c>
      <c r="K147" s="186" t="s">
        <v>1</v>
      </c>
      <c r="L147" s="190"/>
      <c r="M147" s="191" t="s">
        <v>1</v>
      </c>
      <c r="N147" s="192" t="s">
        <v>40</v>
      </c>
      <c r="O147" s="49"/>
      <c r="P147" s="148">
        <f t="shared" si="21"/>
        <v>0</v>
      </c>
      <c r="Q147" s="148">
        <v>0</v>
      </c>
      <c r="R147" s="148">
        <f t="shared" si="22"/>
        <v>0</v>
      </c>
      <c r="S147" s="148">
        <v>0</v>
      </c>
      <c r="T147" s="149">
        <f t="shared" si="23"/>
        <v>0</v>
      </c>
      <c r="AR147" s="16" t="s">
        <v>95</v>
      </c>
      <c r="AT147" s="16" t="s">
        <v>233</v>
      </c>
      <c r="AU147" s="16" t="s">
        <v>77</v>
      </c>
      <c r="AY147" s="16" t="s">
        <v>147</v>
      </c>
      <c r="BE147" s="150">
        <f t="shared" si="24"/>
        <v>0</v>
      </c>
      <c r="BF147" s="150">
        <f t="shared" si="25"/>
        <v>0</v>
      </c>
      <c r="BG147" s="150">
        <f t="shared" si="26"/>
        <v>0</v>
      </c>
      <c r="BH147" s="150">
        <f t="shared" si="27"/>
        <v>0</v>
      </c>
      <c r="BI147" s="150">
        <f t="shared" si="28"/>
        <v>0</v>
      </c>
      <c r="BJ147" s="16" t="s">
        <v>77</v>
      </c>
      <c r="BK147" s="151">
        <f t="shared" si="29"/>
        <v>0</v>
      </c>
      <c r="BL147" s="16" t="s">
        <v>83</v>
      </c>
      <c r="BM147" s="16" t="s">
        <v>869</v>
      </c>
    </row>
    <row r="148" spans="2:65" s="1" customFormat="1" ht="16.5" customHeight="1">
      <c r="B148" s="139"/>
      <c r="C148" s="140" t="s">
        <v>101</v>
      </c>
      <c r="D148" s="140" t="s">
        <v>149</v>
      </c>
      <c r="E148" s="141" t="s">
        <v>1385</v>
      </c>
      <c r="F148" s="142" t="s">
        <v>1386</v>
      </c>
      <c r="G148" s="143" t="s">
        <v>1324</v>
      </c>
      <c r="H148" s="144">
        <v>97</v>
      </c>
      <c r="I148" s="145"/>
      <c r="J148" s="144">
        <f t="shared" si="20"/>
        <v>0</v>
      </c>
      <c r="K148" s="142" t="s">
        <v>1</v>
      </c>
      <c r="L148" s="30"/>
      <c r="M148" s="146" t="s">
        <v>1</v>
      </c>
      <c r="N148" s="147" t="s">
        <v>40</v>
      </c>
      <c r="O148" s="49"/>
      <c r="P148" s="148">
        <f t="shared" si="21"/>
        <v>0</v>
      </c>
      <c r="Q148" s="148">
        <v>0</v>
      </c>
      <c r="R148" s="148">
        <f t="shared" si="22"/>
        <v>0</v>
      </c>
      <c r="S148" s="148">
        <v>0</v>
      </c>
      <c r="T148" s="149">
        <f t="shared" si="23"/>
        <v>0</v>
      </c>
      <c r="AR148" s="16" t="s">
        <v>83</v>
      </c>
      <c r="AT148" s="16" t="s">
        <v>149</v>
      </c>
      <c r="AU148" s="16" t="s">
        <v>77</v>
      </c>
      <c r="AY148" s="16" t="s">
        <v>147</v>
      </c>
      <c r="BE148" s="150">
        <f t="shared" si="24"/>
        <v>0</v>
      </c>
      <c r="BF148" s="150">
        <f t="shared" si="25"/>
        <v>0</v>
      </c>
      <c r="BG148" s="150">
        <f t="shared" si="26"/>
        <v>0</v>
      </c>
      <c r="BH148" s="150">
        <f t="shared" si="27"/>
        <v>0</v>
      </c>
      <c r="BI148" s="150">
        <f t="shared" si="28"/>
        <v>0</v>
      </c>
      <c r="BJ148" s="16" t="s">
        <v>77</v>
      </c>
      <c r="BK148" s="151">
        <f t="shared" si="29"/>
        <v>0</v>
      </c>
      <c r="BL148" s="16" t="s">
        <v>83</v>
      </c>
      <c r="BM148" s="16" t="s">
        <v>1387</v>
      </c>
    </row>
    <row r="149" spans="2:65" s="1" customFormat="1" ht="22.5" customHeight="1">
      <c r="B149" s="139"/>
      <c r="C149" s="140" t="s">
        <v>104</v>
      </c>
      <c r="D149" s="140" t="s">
        <v>149</v>
      </c>
      <c r="E149" s="141" t="s">
        <v>1365</v>
      </c>
      <c r="F149" s="142" t="s">
        <v>1337</v>
      </c>
      <c r="G149" s="143" t="s">
        <v>152</v>
      </c>
      <c r="H149" s="144">
        <v>215.6</v>
      </c>
      <c r="I149" s="145"/>
      <c r="J149" s="144">
        <f t="shared" si="20"/>
        <v>0</v>
      </c>
      <c r="K149" s="142" t="s">
        <v>1</v>
      </c>
      <c r="L149" s="30"/>
      <c r="M149" s="146" t="s">
        <v>1</v>
      </c>
      <c r="N149" s="147" t="s">
        <v>40</v>
      </c>
      <c r="O149" s="49"/>
      <c r="P149" s="148">
        <f t="shared" si="21"/>
        <v>0</v>
      </c>
      <c r="Q149" s="148">
        <v>0</v>
      </c>
      <c r="R149" s="148">
        <f t="shared" si="22"/>
        <v>0</v>
      </c>
      <c r="S149" s="148">
        <v>0</v>
      </c>
      <c r="T149" s="149">
        <f t="shared" si="23"/>
        <v>0</v>
      </c>
      <c r="AR149" s="16" t="s">
        <v>83</v>
      </c>
      <c r="AT149" s="16" t="s">
        <v>149</v>
      </c>
      <c r="AU149" s="16" t="s">
        <v>77</v>
      </c>
      <c r="AY149" s="16" t="s">
        <v>147</v>
      </c>
      <c r="BE149" s="150">
        <f t="shared" si="24"/>
        <v>0</v>
      </c>
      <c r="BF149" s="150">
        <f t="shared" si="25"/>
        <v>0</v>
      </c>
      <c r="BG149" s="150">
        <f t="shared" si="26"/>
        <v>0</v>
      </c>
      <c r="BH149" s="150">
        <f t="shared" si="27"/>
        <v>0</v>
      </c>
      <c r="BI149" s="150">
        <f t="shared" si="28"/>
        <v>0</v>
      </c>
      <c r="BJ149" s="16" t="s">
        <v>77</v>
      </c>
      <c r="BK149" s="151">
        <f t="shared" si="29"/>
        <v>0</v>
      </c>
      <c r="BL149" s="16" t="s">
        <v>83</v>
      </c>
      <c r="BM149" s="16" t="s">
        <v>1388</v>
      </c>
    </row>
    <row r="150" spans="2:65" s="1" customFormat="1" ht="16.5" customHeight="1">
      <c r="B150" s="139"/>
      <c r="C150" s="184" t="s">
        <v>107</v>
      </c>
      <c r="D150" s="184" t="s">
        <v>233</v>
      </c>
      <c r="E150" s="185" t="s">
        <v>1389</v>
      </c>
      <c r="F150" s="186" t="s">
        <v>1390</v>
      </c>
      <c r="G150" s="187" t="s">
        <v>326</v>
      </c>
      <c r="H150" s="188">
        <v>154</v>
      </c>
      <c r="I150" s="189"/>
      <c r="J150" s="188">
        <f t="shared" si="20"/>
        <v>0</v>
      </c>
      <c r="K150" s="186" t="s">
        <v>1</v>
      </c>
      <c r="L150" s="190"/>
      <c r="M150" s="191" t="s">
        <v>1</v>
      </c>
      <c r="N150" s="192" t="s">
        <v>40</v>
      </c>
      <c r="O150" s="49"/>
      <c r="P150" s="148">
        <f t="shared" si="21"/>
        <v>0</v>
      </c>
      <c r="Q150" s="148">
        <v>0</v>
      </c>
      <c r="R150" s="148">
        <f t="shared" si="22"/>
        <v>0</v>
      </c>
      <c r="S150" s="148">
        <v>0</v>
      </c>
      <c r="T150" s="149">
        <f t="shared" si="23"/>
        <v>0</v>
      </c>
      <c r="AR150" s="16" t="s">
        <v>95</v>
      </c>
      <c r="AT150" s="16" t="s">
        <v>233</v>
      </c>
      <c r="AU150" s="16" t="s">
        <v>77</v>
      </c>
      <c r="AY150" s="16" t="s">
        <v>147</v>
      </c>
      <c r="BE150" s="150">
        <f t="shared" si="24"/>
        <v>0</v>
      </c>
      <c r="BF150" s="150">
        <f t="shared" si="25"/>
        <v>0</v>
      </c>
      <c r="BG150" s="150">
        <f t="shared" si="26"/>
        <v>0</v>
      </c>
      <c r="BH150" s="150">
        <f t="shared" si="27"/>
        <v>0</v>
      </c>
      <c r="BI150" s="150">
        <f t="shared" si="28"/>
        <v>0</v>
      </c>
      <c r="BJ150" s="16" t="s">
        <v>77</v>
      </c>
      <c r="BK150" s="151">
        <f t="shared" si="29"/>
        <v>0</v>
      </c>
      <c r="BL150" s="16" t="s">
        <v>83</v>
      </c>
      <c r="BM150" s="16" t="s">
        <v>1391</v>
      </c>
    </row>
    <row r="151" spans="2:65" s="1" customFormat="1" ht="16.5" customHeight="1">
      <c r="B151" s="139"/>
      <c r="C151" s="140" t="s">
        <v>110</v>
      </c>
      <c r="D151" s="140" t="s">
        <v>149</v>
      </c>
      <c r="E151" s="141" t="s">
        <v>1340</v>
      </c>
      <c r="F151" s="142" t="s">
        <v>1341</v>
      </c>
      <c r="G151" s="143" t="s">
        <v>182</v>
      </c>
      <c r="H151" s="144">
        <v>4.5999999999999996</v>
      </c>
      <c r="I151" s="145"/>
      <c r="J151" s="144">
        <f t="shared" si="20"/>
        <v>0</v>
      </c>
      <c r="K151" s="142" t="s">
        <v>1</v>
      </c>
      <c r="L151" s="30"/>
      <c r="M151" s="146" t="s">
        <v>1</v>
      </c>
      <c r="N151" s="147" t="s">
        <v>40</v>
      </c>
      <c r="O151" s="49"/>
      <c r="P151" s="148">
        <f t="shared" si="21"/>
        <v>0</v>
      </c>
      <c r="Q151" s="148">
        <v>0</v>
      </c>
      <c r="R151" s="148">
        <f t="shared" si="22"/>
        <v>0</v>
      </c>
      <c r="S151" s="148">
        <v>0</v>
      </c>
      <c r="T151" s="149">
        <f t="shared" si="23"/>
        <v>0</v>
      </c>
      <c r="AR151" s="16" t="s">
        <v>83</v>
      </c>
      <c r="AT151" s="16" t="s">
        <v>149</v>
      </c>
      <c r="AU151" s="16" t="s">
        <v>77</v>
      </c>
      <c r="AY151" s="16" t="s">
        <v>147</v>
      </c>
      <c r="BE151" s="150">
        <f t="shared" si="24"/>
        <v>0</v>
      </c>
      <c r="BF151" s="150">
        <f t="shared" si="25"/>
        <v>0</v>
      </c>
      <c r="BG151" s="150">
        <f t="shared" si="26"/>
        <v>0</v>
      </c>
      <c r="BH151" s="150">
        <f t="shared" si="27"/>
        <v>0</v>
      </c>
      <c r="BI151" s="150">
        <f t="shared" si="28"/>
        <v>0</v>
      </c>
      <c r="BJ151" s="16" t="s">
        <v>77</v>
      </c>
      <c r="BK151" s="151">
        <f t="shared" si="29"/>
        <v>0</v>
      </c>
      <c r="BL151" s="16" t="s">
        <v>83</v>
      </c>
      <c r="BM151" s="16" t="s">
        <v>1392</v>
      </c>
    </row>
    <row r="152" spans="2:65" s="1" customFormat="1" ht="16.5" customHeight="1">
      <c r="B152" s="139"/>
      <c r="C152" s="140" t="s">
        <v>223</v>
      </c>
      <c r="D152" s="140" t="s">
        <v>149</v>
      </c>
      <c r="E152" s="141" t="s">
        <v>1342</v>
      </c>
      <c r="F152" s="142" t="s">
        <v>1343</v>
      </c>
      <c r="G152" s="143" t="s">
        <v>182</v>
      </c>
      <c r="H152" s="144">
        <v>4.5999999999999996</v>
      </c>
      <c r="I152" s="145"/>
      <c r="J152" s="144">
        <f t="shared" si="20"/>
        <v>0</v>
      </c>
      <c r="K152" s="142" t="s">
        <v>1</v>
      </c>
      <c r="L152" s="30"/>
      <c r="M152" s="146" t="s">
        <v>1</v>
      </c>
      <c r="N152" s="147" t="s">
        <v>40</v>
      </c>
      <c r="O152" s="49"/>
      <c r="P152" s="148">
        <f t="shared" si="21"/>
        <v>0</v>
      </c>
      <c r="Q152" s="148">
        <v>0</v>
      </c>
      <c r="R152" s="148">
        <f t="shared" si="22"/>
        <v>0</v>
      </c>
      <c r="S152" s="148">
        <v>0</v>
      </c>
      <c r="T152" s="149">
        <f t="shared" si="23"/>
        <v>0</v>
      </c>
      <c r="AR152" s="16" t="s">
        <v>83</v>
      </c>
      <c r="AT152" s="16" t="s">
        <v>149</v>
      </c>
      <c r="AU152" s="16" t="s">
        <v>77</v>
      </c>
      <c r="AY152" s="16" t="s">
        <v>147</v>
      </c>
      <c r="BE152" s="150">
        <f t="shared" si="24"/>
        <v>0</v>
      </c>
      <c r="BF152" s="150">
        <f t="shared" si="25"/>
        <v>0</v>
      </c>
      <c r="BG152" s="150">
        <f t="shared" si="26"/>
        <v>0</v>
      </c>
      <c r="BH152" s="150">
        <f t="shared" si="27"/>
        <v>0</v>
      </c>
      <c r="BI152" s="150">
        <f t="shared" si="28"/>
        <v>0</v>
      </c>
      <c r="BJ152" s="16" t="s">
        <v>77</v>
      </c>
      <c r="BK152" s="151">
        <f t="shared" si="29"/>
        <v>0</v>
      </c>
      <c r="BL152" s="16" t="s">
        <v>83</v>
      </c>
      <c r="BM152" s="16" t="s">
        <v>1393</v>
      </c>
    </row>
    <row r="153" spans="2:65" s="1" customFormat="1" ht="16.5" customHeight="1">
      <c r="B153" s="139"/>
      <c r="C153" s="184" t="s">
        <v>232</v>
      </c>
      <c r="D153" s="184" t="s">
        <v>233</v>
      </c>
      <c r="E153" s="185" t="s">
        <v>1344</v>
      </c>
      <c r="F153" s="186" t="s">
        <v>1345</v>
      </c>
      <c r="G153" s="187" t="s">
        <v>182</v>
      </c>
      <c r="H153" s="188">
        <v>4.5999999999999996</v>
      </c>
      <c r="I153" s="189"/>
      <c r="J153" s="188">
        <f t="shared" si="20"/>
        <v>0</v>
      </c>
      <c r="K153" s="186" t="s">
        <v>1</v>
      </c>
      <c r="L153" s="190"/>
      <c r="M153" s="191" t="s">
        <v>1</v>
      </c>
      <c r="N153" s="192" t="s">
        <v>40</v>
      </c>
      <c r="O153" s="49"/>
      <c r="P153" s="148">
        <f t="shared" si="21"/>
        <v>0</v>
      </c>
      <c r="Q153" s="148">
        <v>0</v>
      </c>
      <c r="R153" s="148">
        <f t="shared" si="22"/>
        <v>0</v>
      </c>
      <c r="S153" s="148">
        <v>0</v>
      </c>
      <c r="T153" s="149">
        <f t="shared" si="23"/>
        <v>0</v>
      </c>
      <c r="AR153" s="16" t="s">
        <v>95</v>
      </c>
      <c r="AT153" s="16" t="s">
        <v>233</v>
      </c>
      <c r="AU153" s="16" t="s">
        <v>77</v>
      </c>
      <c r="AY153" s="16" t="s">
        <v>147</v>
      </c>
      <c r="BE153" s="150">
        <f t="shared" si="24"/>
        <v>0</v>
      </c>
      <c r="BF153" s="150">
        <f t="shared" si="25"/>
        <v>0</v>
      </c>
      <c r="BG153" s="150">
        <f t="shared" si="26"/>
        <v>0</v>
      </c>
      <c r="BH153" s="150">
        <f t="shared" si="27"/>
        <v>0</v>
      </c>
      <c r="BI153" s="150">
        <f t="shared" si="28"/>
        <v>0</v>
      </c>
      <c r="BJ153" s="16" t="s">
        <v>77</v>
      </c>
      <c r="BK153" s="151">
        <f t="shared" si="29"/>
        <v>0</v>
      </c>
      <c r="BL153" s="16" t="s">
        <v>83</v>
      </c>
      <c r="BM153" s="16" t="s">
        <v>1394</v>
      </c>
    </row>
    <row r="154" spans="2:65" s="10" customFormat="1" ht="22.9" customHeight="1">
      <c r="B154" s="126"/>
      <c r="D154" s="127" t="s">
        <v>67</v>
      </c>
      <c r="E154" s="137" t="s">
        <v>1395</v>
      </c>
      <c r="F154" s="137" t="s">
        <v>1396</v>
      </c>
      <c r="I154" s="129"/>
      <c r="J154" s="138">
        <f>BK154</f>
        <v>0</v>
      </c>
      <c r="L154" s="126"/>
      <c r="M154" s="131"/>
      <c r="N154" s="132"/>
      <c r="O154" s="132"/>
      <c r="P154" s="133">
        <f>SUM(P155:P170)</f>
        <v>0</v>
      </c>
      <c r="Q154" s="132"/>
      <c r="R154" s="133">
        <f>SUM(R155:R170)</f>
        <v>0</v>
      </c>
      <c r="S154" s="132"/>
      <c r="T154" s="134">
        <f>SUM(T155:T170)</f>
        <v>0</v>
      </c>
      <c r="AR154" s="127" t="s">
        <v>73</v>
      </c>
      <c r="AT154" s="135" t="s">
        <v>67</v>
      </c>
      <c r="AU154" s="135" t="s">
        <v>73</v>
      </c>
      <c r="AY154" s="127" t="s">
        <v>147</v>
      </c>
      <c r="BK154" s="136">
        <f>SUM(BK155:BK170)</f>
        <v>0</v>
      </c>
    </row>
    <row r="155" spans="2:65" s="1" customFormat="1" ht="16.5" customHeight="1">
      <c r="B155" s="139"/>
      <c r="C155" s="140" t="s">
        <v>73</v>
      </c>
      <c r="D155" s="140" t="s">
        <v>149</v>
      </c>
      <c r="E155" s="141" t="s">
        <v>1397</v>
      </c>
      <c r="F155" s="142" t="s">
        <v>1398</v>
      </c>
      <c r="G155" s="143" t="s">
        <v>152</v>
      </c>
      <c r="H155" s="144">
        <v>554.29999999999995</v>
      </c>
      <c r="I155" s="145"/>
      <c r="J155" s="144">
        <f t="shared" ref="J155:J170" si="30">ROUND(I155*H155,3)</f>
        <v>0</v>
      </c>
      <c r="K155" s="142" t="s">
        <v>1</v>
      </c>
      <c r="L155" s="30"/>
      <c r="M155" s="146" t="s">
        <v>1</v>
      </c>
      <c r="N155" s="147" t="s">
        <v>40</v>
      </c>
      <c r="O155" s="49"/>
      <c r="P155" s="148">
        <f t="shared" ref="P155:P170" si="31">O155*H155</f>
        <v>0</v>
      </c>
      <c r="Q155" s="148">
        <v>0</v>
      </c>
      <c r="R155" s="148">
        <f t="shared" ref="R155:R170" si="32">Q155*H155</f>
        <v>0</v>
      </c>
      <c r="S155" s="148">
        <v>0</v>
      </c>
      <c r="T155" s="149">
        <f t="shared" ref="T155:T170" si="33">S155*H155</f>
        <v>0</v>
      </c>
      <c r="AR155" s="16" t="s">
        <v>83</v>
      </c>
      <c r="AT155" s="16" t="s">
        <v>149</v>
      </c>
      <c r="AU155" s="16" t="s">
        <v>77</v>
      </c>
      <c r="AY155" s="16" t="s">
        <v>147</v>
      </c>
      <c r="BE155" s="150">
        <f t="shared" ref="BE155:BE170" si="34">IF(N155="základná",J155,0)</f>
        <v>0</v>
      </c>
      <c r="BF155" s="150">
        <f t="shared" ref="BF155:BF170" si="35">IF(N155="znížená",J155,0)</f>
        <v>0</v>
      </c>
      <c r="BG155" s="150">
        <f t="shared" ref="BG155:BG170" si="36">IF(N155="zákl. prenesená",J155,0)</f>
        <v>0</v>
      </c>
      <c r="BH155" s="150">
        <f t="shared" ref="BH155:BH170" si="37">IF(N155="zníž. prenesená",J155,0)</f>
        <v>0</v>
      </c>
      <c r="BI155" s="150">
        <f t="shared" ref="BI155:BI170" si="38">IF(N155="nulová",J155,0)</f>
        <v>0</v>
      </c>
      <c r="BJ155" s="16" t="s">
        <v>77</v>
      </c>
      <c r="BK155" s="151">
        <f t="shared" ref="BK155:BK170" si="39">ROUND(I155*H155,3)</f>
        <v>0</v>
      </c>
      <c r="BL155" s="16" t="s">
        <v>83</v>
      </c>
      <c r="BM155" s="16" t="s">
        <v>1399</v>
      </c>
    </row>
    <row r="156" spans="2:65" s="1" customFormat="1" ht="16.5" customHeight="1">
      <c r="B156" s="139"/>
      <c r="C156" s="140" t="s">
        <v>77</v>
      </c>
      <c r="D156" s="140" t="s">
        <v>149</v>
      </c>
      <c r="E156" s="141" t="s">
        <v>1400</v>
      </c>
      <c r="F156" s="142" t="s">
        <v>1401</v>
      </c>
      <c r="G156" s="143" t="s">
        <v>152</v>
      </c>
      <c r="H156" s="144">
        <v>554.29999999999995</v>
      </c>
      <c r="I156" s="145"/>
      <c r="J156" s="144">
        <f t="shared" si="30"/>
        <v>0</v>
      </c>
      <c r="K156" s="142" t="s">
        <v>1</v>
      </c>
      <c r="L156" s="30"/>
      <c r="M156" s="146" t="s">
        <v>1</v>
      </c>
      <c r="N156" s="147" t="s">
        <v>40</v>
      </c>
      <c r="O156" s="49"/>
      <c r="P156" s="148">
        <f t="shared" si="31"/>
        <v>0</v>
      </c>
      <c r="Q156" s="148">
        <v>0</v>
      </c>
      <c r="R156" s="148">
        <f t="shared" si="32"/>
        <v>0</v>
      </c>
      <c r="S156" s="148">
        <v>0</v>
      </c>
      <c r="T156" s="149">
        <f t="shared" si="33"/>
        <v>0</v>
      </c>
      <c r="AR156" s="16" t="s">
        <v>83</v>
      </c>
      <c r="AT156" s="16" t="s">
        <v>149</v>
      </c>
      <c r="AU156" s="16" t="s">
        <v>77</v>
      </c>
      <c r="AY156" s="16" t="s">
        <v>147</v>
      </c>
      <c r="BE156" s="150">
        <f t="shared" si="34"/>
        <v>0</v>
      </c>
      <c r="BF156" s="150">
        <f t="shared" si="35"/>
        <v>0</v>
      </c>
      <c r="BG156" s="150">
        <f t="shared" si="36"/>
        <v>0</v>
      </c>
      <c r="BH156" s="150">
        <f t="shared" si="37"/>
        <v>0</v>
      </c>
      <c r="BI156" s="150">
        <f t="shared" si="38"/>
        <v>0</v>
      </c>
      <c r="BJ156" s="16" t="s">
        <v>77</v>
      </c>
      <c r="BK156" s="151">
        <f t="shared" si="39"/>
        <v>0</v>
      </c>
      <c r="BL156" s="16" t="s">
        <v>83</v>
      </c>
      <c r="BM156" s="16" t="s">
        <v>1402</v>
      </c>
    </row>
    <row r="157" spans="2:65" s="1" customFormat="1" ht="22.5" customHeight="1">
      <c r="B157" s="139"/>
      <c r="C157" s="140" t="s">
        <v>80</v>
      </c>
      <c r="D157" s="140" t="s">
        <v>149</v>
      </c>
      <c r="E157" s="141" t="s">
        <v>1367</v>
      </c>
      <c r="F157" s="142" t="s">
        <v>1368</v>
      </c>
      <c r="G157" s="143" t="s">
        <v>152</v>
      </c>
      <c r="H157" s="144">
        <v>554.29999999999995</v>
      </c>
      <c r="I157" s="145"/>
      <c r="J157" s="144">
        <f t="shared" si="30"/>
        <v>0</v>
      </c>
      <c r="K157" s="142" t="s">
        <v>1</v>
      </c>
      <c r="L157" s="30"/>
      <c r="M157" s="146" t="s">
        <v>1</v>
      </c>
      <c r="N157" s="147" t="s">
        <v>40</v>
      </c>
      <c r="O157" s="49"/>
      <c r="P157" s="148">
        <f t="shared" si="31"/>
        <v>0</v>
      </c>
      <c r="Q157" s="148">
        <v>0</v>
      </c>
      <c r="R157" s="148">
        <f t="shared" si="32"/>
        <v>0</v>
      </c>
      <c r="S157" s="148">
        <v>0</v>
      </c>
      <c r="T157" s="149">
        <f t="shared" si="33"/>
        <v>0</v>
      </c>
      <c r="AR157" s="16" t="s">
        <v>83</v>
      </c>
      <c r="AT157" s="16" t="s">
        <v>149</v>
      </c>
      <c r="AU157" s="16" t="s">
        <v>77</v>
      </c>
      <c r="AY157" s="16" t="s">
        <v>147</v>
      </c>
      <c r="BE157" s="150">
        <f t="shared" si="34"/>
        <v>0</v>
      </c>
      <c r="BF157" s="150">
        <f t="shared" si="35"/>
        <v>0</v>
      </c>
      <c r="BG157" s="150">
        <f t="shared" si="36"/>
        <v>0</v>
      </c>
      <c r="BH157" s="150">
        <f t="shared" si="37"/>
        <v>0</v>
      </c>
      <c r="BI157" s="150">
        <f t="shared" si="38"/>
        <v>0</v>
      </c>
      <c r="BJ157" s="16" t="s">
        <v>77</v>
      </c>
      <c r="BK157" s="151">
        <f t="shared" si="39"/>
        <v>0</v>
      </c>
      <c r="BL157" s="16" t="s">
        <v>83</v>
      </c>
      <c r="BM157" s="16" t="s">
        <v>1403</v>
      </c>
    </row>
    <row r="158" spans="2:65" s="1" customFormat="1" ht="22.5" customHeight="1">
      <c r="B158" s="139"/>
      <c r="C158" s="140" t="s">
        <v>83</v>
      </c>
      <c r="D158" s="140" t="s">
        <v>149</v>
      </c>
      <c r="E158" s="141" t="s">
        <v>1404</v>
      </c>
      <c r="F158" s="142" t="s">
        <v>1405</v>
      </c>
      <c r="G158" s="143" t="s">
        <v>152</v>
      </c>
      <c r="H158" s="144">
        <v>554.29999999999995</v>
      </c>
      <c r="I158" s="145"/>
      <c r="J158" s="144">
        <f t="shared" si="30"/>
        <v>0</v>
      </c>
      <c r="K158" s="142" t="s">
        <v>1</v>
      </c>
      <c r="L158" s="30"/>
      <c r="M158" s="146" t="s">
        <v>1</v>
      </c>
      <c r="N158" s="147" t="s">
        <v>40</v>
      </c>
      <c r="O158" s="49"/>
      <c r="P158" s="148">
        <f t="shared" si="31"/>
        <v>0</v>
      </c>
      <c r="Q158" s="148">
        <v>0</v>
      </c>
      <c r="R158" s="148">
        <f t="shared" si="32"/>
        <v>0</v>
      </c>
      <c r="S158" s="148">
        <v>0</v>
      </c>
      <c r="T158" s="149">
        <f t="shared" si="33"/>
        <v>0</v>
      </c>
      <c r="AR158" s="16" t="s">
        <v>83</v>
      </c>
      <c r="AT158" s="16" t="s">
        <v>149</v>
      </c>
      <c r="AU158" s="16" t="s">
        <v>77</v>
      </c>
      <c r="AY158" s="16" t="s">
        <v>147</v>
      </c>
      <c r="BE158" s="150">
        <f t="shared" si="34"/>
        <v>0</v>
      </c>
      <c r="BF158" s="150">
        <f t="shared" si="35"/>
        <v>0</v>
      </c>
      <c r="BG158" s="150">
        <f t="shared" si="36"/>
        <v>0</v>
      </c>
      <c r="BH158" s="150">
        <f t="shared" si="37"/>
        <v>0</v>
      </c>
      <c r="BI158" s="150">
        <f t="shared" si="38"/>
        <v>0</v>
      </c>
      <c r="BJ158" s="16" t="s">
        <v>77</v>
      </c>
      <c r="BK158" s="151">
        <f t="shared" si="39"/>
        <v>0</v>
      </c>
      <c r="BL158" s="16" t="s">
        <v>83</v>
      </c>
      <c r="BM158" s="16" t="s">
        <v>1406</v>
      </c>
    </row>
    <row r="159" spans="2:65" s="1" customFormat="1" ht="33.75" customHeight="1">
      <c r="B159" s="139"/>
      <c r="C159" s="140" t="s">
        <v>86</v>
      </c>
      <c r="D159" s="140" t="s">
        <v>149</v>
      </c>
      <c r="E159" s="141" t="s">
        <v>1407</v>
      </c>
      <c r="F159" s="142" t="s">
        <v>1372</v>
      </c>
      <c r="G159" s="143" t="s">
        <v>326</v>
      </c>
      <c r="H159" s="144">
        <v>2720</v>
      </c>
      <c r="I159" s="145"/>
      <c r="J159" s="144">
        <f t="shared" si="30"/>
        <v>0</v>
      </c>
      <c r="K159" s="142" t="s">
        <v>1</v>
      </c>
      <c r="L159" s="30"/>
      <c r="M159" s="146" t="s">
        <v>1</v>
      </c>
      <c r="N159" s="147" t="s">
        <v>40</v>
      </c>
      <c r="O159" s="49"/>
      <c r="P159" s="148">
        <f t="shared" si="31"/>
        <v>0</v>
      </c>
      <c r="Q159" s="148">
        <v>0</v>
      </c>
      <c r="R159" s="148">
        <f t="shared" si="32"/>
        <v>0</v>
      </c>
      <c r="S159" s="148">
        <v>0</v>
      </c>
      <c r="T159" s="149">
        <f t="shared" si="33"/>
        <v>0</v>
      </c>
      <c r="AR159" s="16" t="s">
        <v>83</v>
      </c>
      <c r="AT159" s="16" t="s">
        <v>149</v>
      </c>
      <c r="AU159" s="16" t="s">
        <v>77</v>
      </c>
      <c r="AY159" s="16" t="s">
        <v>147</v>
      </c>
      <c r="BE159" s="150">
        <f t="shared" si="34"/>
        <v>0</v>
      </c>
      <c r="BF159" s="150">
        <f t="shared" si="35"/>
        <v>0</v>
      </c>
      <c r="BG159" s="150">
        <f t="shared" si="36"/>
        <v>0</v>
      </c>
      <c r="BH159" s="150">
        <f t="shared" si="37"/>
        <v>0</v>
      </c>
      <c r="BI159" s="150">
        <f t="shared" si="38"/>
        <v>0</v>
      </c>
      <c r="BJ159" s="16" t="s">
        <v>77</v>
      </c>
      <c r="BK159" s="151">
        <f t="shared" si="39"/>
        <v>0</v>
      </c>
      <c r="BL159" s="16" t="s">
        <v>83</v>
      </c>
      <c r="BM159" s="16" t="s">
        <v>1408</v>
      </c>
    </row>
    <row r="160" spans="2:65" s="1" customFormat="1" ht="16.5" customHeight="1">
      <c r="B160" s="139"/>
      <c r="C160" s="140" t="s">
        <v>89</v>
      </c>
      <c r="D160" s="140" t="s">
        <v>149</v>
      </c>
      <c r="E160" s="141" t="s">
        <v>1409</v>
      </c>
      <c r="F160" s="142" t="s">
        <v>1410</v>
      </c>
      <c r="G160" s="143" t="s">
        <v>326</v>
      </c>
      <c r="H160" s="144">
        <v>2720</v>
      </c>
      <c r="I160" s="145"/>
      <c r="J160" s="144">
        <f t="shared" si="30"/>
        <v>0</v>
      </c>
      <c r="K160" s="142" t="s">
        <v>1</v>
      </c>
      <c r="L160" s="30"/>
      <c r="M160" s="146" t="s">
        <v>1</v>
      </c>
      <c r="N160" s="147" t="s">
        <v>40</v>
      </c>
      <c r="O160" s="49"/>
      <c r="P160" s="148">
        <f t="shared" si="31"/>
        <v>0</v>
      </c>
      <c r="Q160" s="148">
        <v>0</v>
      </c>
      <c r="R160" s="148">
        <f t="shared" si="32"/>
        <v>0</v>
      </c>
      <c r="S160" s="148">
        <v>0</v>
      </c>
      <c r="T160" s="149">
        <f t="shared" si="33"/>
        <v>0</v>
      </c>
      <c r="AR160" s="16" t="s">
        <v>83</v>
      </c>
      <c r="AT160" s="16" t="s">
        <v>149</v>
      </c>
      <c r="AU160" s="16" t="s">
        <v>77</v>
      </c>
      <c r="AY160" s="16" t="s">
        <v>147</v>
      </c>
      <c r="BE160" s="150">
        <f t="shared" si="34"/>
        <v>0</v>
      </c>
      <c r="BF160" s="150">
        <f t="shared" si="35"/>
        <v>0</v>
      </c>
      <c r="BG160" s="150">
        <f t="shared" si="36"/>
        <v>0</v>
      </c>
      <c r="BH160" s="150">
        <f t="shared" si="37"/>
        <v>0</v>
      </c>
      <c r="BI160" s="150">
        <f t="shared" si="38"/>
        <v>0</v>
      </c>
      <c r="BJ160" s="16" t="s">
        <v>77</v>
      </c>
      <c r="BK160" s="151">
        <f t="shared" si="39"/>
        <v>0</v>
      </c>
      <c r="BL160" s="16" t="s">
        <v>83</v>
      </c>
      <c r="BM160" s="16" t="s">
        <v>1411</v>
      </c>
    </row>
    <row r="161" spans="2:65" s="1" customFormat="1" ht="16.5" customHeight="1">
      <c r="B161" s="139"/>
      <c r="C161" s="184" t="s">
        <v>92</v>
      </c>
      <c r="D161" s="184" t="s">
        <v>233</v>
      </c>
      <c r="E161" s="185" t="s">
        <v>1412</v>
      </c>
      <c r="F161" s="186" t="s">
        <v>1413</v>
      </c>
      <c r="G161" s="187" t="s">
        <v>326</v>
      </c>
      <c r="H161" s="188">
        <v>2720</v>
      </c>
      <c r="I161" s="189"/>
      <c r="J161" s="188">
        <f t="shared" si="30"/>
        <v>0</v>
      </c>
      <c r="K161" s="186" t="s">
        <v>1</v>
      </c>
      <c r="L161" s="190"/>
      <c r="M161" s="191" t="s">
        <v>1</v>
      </c>
      <c r="N161" s="192" t="s">
        <v>40</v>
      </c>
      <c r="O161" s="49"/>
      <c r="P161" s="148">
        <f t="shared" si="31"/>
        <v>0</v>
      </c>
      <c r="Q161" s="148">
        <v>0</v>
      </c>
      <c r="R161" s="148">
        <f t="shared" si="32"/>
        <v>0</v>
      </c>
      <c r="S161" s="148">
        <v>0</v>
      </c>
      <c r="T161" s="149">
        <f t="shared" si="33"/>
        <v>0</v>
      </c>
      <c r="AR161" s="16" t="s">
        <v>95</v>
      </c>
      <c r="AT161" s="16" t="s">
        <v>233</v>
      </c>
      <c r="AU161" s="16" t="s">
        <v>77</v>
      </c>
      <c r="AY161" s="16" t="s">
        <v>147</v>
      </c>
      <c r="BE161" s="150">
        <f t="shared" si="34"/>
        <v>0</v>
      </c>
      <c r="BF161" s="150">
        <f t="shared" si="35"/>
        <v>0</v>
      </c>
      <c r="BG161" s="150">
        <f t="shared" si="36"/>
        <v>0</v>
      </c>
      <c r="BH161" s="150">
        <f t="shared" si="37"/>
        <v>0</v>
      </c>
      <c r="BI161" s="150">
        <f t="shared" si="38"/>
        <v>0</v>
      </c>
      <c r="BJ161" s="16" t="s">
        <v>77</v>
      </c>
      <c r="BK161" s="151">
        <f t="shared" si="39"/>
        <v>0</v>
      </c>
      <c r="BL161" s="16" t="s">
        <v>83</v>
      </c>
      <c r="BM161" s="16" t="s">
        <v>1414</v>
      </c>
    </row>
    <row r="162" spans="2:65" s="1" customFormat="1" ht="22.5" customHeight="1">
      <c r="B162" s="139"/>
      <c r="C162" s="140" t="s">
        <v>95</v>
      </c>
      <c r="D162" s="140" t="s">
        <v>149</v>
      </c>
      <c r="E162" s="141" t="s">
        <v>1415</v>
      </c>
      <c r="F162" s="142" t="s">
        <v>1337</v>
      </c>
      <c r="G162" s="143" t="s">
        <v>152</v>
      </c>
      <c r="H162" s="144">
        <v>554.29999999999995</v>
      </c>
      <c r="I162" s="145"/>
      <c r="J162" s="144">
        <f t="shared" si="30"/>
        <v>0</v>
      </c>
      <c r="K162" s="142" t="s">
        <v>1</v>
      </c>
      <c r="L162" s="30"/>
      <c r="M162" s="146" t="s">
        <v>1</v>
      </c>
      <c r="N162" s="147" t="s">
        <v>40</v>
      </c>
      <c r="O162" s="49"/>
      <c r="P162" s="148">
        <f t="shared" si="31"/>
        <v>0</v>
      </c>
      <c r="Q162" s="148">
        <v>0</v>
      </c>
      <c r="R162" s="148">
        <f t="shared" si="32"/>
        <v>0</v>
      </c>
      <c r="S162" s="148">
        <v>0</v>
      </c>
      <c r="T162" s="149">
        <f t="shared" si="33"/>
        <v>0</v>
      </c>
      <c r="AR162" s="16" t="s">
        <v>83</v>
      </c>
      <c r="AT162" s="16" t="s">
        <v>149</v>
      </c>
      <c r="AU162" s="16" t="s">
        <v>77</v>
      </c>
      <c r="AY162" s="16" t="s">
        <v>147</v>
      </c>
      <c r="BE162" s="150">
        <f t="shared" si="34"/>
        <v>0</v>
      </c>
      <c r="BF162" s="150">
        <f t="shared" si="35"/>
        <v>0</v>
      </c>
      <c r="BG162" s="150">
        <f t="shared" si="36"/>
        <v>0</v>
      </c>
      <c r="BH162" s="150">
        <f t="shared" si="37"/>
        <v>0</v>
      </c>
      <c r="BI162" s="150">
        <f t="shared" si="38"/>
        <v>0</v>
      </c>
      <c r="BJ162" s="16" t="s">
        <v>77</v>
      </c>
      <c r="BK162" s="151">
        <f t="shared" si="39"/>
        <v>0</v>
      </c>
      <c r="BL162" s="16" t="s">
        <v>83</v>
      </c>
      <c r="BM162" s="16" t="s">
        <v>1416</v>
      </c>
    </row>
    <row r="163" spans="2:65" s="1" customFormat="1" ht="16.5" customHeight="1">
      <c r="B163" s="139"/>
      <c r="C163" s="140" t="s">
        <v>98</v>
      </c>
      <c r="D163" s="140" t="s">
        <v>149</v>
      </c>
      <c r="E163" s="141" t="s">
        <v>1417</v>
      </c>
      <c r="F163" s="142" t="s">
        <v>1418</v>
      </c>
      <c r="G163" s="143" t="s">
        <v>152</v>
      </c>
      <c r="H163" s="144">
        <v>554.29999999999995</v>
      </c>
      <c r="I163" s="145"/>
      <c r="J163" s="144">
        <f t="shared" si="30"/>
        <v>0</v>
      </c>
      <c r="K163" s="142" t="s">
        <v>1</v>
      </c>
      <c r="L163" s="30"/>
      <c r="M163" s="146" t="s">
        <v>1</v>
      </c>
      <c r="N163" s="147" t="s">
        <v>40</v>
      </c>
      <c r="O163" s="49"/>
      <c r="P163" s="148">
        <f t="shared" si="31"/>
        <v>0</v>
      </c>
      <c r="Q163" s="148">
        <v>0</v>
      </c>
      <c r="R163" s="148">
        <f t="shared" si="32"/>
        <v>0</v>
      </c>
      <c r="S163" s="148">
        <v>0</v>
      </c>
      <c r="T163" s="149">
        <f t="shared" si="33"/>
        <v>0</v>
      </c>
      <c r="AR163" s="16" t="s">
        <v>83</v>
      </c>
      <c r="AT163" s="16" t="s">
        <v>149</v>
      </c>
      <c r="AU163" s="16" t="s">
        <v>77</v>
      </c>
      <c r="AY163" s="16" t="s">
        <v>147</v>
      </c>
      <c r="BE163" s="150">
        <f t="shared" si="34"/>
        <v>0</v>
      </c>
      <c r="BF163" s="150">
        <f t="shared" si="35"/>
        <v>0</v>
      </c>
      <c r="BG163" s="150">
        <f t="shared" si="36"/>
        <v>0</v>
      </c>
      <c r="BH163" s="150">
        <f t="shared" si="37"/>
        <v>0</v>
      </c>
      <c r="BI163" s="150">
        <f t="shared" si="38"/>
        <v>0</v>
      </c>
      <c r="BJ163" s="16" t="s">
        <v>77</v>
      </c>
      <c r="BK163" s="151">
        <f t="shared" si="39"/>
        <v>0</v>
      </c>
      <c r="BL163" s="16" t="s">
        <v>83</v>
      </c>
      <c r="BM163" s="16" t="s">
        <v>1419</v>
      </c>
    </row>
    <row r="164" spans="2:65" s="1" customFormat="1" ht="16.5" customHeight="1">
      <c r="B164" s="139"/>
      <c r="C164" s="184" t="s">
        <v>101</v>
      </c>
      <c r="D164" s="184" t="s">
        <v>233</v>
      </c>
      <c r="E164" s="185" t="s">
        <v>1381</v>
      </c>
      <c r="F164" s="186" t="s">
        <v>1382</v>
      </c>
      <c r="G164" s="187" t="s">
        <v>326</v>
      </c>
      <c r="H164" s="188">
        <v>8</v>
      </c>
      <c r="I164" s="189"/>
      <c r="J164" s="188">
        <f t="shared" si="30"/>
        <v>0</v>
      </c>
      <c r="K164" s="186" t="s">
        <v>1</v>
      </c>
      <c r="L164" s="190"/>
      <c r="M164" s="191" t="s">
        <v>1</v>
      </c>
      <c r="N164" s="192" t="s">
        <v>40</v>
      </c>
      <c r="O164" s="49"/>
      <c r="P164" s="148">
        <f t="shared" si="31"/>
        <v>0</v>
      </c>
      <c r="Q164" s="148">
        <v>0</v>
      </c>
      <c r="R164" s="148">
        <f t="shared" si="32"/>
        <v>0</v>
      </c>
      <c r="S164" s="148">
        <v>0</v>
      </c>
      <c r="T164" s="149">
        <f t="shared" si="33"/>
        <v>0</v>
      </c>
      <c r="AR164" s="16" t="s">
        <v>95</v>
      </c>
      <c r="AT164" s="16" t="s">
        <v>233</v>
      </c>
      <c r="AU164" s="16" t="s">
        <v>77</v>
      </c>
      <c r="AY164" s="16" t="s">
        <v>147</v>
      </c>
      <c r="BE164" s="150">
        <f t="shared" si="34"/>
        <v>0</v>
      </c>
      <c r="BF164" s="150">
        <f t="shared" si="35"/>
        <v>0</v>
      </c>
      <c r="BG164" s="150">
        <f t="shared" si="36"/>
        <v>0</v>
      </c>
      <c r="BH164" s="150">
        <f t="shared" si="37"/>
        <v>0</v>
      </c>
      <c r="BI164" s="150">
        <f t="shared" si="38"/>
        <v>0</v>
      </c>
      <c r="BJ164" s="16" t="s">
        <v>77</v>
      </c>
      <c r="BK164" s="151">
        <f t="shared" si="39"/>
        <v>0</v>
      </c>
      <c r="BL164" s="16" t="s">
        <v>83</v>
      </c>
      <c r="BM164" s="16" t="s">
        <v>1420</v>
      </c>
    </row>
    <row r="165" spans="2:65" s="1" customFormat="1" ht="16.5" customHeight="1">
      <c r="B165" s="139"/>
      <c r="C165" s="140" t="s">
        <v>104</v>
      </c>
      <c r="D165" s="140" t="s">
        <v>149</v>
      </c>
      <c r="E165" s="141" t="s">
        <v>1421</v>
      </c>
      <c r="F165" s="142" t="s">
        <v>1422</v>
      </c>
      <c r="G165" s="143" t="s">
        <v>152</v>
      </c>
      <c r="H165" s="144">
        <v>554.29999999999995</v>
      </c>
      <c r="I165" s="145"/>
      <c r="J165" s="144">
        <f t="shared" si="30"/>
        <v>0</v>
      </c>
      <c r="K165" s="142" t="s">
        <v>1</v>
      </c>
      <c r="L165" s="30"/>
      <c r="M165" s="146" t="s">
        <v>1</v>
      </c>
      <c r="N165" s="147" t="s">
        <v>40</v>
      </c>
      <c r="O165" s="49"/>
      <c r="P165" s="148">
        <f t="shared" si="31"/>
        <v>0</v>
      </c>
      <c r="Q165" s="148">
        <v>0</v>
      </c>
      <c r="R165" s="148">
        <f t="shared" si="32"/>
        <v>0</v>
      </c>
      <c r="S165" s="148">
        <v>0</v>
      </c>
      <c r="T165" s="149">
        <f t="shared" si="33"/>
        <v>0</v>
      </c>
      <c r="AR165" s="16" t="s">
        <v>83</v>
      </c>
      <c r="AT165" s="16" t="s">
        <v>149</v>
      </c>
      <c r="AU165" s="16" t="s">
        <v>77</v>
      </c>
      <c r="AY165" s="16" t="s">
        <v>147</v>
      </c>
      <c r="BE165" s="150">
        <f t="shared" si="34"/>
        <v>0</v>
      </c>
      <c r="BF165" s="150">
        <f t="shared" si="35"/>
        <v>0</v>
      </c>
      <c r="BG165" s="150">
        <f t="shared" si="36"/>
        <v>0</v>
      </c>
      <c r="BH165" s="150">
        <f t="shared" si="37"/>
        <v>0</v>
      </c>
      <c r="BI165" s="150">
        <f t="shared" si="38"/>
        <v>0</v>
      </c>
      <c r="BJ165" s="16" t="s">
        <v>77</v>
      </c>
      <c r="BK165" s="151">
        <f t="shared" si="39"/>
        <v>0</v>
      </c>
      <c r="BL165" s="16" t="s">
        <v>83</v>
      </c>
      <c r="BM165" s="16" t="s">
        <v>1423</v>
      </c>
    </row>
    <row r="166" spans="2:65" s="1" customFormat="1" ht="16.5" customHeight="1">
      <c r="B166" s="139"/>
      <c r="C166" s="184" t="s">
        <v>107</v>
      </c>
      <c r="D166" s="184" t="s">
        <v>233</v>
      </c>
      <c r="E166" s="185" t="s">
        <v>1389</v>
      </c>
      <c r="F166" s="186" t="s">
        <v>1390</v>
      </c>
      <c r="G166" s="187" t="s">
        <v>326</v>
      </c>
      <c r="H166" s="188">
        <v>395</v>
      </c>
      <c r="I166" s="189"/>
      <c r="J166" s="188">
        <f t="shared" si="30"/>
        <v>0</v>
      </c>
      <c r="K166" s="186" t="s">
        <v>1</v>
      </c>
      <c r="L166" s="190"/>
      <c r="M166" s="191" t="s">
        <v>1</v>
      </c>
      <c r="N166" s="192" t="s">
        <v>40</v>
      </c>
      <c r="O166" s="49"/>
      <c r="P166" s="148">
        <f t="shared" si="31"/>
        <v>0</v>
      </c>
      <c r="Q166" s="148">
        <v>0</v>
      </c>
      <c r="R166" s="148">
        <f t="shared" si="32"/>
        <v>0</v>
      </c>
      <c r="S166" s="148">
        <v>0</v>
      </c>
      <c r="T166" s="149">
        <f t="shared" si="33"/>
        <v>0</v>
      </c>
      <c r="AR166" s="16" t="s">
        <v>95</v>
      </c>
      <c r="AT166" s="16" t="s">
        <v>233</v>
      </c>
      <c r="AU166" s="16" t="s">
        <v>77</v>
      </c>
      <c r="AY166" s="16" t="s">
        <v>147</v>
      </c>
      <c r="BE166" s="150">
        <f t="shared" si="34"/>
        <v>0</v>
      </c>
      <c r="BF166" s="150">
        <f t="shared" si="35"/>
        <v>0</v>
      </c>
      <c r="BG166" s="150">
        <f t="shared" si="36"/>
        <v>0</v>
      </c>
      <c r="BH166" s="150">
        <f t="shared" si="37"/>
        <v>0</v>
      </c>
      <c r="BI166" s="150">
        <f t="shared" si="38"/>
        <v>0</v>
      </c>
      <c r="BJ166" s="16" t="s">
        <v>77</v>
      </c>
      <c r="BK166" s="151">
        <f t="shared" si="39"/>
        <v>0</v>
      </c>
      <c r="BL166" s="16" t="s">
        <v>83</v>
      </c>
      <c r="BM166" s="16" t="s">
        <v>1424</v>
      </c>
    </row>
    <row r="167" spans="2:65" s="1" customFormat="1" ht="16.5" customHeight="1">
      <c r="B167" s="139"/>
      <c r="C167" s="184" t="s">
        <v>110</v>
      </c>
      <c r="D167" s="184" t="s">
        <v>233</v>
      </c>
      <c r="E167" s="185" t="s">
        <v>1383</v>
      </c>
      <c r="F167" s="186" t="s">
        <v>1384</v>
      </c>
      <c r="G167" s="187" t="s">
        <v>326</v>
      </c>
      <c r="H167" s="188">
        <v>2220</v>
      </c>
      <c r="I167" s="189"/>
      <c r="J167" s="188">
        <f t="shared" si="30"/>
        <v>0</v>
      </c>
      <c r="K167" s="186" t="s">
        <v>1</v>
      </c>
      <c r="L167" s="190"/>
      <c r="M167" s="191" t="s">
        <v>1</v>
      </c>
      <c r="N167" s="192" t="s">
        <v>40</v>
      </c>
      <c r="O167" s="49"/>
      <c r="P167" s="148">
        <f t="shared" si="31"/>
        <v>0</v>
      </c>
      <c r="Q167" s="148">
        <v>0</v>
      </c>
      <c r="R167" s="148">
        <f t="shared" si="32"/>
        <v>0</v>
      </c>
      <c r="S167" s="148">
        <v>0</v>
      </c>
      <c r="T167" s="149">
        <f t="shared" si="33"/>
        <v>0</v>
      </c>
      <c r="AR167" s="16" t="s">
        <v>95</v>
      </c>
      <c r="AT167" s="16" t="s">
        <v>233</v>
      </c>
      <c r="AU167" s="16" t="s">
        <v>77</v>
      </c>
      <c r="AY167" s="16" t="s">
        <v>147</v>
      </c>
      <c r="BE167" s="150">
        <f t="shared" si="34"/>
        <v>0</v>
      </c>
      <c r="BF167" s="150">
        <f t="shared" si="35"/>
        <v>0</v>
      </c>
      <c r="BG167" s="150">
        <f t="shared" si="36"/>
        <v>0</v>
      </c>
      <c r="BH167" s="150">
        <f t="shared" si="37"/>
        <v>0</v>
      </c>
      <c r="BI167" s="150">
        <f t="shared" si="38"/>
        <v>0</v>
      </c>
      <c r="BJ167" s="16" t="s">
        <v>77</v>
      </c>
      <c r="BK167" s="151">
        <f t="shared" si="39"/>
        <v>0</v>
      </c>
      <c r="BL167" s="16" t="s">
        <v>83</v>
      </c>
      <c r="BM167" s="16" t="s">
        <v>1425</v>
      </c>
    </row>
    <row r="168" spans="2:65" s="1" customFormat="1" ht="16.5" customHeight="1">
      <c r="B168" s="139"/>
      <c r="C168" s="140" t="s">
        <v>223</v>
      </c>
      <c r="D168" s="140" t="s">
        <v>149</v>
      </c>
      <c r="E168" s="141" t="s">
        <v>1426</v>
      </c>
      <c r="F168" s="142" t="s">
        <v>1341</v>
      </c>
      <c r="G168" s="143" t="s">
        <v>182</v>
      </c>
      <c r="H168" s="144">
        <v>11</v>
      </c>
      <c r="I168" s="145"/>
      <c r="J168" s="144">
        <f t="shared" si="30"/>
        <v>0</v>
      </c>
      <c r="K168" s="142" t="s">
        <v>1</v>
      </c>
      <c r="L168" s="30"/>
      <c r="M168" s="146" t="s">
        <v>1</v>
      </c>
      <c r="N168" s="147" t="s">
        <v>40</v>
      </c>
      <c r="O168" s="49"/>
      <c r="P168" s="148">
        <f t="shared" si="31"/>
        <v>0</v>
      </c>
      <c r="Q168" s="148">
        <v>0</v>
      </c>
      <c r="R168" s="148">
        <f t="shared" si="32"/>
        <v>0</v>
      </c>
      <c r="S168" s="148">
        <v>0</v>
      </c>
      <c r="T168" s="149">
        <f t="shared" si="33"/>
        <v>0</v>
      </c>
      <c r="AR168" s="16" t="s">
        <v>83</v>
      </c>
      <c r="AT168" s="16" t="s">
        <v>149</v>
      </c>
      <c r="AU168" s="16" t="s">
        <v>77</v>
      </c>
      <c r="AY168" s="16" t="s">
        <v>147</v>
      </c>
      <c r="BE168" s="150">
        <f t="shared" si="34"/>
        <v>0</v>
      </c>
      <c r="BF168" s="150">
        <f t="shared" si="35"/>
        <v>0</v>
      </c>
      <c r="BG168" s="150">
        <f t="shared" si="36"/>
        <v>0</v>
      </c>
      <c r="BH168" s="150">
        <f t="shared" si="37"/>
        <v>0</v>
      </c>
      <c r="BI168" s="150">
        <f t="shared" si="38"/>
        <v>0</v>
      </c>
      <c r="BJ168" s="16" t="s">
        <v>77</v>
      </c>
      <c r="BK168" s="151">
        <f t="shared" si="39"/>
        <v>0</v>
      </c>
      <c r="BL168" s="16" t="s">
        <v>83</v>
      </c>
      <c r="BM168" s="16" t="s">
        <v>1427</v>
      </c>
    </row>
    <row r="169" spans="2:65" s="1" customFormat="1" ht="16.5" customHeight="1">
      <c r="B169" s="139"/>
      <c r="C169" s="140" t="s">
        <v>232</v>
      </c>
      <c r="D169" s="140" t="s">
        <v>149</v>
      </c>
      <c r="E169" s="141" t="s">
        <v>1428</v>
      </c>
      <c r="F169" s="142" t="s">
        <v>1343</v>
      </c>
      <c r="G169" s="143" t="s">
        <v>182</v>
      </c>
      <c r="H169" s="144">
        <v>11</v>
      </c>
      <c r="I169" s="145"/>
      <c r="J169" s="144">
        <f t="shared" si="30"/>
        <v>0</v>
      </c>
      <c r="K169" s="142" t="s">
        <v>1</v>
      </c>
      <c r="L169" s="30"/>
      <c r="M169" s="146" t="s">
        <v>1</v>
      </c>
      <c r="N169" s="147" t="s">
        <v>40</v>
      </c>
      <c r="O169" s="49"/>
      <c r="P169" s="148">
        <f t="shared" si="31"/>
        <v>0</v>
      </c>
      <c r="Q169" s="148">
        <v>0</v>
      </c>
      <c r="R169" s="148">
        <f t="shared" si="32"/>
        <v>0</v>
      </c>
      <c r="S169" s="148">
        <v>0</v>
      </c>
      <c r="T169" s="149">
        <f t="shared" si="33"/>
        <v>0</v>
      </c>
      <c r="AR169" s="16" t="s">
        <v>83</v>
      </c>
      <c r="AT169" s="16" t="s">
        <v>149</v>
      </c>
      <c r="AU169" s="16" t="s">
        <v>77</v>
      </c>
      <c r="AY169" s="16" t="s">
        <v>147</v>
      </c>
      <c r="BE169" s="150">
        <f t="shared" si="34"/>
        <v>0</v>
      </c>
      <c r="BF169" s="150">
        <f t="shared" si="35"/>
        <v>0</v>
      </c>
      <c r="BG169" s="150">
        <f t="shared" si="36"/>
        <v>0</v>
      </c>
      <c r="BH169" s="150">
        <f t="shared" si="37"/>
        <v>0</v>
      </c>
      <c r="BI169" s="150">
        <f t="shared" si="38"/>
        <v>0</v>
      </c>
      <c r="BJ169" s="16" t="s">
        <v>77</v>
      </c>
      <c r="BK169" s="151">
        <f t="shared" si="39"/>
        <v>0</v>
      </c>
      <c r="BL169" s="16" t="s">
        <v>83</v>
      </c>
      <c r="BM169" s="16" t="s">
        <v>1429</v>
      </c>
    </row>
    <row r="170" spans="2:65" s="1" customFormat="1" ht="16.5" customHeight="1">
      <c r="B170" s="139"/>
      <c r="C170" s="184" t="s">
        <v>237</v>
      </c>
      <c r="D170" s="184" t="s">
        <v>233</v>
      </c>
      <c r="E170" s="185" t="s">
        <v>1344</v>
      </c>
      <c r="F170" s="186" t="s">
        <v>1345</v>
      </c>
      <c r="G170" s="187" t="s">
        <v>182</v>
      </c>
      <c r="H170" s="188">
        <v>11</v>
      </c>
      <c r="I170" s="189"/>
      <c r="J170" s="188">
        <f t="shared" si="30"/>
        <v>0</v>
      </c>
      <c r="K170" s="186" t="s">
        <v>1</v>
      </c>
      <c r="L170" s="190"/>
      <c r="M170" s="191" t="s">
        <v>1</v>
      </c>
      <c r="N170" s="192" t="s">
        <v>40</v>
      </c>
      <c r="O170" s="49"/>
      <c r="P170" s="148">
        <f t="shared" si="31"/>
        <v>0</v>
      </c>
      <c r="Q170" s="148">
        <v>0</v>
      </c>
      <c r="R170" s="148">
        <f t="shared" si="32"/>
        <v>0</v>
      </c>
      <c r="S170" s="148">
        <v>0</v>
      </c>
      <c r="T170" s="149">
        <f t="shared" si="33"/>
        <v>0</v>
      </c>
      <c r="AR170" s="16" t="s">
        <v>95</v>
      </c>
      <c r="AT170" s="16" t="s">
        <v>233</v>
      </c>
      <c r="AU170" s="16" t="s">
        <v>77</v>
      </c>
      <c r="AY170" s="16" t="s">
        <v>147</v>
      </c>
      <c r="BE170" s="150">
        <f t="shared" si="34"/>
        <v>0</v>
      </c>
      <c r="BF170" s="150">
        <f t="shared" si="35"/>
        <v>0</v>
      </c>
      <c r="BG170" s="150">
        <f t="shared" si="36"/>
        <v>0</v>
      </c>
      <c r="BH170" s="150">
        <f t="shared" si="37"/>
        <v>0</v>
      </c>
      <c r="BI170" s="150">
        <f t="shared" si="38"/>
        <v>0</v>
      </c>
      <c r="BJ170" s="16" t="s">
        <v>77</v>
      </c>
      <c r="BK170" s="151">
        <f t="shared" si="39"/>
        <v>0</v>
      </c>
      <c r="BL170" s="16" t="s">
        <v>83</v>
      </c>
      <c r="BM170" s="16" t="s">
        <v>1430</v>
      </c>
    </row>
    <row r="171" spans="2:65" s="10" customFormat="1" ht="22.9" customHeight="1">
      <c r="B171" s="126"/>
      <c r="D171" s="127" t="s">
        <v>67</v>
      </c>
      <c r="E171" s="137" t="s">
        <v>1178</v>
      </c>
      <c r="F171" s="137" t="s">
        <v>1431</v>
      </c>
      <c r="I171" s="129"/>
      <c r="J171" s="138">
        <f>BK171</f>
        <v>0</v>
      </c>
      <c r="L171" s="126"/>
      <c r="M171" s="131"/>
      <c r="N171" s="132"/>
      <c r="O171" s="132"/>
      <c r="P171" s="133">
        <f>SUM(P172:P185)</f>
        <v>0</v>
      </c>
      <c r="Q171" s="132"/>
      <c r="R171" s="133">
        <f>SUM(R172:R185)</f>
        <v>0</v>
      </c>
      <c r="S171" s="132"/>
      <c r="T171" s="134">
        <f>SUM(T172:T185)</f>
        <v>0</v>
      </c>
      <c r="AR171" s="127" t="s">
        <v>73</v>
      </c>
      <c r="AT171" s="135" t="s">
        <v>67</v>
      </c>
      <c r="AU171" s="135" t="s">
        <v>73</v>
      </c>
      <c r="AY171" s="127" t="s">
        <v>147</v>
      </c>
      <c r="BK171" s="136">
        <f>SUM(BK172:BK185)</f>
        <v>0</v>
      </c>
    </row>
    <row r="172" spans="2:65" s="1" customFormat="1" ht="22.5" customHeight="1">
      <c r="B172" s="139"/>
      <c r="C172" s="140" t="s">
        <v>73</v>
      </c>
      <c r="D172" s="140" t="s">
        <v>149</v>
      </c>
      <c r="E172" s="141" t="s">
        <v>1432</v>
      </c>
      <c r="F172" s="142" t="s">
        <v>1433</v>
      </c>
      <c r="G172" s="143" t="s">
        <v>152</v>
      </c>
      <c r="H172" s="144">
        <v>1067.3</v>
      </c>
      <c r="I172" s="145"/>
      <c r="J172" s="144">
        <f t="shared" ref="J172:J185" si="40">ROUND(I172*H172,3)</f>
        <v>0</v>
      </c>
      <c r="K172" s="142" t="s">
        <v>1</v>
      </c>
      <c r="L172" s="30"/>
      <c r="M172" s="146" t="s">
        <v>1</v>
      </c>
      <c r="N172" s="147" t="s">
        <v>40</v>
      </c>
      <c r="O172" s="49"/>
      <c r="P172" s="148">
        <f t="shared" ref="P172:P185" si="41">O172*H172</f>
        <v>0</v>
      </c>
      <c r="Q172" s="148">
        <v>0</v>
      </c>
      <c r="R172" s="148">
        <f t="shared" ref="R172:R185" si="42">Q172*H172</f>
        <v>0</v>
      </c>
      <c r="S172" s="148">
        <v>0</v>
      </c>
      <c r="T172" s="149">
        <f t="shared" ref="T172:T185" si="43">S172*H172</f>
        <v>0</v>
      </c>
      <c r="AR172" s="16" t="s">
        <v>83</v>
      </c>
      <c r="AT172" s="16" t="s">
        <v>149</v>
      </c>
      <c r="AU172" s="16" t="s">
        <v>77</v>
      </c>
      <c r="AY172" s="16" t="s">
        <v>147</v>
      </c>
      <c r="BE172" s="150">
        <f t="shared" ref="BE172:BE185" si="44">IF(N172="základná",J172,0)</f>
        <v>0</v>
      </c>
      <c r="BF172" s="150">
        <f t="shared" ref="BF172:BF185" si="45">IF(N172="znížená",J172,0)</f>
        <v>0</v>
      </c>
      <c r="BG172" s="150">
        <f t="shared" ref="BG172:BG185" si="46">IF(N172="zákl. prenesená",J172,0)</f>
        <v>0</v>
      </c>
      <c r="BH172" s="150">
        <f t="shared" ref="BH172:BH185" si="47">IF(N172="zníž. prenesená",J172,0)</f>
        <v>0</v>
      </c>
      <c r="BI172" s="150">
        <f t="shared" ref="BI172:BI185" si="48">IF(N172="nulová",J172,0)</f>
        <v>0</v>
      </c>
      <c r="BJ172" s="16" t="s">
        <v>77</v>
      </c>
      <c r="BK172" s="151">
        <f t="shared" ref="BK172:BK185" si="49">ROUND(I172*H172,3)</f>
        <v>0</v>
      </c>
      <c r="BL172" s="16" t="s">
        <v>83</v>
      </c>
      <c r="BM172" s="16" t="s">
        <v>1434</v>
      </c>
    </row>
    <row r="173" spans="2:65" s="1" customFormat="1" ht="16.5" customHeight="1">
      <c r="B173" s="139"/>
      <c r="C173" s="184" t="s">
        <v>77</v>
      </c>
      <c r="D173" s="184" t="s">
        <v>233</v>
      </c>
      <c r="E173" s="185" t="s">
        <v>1435</v>
      </c>
      <c r="F173" s="186" t="s">
        <v>1436</v>
      </c>
      <c r="G173" s="187" t="s">
        <v>326</v>
      </c>
      <c r="H173" s="188">
        <v>1</v>
      </c>
      <c r="I173" s="189"/>
      <c r="J173" s="188">
        <f t="shared" si="40"/>
        <v>0</v>
      </c>
      <c r="K173" s="186" t="s">
        <v>1</v>
      </c>
      <c r="L173" s="190"/>
      <c r="M173" s="191" t="s">
        <v>1</v>
      </c>
      <c r="N173" s="192" t="s">
        <v>40</v>
      </c>
      <c r="O173" s="49"/>
      <c r="P173" s="148">
        <f t="shared" si="41"/>
        <v>0</v>
      </c>
      <c r="Q173" s="148">
        <v>0</v>
      </c>
      <c r="R173" s="148">
        <f t="shared" si="42"/>
        <v>0</v>
      </c>
      <c r="S173" s="148">
        <v>0</v>
      </c>
      <c r="T173" s="149">
        <f t="shared" si="43"/>
        <v>0</v>
      </c>
      <c r="AR173" s="16" t="s">
        <v>95</v>
      </c>
      <c r="AT173" s="16" t="s">
        <v>233</v>
      </c>
      <c r="AU173" s="16" t="s">
        <v>77</v>
      </c>
      <c r="AY173" s="16" t="s">
        <v>147</v>
      </c>
      <c r="BE173" s="150">
        <f t="shared" si="44"/>
        <v>0</v>
      </c>
      <c r="BF173" s="150">
        <f t="shared" si="45"/>
        <v>0</v>
      </c>
      <c r="BG173" s="150">
        <f t="shared" si="46"/>
        <v>0</v>
      </c>
      <c r="BH173" s="150">
        <f t="shared" si="47"/>
        <v>0</v>
      </c>
      <c r="BI173" s="150">
        <f t="shared" si="48"/>
        <v>0</v>
      </c>
      <c r="BJ173" s="16" t="s">
        <v>77</v>
      </c>
      <c r="BK173" s="151">
        <f t="shared" si="49"/>
        <v>0</v>
      </c>
      <c r="BL173" s="16" t="s">
        <v>83</v>
      </c>
      <c r="BM173" s="16" t="s">
        <v>1437</v>
      </c>
    </row>
    <row r="174" spans="2:65" s="1" customFormat="1" ht="16.5" customHeight="1">
      <c r="B174" s="139"/>
      <c r="C174" s="140" t="s">
        <v>80</v>
      </c>
      <c r="D174" s="140" t="s">
        <v>149</v>
      </c>
      <c r="E174" s="141" t="s">
        <v>1438</v>
      </c>
      <c r="F174" s="142" t="s">
        <v>1398</v>
      </c>
      <c r="G174" s="143" t="s">
        <v>152</v>
      </c>
      <c r="H174" s="144">
        <v>1067.3</v>
      </c>
      <c r="I174" s="145"/>
      <c r="J174" s="144">
        <f t="shared" si="40"/>
        <v>0</v>
      </c>
      <c r="K174" s="142" t="s">
        <v>1</v>
      </c>
      <c r="L174" s="30"/>
      <c r="M174" s="146" t="s">
        <v>1</v>
      </c>
      <c r="N174" s="147" t="s">
        <v>40</v>
      </c>
      <c r="O174" s="49"/>
      <c r="P174" s="148">
        <f t="shared" si="41"/>
        <v>0</v>
      </c>
      <c r="Q174" s="148">
        <v>0</v>
      </c>
      <c r="R174" s="148">
        <f t="shared" si="42"/>
        <v>0</v>
      </c>
      <c r="S174" s="148">
        <v>0</v>
      </c>
      <c r="T174" s="149">
        <f t="shared" si="43"/>
        <v>0</v>
      </c>
      <c r="AR174" s="16" t="s">
        <v>83</v>
      </c>
      <c r="AT174" s="16" t="s">
        <v>149</v>
      </c>
      <c r="AU174" s="16" t="s">
        <v>77</v>
      </c>
      <c r="AY174" s="16" t="s">
        <v>147</v>
      </c>
      <c r="BE174" s="150">
        <f t="shared" si="44"/>
        <v>0</v>
      </c>
      <c r="BF174" s="150">
        <f t="shared" si="45"/>
        <v>0</v>
      </c>
      <c r="BG174" s="150">
        <f t="shared" si="46"/>
        <v>0</v>
      </c>
      <c r="BH174" s="150">
        <f t="shared" si="47"/>
        <v>0</v>
      </c>
      <c r="BI174" s="150">
        <f t="shared" si="48"/>
        <v>0</v>
      </c>
      <c r="BJ174" s="16" t="s">
        <v>77</v>
      </c>
      <c r="BK174" s="151">
        <f t="shared" si="49"/>
        <v>0</v>
      </c>
      <c r="BL174" s="16" t="s">
        <v>83</v>
      </c>
      <c r="BM174" s="16" t="s">
        <v>1439</v>
      </c>
    </row>
    <row r="175" spans="2:65" s="1" customFormat="1" ht="16.5" customHeight="1">
      <c r="B175" s="139"/>
      <c r="C175" s="140" t="s">
        <v>83</v>
      </c>
      <c r="D175" s="140" t="s">
        <v>149</v>
      </c>
      <c r="E175" s="141" t="s">
        <v>1440</v>
      </c>
      <c r="F175" s="142" t="s">
        <v>1401</v>
      </c>
      <c r="G175" s="143" t="s">
        <v>152</v>
      </c>
      <c r="H175" s="144">
        <v>1067.3</v>
      </c>
      <c r="I175" s="145"/>
      <c r="J175" s="144">
        <f t="shared" si="40"/>
        <v>0</v>
      </c>
      <c r="K175" s="142" t="s">
        <v>1</v>
      </c>
      <c r="L175" s="30"/>
      <c r="M175" s="146" t="s">
        <v>1</v>
      </c>
      <c r="N175" s="147" t="s">
        <v>40</v>
      </c>
      <c r="O175" s="49"/>
      <c r="P175" s="148">
        <f t="shared" si="41"/>
        <v>0</v>
      </c>
      <c r="Q175" s="148">
        <v>0</v>
      </c>
      <c r="R175" s="148">
        <f t="shared" si="42"/>
        <v>0</v>
      </c>
      <c r="S175" s="148">
        <v>0</v>
      </c>
      <c r="T175" s="149">
        <f t="shared" si="43"/>
        <v>0</v>
      </c>
      <c r="AR175" s="16" t="s">
        <v>83</v>
      </c>
      <c r="AT175" s="16" t="s">
        <v>149</v>
      </c>
      <c r="AU175" s="16" t="s">
        <v>77</v>
      </c>
      <c r="AY175" s="16" t="s">
        <v>147</v>
      </c>
      <c r="BE175" s="150">
        <f t="shared" si="44"/>
        <v>0</v>
      </c>
      <c r="BF175" s="150">
        <f t="shared" si="45"/>
        <v>0</v>
      </c>
      <c r="BG175" s="150">
        <f t="shared" si="46"/>
        <v>0</v>
      </c>
      <c r="BH175" s="150">
        <f t="shared" si="47"/>
        <v>0</v>
      </c>
      <c r="BI175" s="150">
        <f t="shared" si="48"/>
        <v>0</v>
      </c>
      <c r="BJ175" s="16" t="s">
        <v>77</v>
      </c>
      <c r="BK175" s="151">
        <f t="shared" si="49"/>
        <v>0</v>
      </c>
      <c r="BL175" s="16" t="s">
        <v>83</v>
      </c>
      <c r="BM175" s="16" t="s">
        <v>1441</v>
      </c>
    </row>
    <row r="176" spans="2:65" s="1" customFormat="1" ht="16.5" customHeight="1">
      <c r="B176" s="139"/>
      <c r="C176" s="140" t="s">
        <v>86</v>
      </c>
      <c r="D176" s="140" t="s">
        <v>149</v>
      </c>
      <c r="E176" s="141" t="s">
        <v>1440</v>
      </c>
      <c r="F176" s="142" t="s">
        <v>1401</v>
      </c>
      <c r="G176" s="143" t="s">
        <v>152</v>
      </c>
      <c r="H176" s="144">
        <v>1067.3</v>
      </c>
      <c r="I176" s="145"/>
      <c r="J176" s="144">
        <f t="shared" si="40"/>
        <v>0</v>
      </c>
      <c r="K176" s="142" t="s">
        <v>1</v>
      </c>
      <c r="L176" s="30"/>
      <c r="M176" s="146" t="s">
        <v>1</v>
      </c>
      <c r="N176" s="147" t="s">
        <v>40</v>
      </c>
      <c r="O176" s="49"/>
      <c r="P176" s="148">
        <f t="shared" si="41"/>
        <v>0</v>
      </c>
      <c r="Q176" s="148">
        <v>0</v>
      </c>
      <c r="R176" s="148">
        <f t="shared" si="42"/>
        <v>0</v>
      </c>
      <c r="S176" s="148">
        <v>0</v>
      </c>
      <c r="T176" s="149">
        <f t="shared" si="43"/>
        <v>0</v>
      </c>
      <c r="AR176" s="16" t="s">
        <v>83</v>
      </c>
      <c r="AT176" s="16" t="s">
        <v>149</v>
      </c>
      <c r="AU176" s="16" t="s">
        <v>77</v>
      </c>
      <c r="AY176" s="16" t="s">
        <v>147</v>
      </c>
      <c r="BE176" s="150">
        <f t="shared" si="44"/>
        <v>0</v>
      </c>
      <c r="BF176" s="150">
        <f t="shared" si="45"/>
        <v>0</v>
      </c>
      <c r="BG176" s="150">
        <f t="shared" si="46"/>
        <v>0</v>
      </c>
      <c r="BH176" s="150">
        <f t="shared" si="47"/>
        <v>0</v>
      </c>
      <c r="BI176" s="150">
        <f t="shared" si="48"/>
        <v>0</v>
      </c>
      <c r="BJ176" s="16" t="s">
        <v>77</v>
      </c>
      <c r="BK176" s="151">
        <f t="shared" si="49"/>
        <v>0</v>
      </c>
      <c r="BL176" s="16" t="s">
        <v>83</v>
      </c>
      <c r="BM176" s="16" t="s">
        <v>1442</v>
      </c>
    </row>
    <row r="177" spans="2:65" s="1" customFormat="1" ht="16.5" customHeight="1">
      <c r="B177" s="139"/>
      <c r="C177" s="140" t="s">
        <v>89</v>
      </c>
      <c r="D177" s="140" t="s">
        <v>149</v>
      </c>
      <c r="E177" s="141" t="s">
        <v>1443</v>
      </c>
      <c r="F177" s="142" t="s">
        <v>1444</v>
      </c>
      <c r="G177" s="143" t="s">
        <v>152</v>
      </c>
      <c r="H177" s="144">
        <v>1067.3</v>
      </c>
      <c r="I177" s="145"/>
      <c r="J177" s="144">
        <f t="shared" si="40"/>
        <v>0</v>
      </c>
      <c r="K177" s="142" t="s">
        <v>1</v>
      </c>
      <c r="L177" s="30"/>
      <c r="M177" s="146" t="s">
        <v>1</v>
      </c>
      <c r="N177" s="147" t="s">
        <v>40</v>
      </c>
      <c r="O177" s="49"/>
      <c r="P177" s="148">
        <f t="shared" si="41"/>
        <v>0</v>
      </c>
      <c r="Q177" s="148">
        <v>0</v>
      </c>
      <c r="R177" s="148">
        <f t="shared" si="42"/>
        <v>0</v>
      </c>
      <c r="S177" s="148">
        <v>0</v>
      </c>
      <c r="T177" s="149">
        <f t="shared" si="43"/>
        <v>0</v>
      </c>
      <c r="AR177" s="16" t="s">
        <v>83</v>
      </c>
      <c r="AT177" s="16" t="s">
        <v>149</v>
      </c>
      <c r="AU177" s="16" t="s">
        <v>77</v>
      </c>
      <c r="AY177" s="16" t="s">
        <v>147</v>
      </c>
      <c r="BE177" s="150">
        <f t="shared" si="44"/>
        <v>0</v>
      </c>
      <c r="BF177" s="150">
        <f t="shared" si="45"/>
        <v>0</v>
      </c>
      <c r="BG177" s="150">
        <f t="shared" si="46"/>
        <v>0</v>
      </c>
      <c r="BH177" s="150">
        <f t="shared" si="47"/>
        <v>0</v>
      </c>
      <c r="BI177" s="150">
        <f t="shared" si="48"/>
        <v>0</v>
      </c>
      <c r="BJ177" s="16" t="s">
        <v>77</v>
      </c>
      <c r="BK177" s="151">
        <f t="shared" si="49"/>
        <v>0</v>
      </c>
      <c r="BL177" s="16" t="s">
        <v>83</v>
      </c>
      <c r="BM177" s="16" t="s">
        <v>1445</v>
      </c>
    </row>
    <row r="178" spans="2:65" s="1" customFormat="1" ht="16.5" customHeight="1">
      <c r="B178" s="139"/>
      <c r="C178" s="140" t="s">
        <v>92</v>
      </c>
      <c r="D178" s="140" t="s">
        <v>149</v>
      </c>
      <c r="E178" s="141" t="s">
        <v>1443</v>
      </c>
      <c r="F178" s="142" t="s">
        <v>1444</v>
      </c>
      <c r="G178" s="143" t="s">
        <v>152</v>
      </c>
      <c r="H178" s="144">
        <v>1067.3</v>
      </c>
      <c r="I178" s="145"/>
      <c r="J178" s="144">
        <f t="shared" si="40"/>
        <v>0</v>
      </c>
      <c r="K178" s="142" t="s">
        <v>1</v>
      </c>
      <c r="L178" s="30"/>
      <c r="M178" s="146" t="s">
        <v>1</v>
      </c>
      <c r="N178" s="147" t="s">
        <v>40</v>
      </c>
      <c r="O178" s="49"/>
      <c r="P178" s="148">
        <f t="shared" si="41"/>
        <v>0</v>
      </c>
      <c r="Q178" s="148">
        <v>0</v>
      </c>
      <c r="R178" s="148">
        <f t="shared" si="42"/>
        <v>0</v>
      </c>
      <c r="S178" s="148">
        <v>0</v>
      </c>
      <c r="T178" s="149">
        <f t="shared" si="43"/>
        <v>0</v>
      </c>
      <c r="AR178" s="16" t="s">
        <v>83</v>
      </c>
      <c r="AT178" s="16" t="s">
        <v>149</v>
      </c>
      <c r="AU178" s="16" t="s">
        <v>77</v>
      </c>
      <c r="AY178" s="16" t="s">
        <v>147</v>
      </c>
      <c r="BE178" s="150">
        <f t="shared" si="44"/>
        <v>0</v>
      </c>
      <c r="BF178" s="150">
        <f t="shared" si="45"/>
        <v>0</v>
      </c>
      <c r="BG178" s="150">
        <f t="shared" si="46"/>
        <v>0</v>
      </c>
      <c r="BH178" s="150">
        <f t="shared" si="47"/>
        <v>0</v>
      </c>
      <c r="BI178" s="150">
        <f t="shared" si="48"/>
        <v>0</v>
      </c>
      <c r="BJ178" s="16" t="s">
        <v>77</v>
      </c>
      <c r="BK178" s="151">
        <f t="shared" si="49"/>
        <v>0</v>
      </c>
      <c r="BL178" s="16" t="s">
        <v>83</v>
      </c>
      <c r="BM178" s="16" t="s">
        <v>1446</v>
      </c>
    </row>
    <row r="179" spans="2:65" s="1" customFormat="1" ht="22.5" customHeight="1">
      <c r="B179" s="139"/>
      <c r="C179" s="140" t="s">
        <v>95</v>
      </c>
      <c r="D179" s="140" t="s">
        <v>149</v>
      </c>
      <c r="E179" s="141" t="s">
        <v>1447</v>
      </c>
      <c r="F179" s="142" t="s">
        <v>1448</v>
      </c>
      <c r="G179" s="143" t="s">
        <v>220</v>
      </c>
      <c r="H179" s="144">
        <v>4.2000000000000003E-2</v>
      </c>
      <c r="I179" s="145"/>
      <c r="J179" s="144">
        <f t="shared" si="40"/>
        <v>0</v>
      </c>
      <c r="K179" s="142" t="s">
        <v>1</v>
      </c>
      <c r="L179" s="30"/>
      <c r="M179" s="146" t="s">
        <v>1</v>
      </c>
      <c r="N179" s="147" t="s">
        <v>40</v>
      </c>
      <c r="O179" s="49"/>
      <c r="P179" s="148">
        <f t="shared" si="41"/>
        <v>0</v>
      </c>
      <c r="Q179" s="148">
        <v>0</v>
      </c>
      <c r="R179" s="148">
        <f t="shared" si="42"/>
        <v>0</v>
      </c>
      <c r="S179" s="148">
        <v>0</v>
      </c>
      <c r="T179" s="149">
        <f t="shared" si="43"/>
        <v>0</v>
      </c>
      <c r="AR179" s="16" t="s">
        <v>83</v>
      </c>
      <c r="AT179" s="16" t="s">
        <v>149</v>
      </c>
      <c r="AU179" s="16" t="s">
        <v>77</v>
      </c>
      <c r="AY179" s="16" t="s">
        <v>147</v>
      </c>
      <c r="BE179" s="150">
        <f t="shared" si="44"/>
        <v>0</v>
      </c>
      <c r="BF179" s="150">
        <f t="shared" si="45"/>
        <v>0</v>
      </c>
      <c r="BG179" s="150">
        <f t="shared" si="46"/>
        <v>0</v>
      </c>
      <c r="BH179" s="150">
        <f t="shared" si="47"/>
        <v>0</v>
      </c>
      <c r="BI179" s="150">
        <f t="shared" si="48"/>
        <v>0</v>
      </c>
      <c r="BJ179" s="16" t="s">
        <v>77</v>
      </c>
      <c r="BK179" s="151">
        <f t="shared" si="49"/>
        <v>0</v>
      </c>
      <c r="BL179" s="16" t="s">
        <v>83</v>
      </c>
      <c r="BM179" s="16" t="s">
        <v>1449</v>
      </c>
    </row>
    <row r="180" spans="2:65" s="1" customFormat="1" ht="22.5" customHeight="1">
      <c r="B180" s="139"/>
      <c r="C180" s="184" t="s">
        <v>98</v>
      </c>
      <c r="D180" s="184" t="s">
        <v>233</v>
      </c>
      <c r="E180" s="185" t="s">
        <v>1450</v>
      </c>
      <c r="F180" s="186" t="s">
        <v>1451</v>
      </c>
      <c r="G180" s="187" t="s">
        <v>326</v>
      </c>
      <c r="H180" s="188">
        <v>3</v>
      </c>
      <c r="I180" s="189"/>
      <c r="J180" s="188">
        <f t="shared" si="40"/>
        <v>0</v>
      </c>
      <c r="K180" s="186" t="s">
        <v>1</v>
      </c>
      <c r="L180" s="190"/>
      <c r="M180" s="191" t="s">
        <v>1</v>
      </c>
      <c r="N180" s="192" t="s">
        <v>40</v>
      </c>
      <c r="O180" s="49"/>
      <c r="P180" s="148">
        <f t="shared" si="41"/>
        <v>0</v>
      </c>
      <c r="Q180" s="148">
        <v>0</v>
      </c>
      <c r="R180" s="148">
        <f t="shared" si="42"/>
        <v>0</v>
      </c>
      <c r="S180" s="148">
        <v>0</v>
      </c>
      <c r="T180" s="149">
        <f t="shared" si="43"/>
        <v>0</v>
      </c>
      <c r="AR180" s="16" t="s">
        <v>95</v>
      </c>
      <c r="AT180" s="16" t="s">
        <v>233</v>
      </c>
      <c r="AU180" s="16" t="s">
        <v>77</v>
      </c>
      <c r="AY180" s="16" t="s">
        <v>147</v>
      </c>
      <c r="BE180" s="150">
        <f t="shared" si="44"/>
        <v>0</v>
      </c>
      <c r="BF180" s="150">
        <f t="shared" si="45"/>
        <v>0</v>
      </c>
      <c r="BG180" s="150">
        <f t="shared" si="46"/>
        <v>0</v>
      </c>
      <c r="BH180" s="150">
        <f t="shared" si="47"/>
        <v>0</v>
      </c>
      <c r="BI180" s="150">
        <f t="shared" si="48"/>
        <v>0</v>
      </c>
      <c r="BJ180" s="16" t="s">
        <v>77</v>
      </c>
      <c r="BK180" s="151">
        <f t="shared" si="49"/>
        <v>0</v>
      </c>
      <c r="BL180" s="16" t="s">
        <v>83</v>
      </c>
      <c r="BM180" s="16" t="s">
        <v>1452</v>
      </c>
    </row>
    <row r="181" spans="2:65" s="1" customFormat="1" ht="22.5" customHeight="1">
      <c r="B181" s="139"/>
      <c r="C181" s="140" t="s">
        <v>101</v>
      </c>
      <c r="D181" s="140" t="s">
        <v>149</v>
      </c>
      <c r="E181" s="141" t="s">
        <v>1453</v>
      </c>
      <c r="F181" s="142" t="s">
        <v>1454</v>
      </c>
      <c r="G181" s="143" t="s">
        <v>152</v>
      </c>
      <c r="H181" s="144">
        <v>1067.3</v>
      </c>
      <c r="I181" s="145"/>
      <c r="J181" s="144">
        <f t="shared" si="40"/>
        <v>0</v>
      </c>
      <c r="K181" s="142" t="s">
        <v>1</v>
      </c>
      <c r="L181" s="30"/>
      <c r="M181" s="146" t="s">
        <v>1</v>
      </c>
      <c r="N181" s="147" t="s">
        <v>40</v>
      </c>
      <c r="O181" s="49"/>
      <c r="P181" s="148">
        <f t="shared" si="41"/>
        <v>0</v>
      </c>
      <c r="Q181" s="148">
        <v>0</v>
      </c>
      <c r="R181" s="148">
        <f t="shared" si="42"/>
        <v>0</v>
      </c>
      <c r="S181" s="148">
        <v>0</v>
      </c>
      <c r="T181" s="149">
        <f t="shared" si="43"/>
        <v>0</v>
      </c>
      <c r="AR181" s="16" t="s">
        <v>83</v>
      </c>
      <c r="AT181" s="16" t="s">
        <v>149</v>
      </c>
      <c r="AU181" s="16" t="s">
        <v>77</v>
      </c>
      <c r="AY181" s="16" t="s">
        <v>147</v>
      </c>
      <c r="BE181" s="150">
        <f t="shared" si="44"/>
        <v>0</v>
      </c>
      <c r="BF181" s="150">
        <f t="shared" si="45"/>
        <v>0</v>
      </c>
      <c r="BG181" s="150">
        <f t="shared" si="46"/>
        <v>0</v>
      </c>
      <c r="BH181" s="150">
        <f t="shared" si="47"/>
        <v>0</v>
      </c>
      <c r="BI181" s="150">
        <f t="shared" si="48"/>
        <v>0</v>
      </c>
      <c r="BJ181" s="16" t="s">
        <v>77</v>
      </c>
      <c r="BK181" s="151">
        <f t="shared" si="49"/>
        <v>0</v>
      </c>
      <c r="BL181" s="16" t="s">
        <v>83</v>
      </c>
      <c r="BM181" s="16" t="s">
        <v>1455</v>
      </c>
    </row>
    <row r="182" spans="2:65" s="1" customFormat="1" ht="16.5" customHeight="1">
      <c r="B182" s="139"/>
      <c r="C182" s="184" t="s">
        <v>104</v>
      </c>
      <c r="D182" s="184" t="s">
        <v>233</v>
      </c>
      <c r="E182" s="185" t="s">
        <v>1456</v>
      </c>
      <c r="F182" s="186" t="s">
        <v>1457</v>
      </c>
      <c r="G182" s="187" t="s">
        <v>326</v>
      </c>
      <c r="H182" s="188">
        <v>4</v>
      </c>
      <c r="I182" s="189"/>
      <c r="J182" s="188">
        <f t="shared" si="40"/>
        <v>0</v>
      </c>
      <c r="K182" s="186" t="s">
        <v>1</v>
      </c>
      <c r="L182" s="190"/>
      <c r="M182" s="191" t="s">
        <v>1</v>
      </c>
      <c r="N182" s="192" t="s">
        <v>40</v>
      </c>
      <c r="O182" s="49"/>
      <c r="P182" s="148">
        <f t="shared" si="41"/>
        <v>0</v>
      </c>
      <c r="Q182" s="148">
        <v>0</v>
      </c>
      <c r="R182" s="148">
        <f t="shared" si="42"/>
        <v>0</v>
      </c>
      <c r="S182" s="148">
        <v>0</v>
      </c>
      <c r="T182" s="149">
        <f t="shared" si="43"/>
        <v>0</v>
      </c>
      <c r="AR182" s="16" t="s">
        <v>95</v>
      </c>
      <c r="AT182" s="16" t="s">
        <v>233</v>
      </c>
      <c r="AU182" s="16" t="s">
        <v>77</v>
      </c>
      <c r="AY182" s="16" t="s">
        <v>147</v>
      </c>
      <c r="BE182" s="150">
        <f t="shared" si="44"/>
        <v>0</v>
      </c>
      <c r="BF182" s="150">
        <f t="shared" si="45"/>
        <v>0</v>
      </c>
      <c r="BG182" s="150">
        <f t="shared" si="46"/>
        <v>0</v>
      </c>
      <c r="BH182" s="150">
        <f t="shared" si="47"/>
        <v>0</v>
      </c>
      <c r="BI182" s="150">
        <f t="shared" si="48"/>
        <v>0</v>
      </c>
      <c r="BJ182" s="16" t="s">
        <v>77</v>
      </c>
      <c r="BK182" s="151">
        <f t="shared" si="49"/>
        <v>0</v>
      </c>
      <c r="BL182" s="16" t="s">
        <v>83</v>
      </c>
      <c r="BM182" s="16" t="s">
        <v>1458</v>
      </c>
    </row>
    <row r="183" spans="2:65" s="1" customFormat="1" ht="16.5" customHeight="1">
      <c r="B183" s="139"/>
      <c r="C183" s="140" t="s">
        <v>107</v>
      </c>
      <c r="D183" s="140" t="s">
        <v>149</v>
      </c>
      <c r="E183" s="141" t="s">
        <v>1459</v>
      </c>
      <c r="F183" s="142" t="s">
        <v>1341</v>
      </c>
      <c r="G183" s="143" t="s">
        <v>182</v>
      </c>
      <c r="H183" s="144">
        <v>16</v>
      </c>
      <c r="I183" s="145"/>
      <c r="J183" s="144">
        <f t="shared" si="40"/>
        <v>0</v>
      </c>
      <c r="K183" s="142" t="s">
        <v>1</v>
      </c>
      <c r="L183" s="30"/>
      <c r="M183" s="146" t="s">
        <v>1</v>
      </c>
      <c r="N183" s="147" t="s">
        <v>40</v>
      </c>
      <c r="O183" s="49"/>
      <c r="P183" s="148">
        <f t="shared" si="41"/>
        <v>0</v>
      </c>
      <c r="Q183" s="148">
        <v>0</v>
      </c>
      <c r="R183" s="148">
        <f t="shared" si="42"/>
        <v>0</v>
      </c>
      <c r="S183" s="148">
        <v>0</v>
      </c>
      <c r="T183" s="149">
        <f t="shared" si="43"/>
        <v>0</v>
      </c>
      <c r="AR183" s="16" t="s">
        <v>83</v>
      </c>
      <c r="AT183" s="16" t="s">
        <v>149</v>
      </c>
      <c r="AU183" s="16" t="s">
        <v>77</v>
      </c>
      <c r="AY183" s="16" t="s">
        <v>147</v>
      </c>
      <c r="BE183" s="150">
        <f t="shared" si="44"/>
        <v>0</v>
      </c>
      <c r="BF183" s="150">
        <f t="shared" si="45"/>
        <v>0</v>
      </c>
      <c r="BG183" s="150">
        <f t="shared" si="46"/>
        <v>0</v>
      </c>
      <c r="BH183" s="150">
        <f t="shared" si="47"/>
        <v>0</v>
      </c>
      <c r="BI183" s="150">
        <f t="shared" si="48"/>
        <v>0</v>
      </c>
      <c r="BJ183" s="16" t="s">
        <v>77</v>
      </c>
      <c r="BK183" s="151">
        <f t="shared" si="49"/>
        <v>0</v>
      </c>
      <c r="BL183" s="16" t="s">
        <v>83</v>
      </c>
      <c r="BM183" s="16" t="s">
        <v>1460</v>
      </c>
    </row>
    <row r="184" spans="2:65" s="1" customFormat="1" ht="16.5" customHeight="1">
      <c r="B184" s="139"/>
      <c r="C184" s="140" t="s">
        <v>110</v>
      </c>
      <c r="D184" s="140" t="s">
        <v>149</v>
      </c>
      <c r="E184" s="141" t="s">
        <v>1428</v>
      </c>
      <c r="F184" s="142" t="s">
        <v>1343</v>
      </c>
      <c r="G184" s="143" t="s">
        <v>182</v>
      </c>
      <c r="H184" s="144">
        <v>16</v>
      </c>
      <c r="I184" s="145"/>
      <c r="J184" s="144">
        <f t="shared" si="40"/>
        <v>0</v>
      </c>
      <c r="K184" s="142" t="s">
        <v>1</v>
      </c>
      <c r="L184" s="30"/>
      <c r="M184" s="146" t="s">
        <v>1</v>
      </c>
      <c r="N184" s="147" t="s">
        <v>40</v>
      </c>
      <c r="O184" s="49"/>
      <c r="P184" s="148">
        <f t="shared" si="41"/>
        <v>0</v>
      </c>
      <c r="Q184" s="148">
        <v>0</v>
      </c>
      <c r="R184" s="148">
        <f t="shared" si="42"/>
        <v>0</v>
      </c>
      <c r="S184" s="148">
        <v>0</v>
      </c>
      <c r="T184" s="149">
        <f t="shared" si="43"/>
        <v>0</v>
      </c>
      <c r="AR184" s="16" t="s">
        <v>83</v>
      </c>
      <c r="AT184" s="16" t="s">
        <v>149</v>
      </c>
      <c r="AU184" s="16" t="s">
        <v>77</v>
      </c>
      <c r="AY184" s="16" t="s">
        <v>147</v>
      </c>
      <c r="BE184" s="150">
        <f t="shared" si="44"/>
        <v>0</v>
      </c>
      <c r="BF184" s="150">
        <f t="shared" si="45"/>
        <v>0</v>
      </c>
      <c r="BG184" s="150">
        <f t="shared" si="46"/>
        <v>0</v>
      </c>
      <c r="BH184" s="150">
        <f t="shared" si="47"/>
        <v>0</v>
      </c>
      <c r="BI184" s="150">
        <f t="shared" si="48"/>
        <v>0</v>
      </c>
      <c r="BJ184" s="16" t="s">
        <v>77</v>
      </c>
      <c r="BK184" s="151">
        <f t="shared" si="49"/>
        <v>0</v>
      </c>
      <c r="BL184" s="16" t="s">
        <v>83</v>
      </c>
      <c r="BM184" s="16" t="s">
        <v>1461</v>
      </c>
    </row>
    <row r="185" spans="2:65" s="1" customFormat="1" ht="16.5" customHeight="1">
      <c r="B185" s="139"/>
      <c r="C185" s="184" t="s">
        <v>223</v>
      </c>
      <c r="D185" s="184" t="s">
        <v>233</v>
      </c>
      <c r="E185" s="185" t="s">
        <v>1462</v>
      </c>
      <c r="F185" s="186" t="s">
        <v>1345</v>
      </c>
      <c r="G185" s="187" t="s">
        <v>182</v>
      </c>
      <c r="H185" s="188">
        <v>16</v>
      </c>
      <c r="I185" s="189"/>
      <c r="J185" s="188">
        <f t="shared" si="40"/>
        <v>0</v>
      </c>
      <c r="K185" s="186" t="s">
        <v>1</v>
      </c>
      <c r="L185" s="190"/>
      <c r="M185" s="198" t="s">
        <v>1</v>
      </c>
      <c r="N185" s="199" t="s">
        <v>40</v>
      </c>
      <c r="O185" s="195"/>
      <c r="P185" s="196">
        <f t="shared" si="41"/>
        <v>0</v>
      </c>
      <c r="Q185" s="196">
        <v>0</v>
      </c>
      <c r="R185" s="196">
        <f t="shared" si="42"/>
        <v>0</v>
      </c>
      <c r="S185" s="196">
        <v>0</v>
      </c>
      <c r="T185" s="197">
        <f t="shared" si="43"/>
        <v>0</v>
      </c>
      <c r="AR185" s="16" t="s">
        <v>95</v>
      </c>
      <c r="AT185" s="16" t="s">
        <v>233</v>
      </c>
      <c r="AU185" s="16" t="s">
        <v>77</v>
      </c>
      <c r="AY185" s="16" t="s">
        <v>147</v>
      </c>
      <c r="BE185" s="150">
        <f t="shared" si="44"/>
        <v>0</v>
      </c>
      <c r="BF185" s="150">
        <f t="shared" si="45"/>
        <v>0</v>
      </c>
      <c r="BG185" s="150">
        <f t="shared" si="46"/>
        <v>0</v>
      </c>
      <c r="BH185" s="150">
        <f t="shared" si="47"/>
        <v>0</v>
      </c>
      <c r="BI185" s="150">
        <f t="shared" si="48"/>
        <v>0</v>
      </c>
      <c r="BJ185" s="16" t="s">
        <v>77</v>
      </c>
      <c r="BK185" s="151">
        <f t="shared" si="49"/>
        <v>0</v>
      </c>
      <c r="BL185" s="16" t="s">
        <v>83</v>
      </c>
      <c r="BM185" s="16" t="s">
        <v>1463</v>
      </c>
    </row>
    <row r="186" spans="2:65" s="1" customFormat="1" ht="6.95" customHeight="1">
      <c r="B186" s="39"/>
      <c r="C186" s="40"/>
      <c r="D186" s="40"/>
      <c r="E186" s="40"/>
      <c r="F186" s="40"/>
      <c r="G186" s="40"/>
      <c r="H186" s="40"/>
      <c r="I186" s="100"/>
      <c r="J186" s="40"/>
      <c r="K186" s="40"/>
      <c r="L186" s="30"/>
    </row>
  </sheetData>
  <autoFilter ref="C85:K185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7"/>
  <sheetViews>
    <sheetView showGridLines="0" tabSelected="1" topLeftCell="A208" workbookViewId="0">
      <selection activeCell="F217" sqref="F2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76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115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">
        <v>1</v>
      </c>
      <c r="L14" s="30"/>
    </row>
    <row r="15" spans="2:46" s="1" customFormat="1" ht="18" customHeight="1">
      <c r="B15" s="30"/>
      <c r="E15" s="16" t="s">
        <v>24</v>
      </c>
      <c r="I15" s="85" t="s">
        <v>25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">
        <v>1</v>
      </c>
      <c r="L20" s="30"/>
    </row>
    <row r="21" spans="2:12" s="1" customFormat="1" ht="18" customHeight="1">
      <c r="B21" s="30"/>
      <c r="E21" s="16" t="s">
        <v>28</v>
      </c>
      <c r="I21" s="85" t="s">
        <v>25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">
        <v>1</v>
      </c>
      <c r="L23" s="30"/>
    </row>
    <row r="24" spans="2:12" s="1" customFormat="1" ht="18" customHeight="1">
      <c r="B24" s="30"/>
      <c r="E24" s="16" t="s">
        <v>32</v>
      </c>
      <c r="I24" s="85" t="s">
        <v>25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ROUND(J91,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ROUND((SUM(BE91:BE226)),  2)</f>
        <v>0</v>
      </c>
      <c r="I33" s="92">
        <v>0.2</v>
      </c>
      <c r="J33" s="91">
        <f>ROUND(((SUM(BE91:BE226))*I33),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ROUND((SUM(BF91:BF226)),  2)</f>
        <v>0</v>
      </c>
      <c r="I34" s="92">
        <v>0.2</v>
      </c>
      <c r="J34" s="91">
        <f>ROUND(((SUM(BF91:BF226))*I34),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ROUND((SUM(BG91:BG226)),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ROUND((SUM(BH91:BH226)),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ROUND((SUM(BI91:BI226)),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1 - SO 101 - Námestie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J91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121</v>
      </c>
      <c r="E60" s="108"/>
      <c r="F60" s="108"/>
      <c r="G60" s="108"/>
      <c r="H60" s="108"/>
      <c r="I60" s="109"/>
      <c r="J60" s="110">
        <f>J92</f>
        <v>0</v>
      </c>
      <c r="L60" s="106"/>
    </row>
    <row r="61" spans="2:47" s="8" customFormat="1" ht="19.899999999999999" customHeight="1">
      <c r="B61" s="111"/>
      <c r="D61" s="112" t="s">
        <v>122</v>
      </c>
      <c r="E61" s="113"/>
      <c r="F61" s="113"/>
      <c r="G61" s="113"/>
      <c r="H61" s="113"/>
      <c r="I61" s="114"/>
      <c r="J61" s="115">
        <f>J93</f>
        <v>0</v>
      </c>
      <c r="L61" s="111"/>
    </row>
    <row r="62" spans="2:47" s="8" customFormat="1" ht="19.899999999999999" customHeight="1">
      <c r="B62" s="111"/>
      <c r="D62" s="112" t="s">
        <v>123</v>
      </c>
      <c r="E62" s="113"/>
      <c r="F62" s="113"/>
      <c r="G62" s="113"/>
      <c r="H62" s="113"/>
      <c r="I62" s="114"/>
      <c r="J62" s="115">
        <f>J156</f>
        <v>0</v>
      </c>
      <c r="L62" s="111"/>
    </row>
    <row r="63" spans="2:47" s="8" customFormat="1" ht="19.899999999999999" customHeight="1">
      <c r="B63" s="111"/>
      <c r="D63" s="112" t="s">
        <v>124</v>
      </c>
      <c r="E63" s="113"/>
      <c r="F63" s="113"/>
      <c r="G63" s="113"/>
      <c r="H63" s="113"/>
      <c r="I63" s="114"/>
      <c r="J63" s="115">
        <f>J178</f>
        <v>0</v>
      </c>
      <c r="L63" s="111"/>
    </row>
    <row r="64" spans="2:47" s="8" customFormat="1" ht="19.899999999999999" customHeight="1">
      <c r="B64" s="111"/>
      <c r="D64" s="112" t="s">
        <v>125</v>
      </c>
      <c r="E64" s="113"/>
      <c r="F64" s="113"/>
      <c r="G64" s="113"/>
      <c r="H64" s="113"/>
      <c r="I64" s="114"/>
      <c r="J64" s="115">
        <f>J195</f>
        <v>0</v>
      </c>
      <c r="L64" s="111"/>
    </row>
    <row r="65" spans="2:12" s="8" customFormat="1" ht="19.899999999999999" customHeight="1">
      <c r="B65" s="111"/>
      <c r="D65" s="112" t="s">
        <v>126</v>
      </c>
      <c r="E65" s="113"/>
      <c r="F65" s="113"/>
      <c r="G65" s="113"/>
      <c r="H65" s="113"/>
      <c r="I65" s="114"/>
      <c r="J65" s="115">
        <f>J209</f>
        <v>0</v>
      </c>
      <c r="L65" s="111"/>
    </row>
    <row r="66" spans="2:12" s="7" customFormat="1" ht="24.95" customHeight="1">
      <c r="B66" s="106"/>
      <c r="D66" s="107" t="s">
        <v>127</v>
      </c>
      <c r="E66" s="108"/>
      <c r="F66" s="108"/>
      <c r="G66" s="108"/>
      <c r="H66" s="108"/>
      <c r="I66" s="109"/>
      <c r="J66" s="110">
        <f>J211</f>
        <v>0</v>
      </c>
      <c r="L66" s="106"/>
    </row>
    <row r="67" spans="2:12" s="8" customFormat="1" ht="19.899999999999999" customHeight="1">
      <c r="B67" s="111"/>
      <c r="D67" s="112" t="s">
        <v>128</v>
      </c>
      <c r="E67" s="113"/>
      <c r="F67" s="113"/>
      <c r="G67" s="113"/>
      <c r="H67" s="113"/>
      <c r="I67" s="114"/>
      <c r="J67" s="115">
        <f>J212</f>
        <v>0</v>
      </c>
      <c r="L67" s="111"/>
    </row>
    <row r="68" spans="2:12" s="8" customFormat="1" ht="19.899999999999999" customHeight="1">
      <c r="B68" s="111"/>
      <c r="D68" s="112" t="s">
        <v>129</v>
      </c>
      <c r="E68" s="113"/>
      <c r="F68" s="113"/>
      <c r="G68" s="113"/>
      <c r="H68" s="113"/>
      <c r="I68" s="114"/>
      <c r="J68" s="115">
        <f>J216</f>
        <v>0</v>
      </c>
      <c r="L68" s="111"/>
    </row>
    <row r="69" spans="2:12" s="7" customFormat="1" ht="24.95" customHeight="1">
      <c r="B69" s="106"/>
      <c r="D69" s="107" t="s">
        <v>130</v>
      </c>
      <c r="E69" s="108"/>
      <c r="F69" s="108"/>
      <c r="G69" s="108"/>
      <c r="H69" s="108"/>
      <c r="I69" s="109"/>
      <c r="J69" s="110">
        <f>J222</f>
        <v>0</v>
      </c>
      <c r="L69" s="106"/>
    </row>
    <row r="70" spans="2:12" s="8" customFormat="1" ht="19.899999999999999" customHeight="1">
      <c r="B70" s="111"/>
      <c r="D70" s="112" t="s">
        <v>131</v>
      </c>
      <c r="E70" s="113"/>
      <c r="F70" s="113"/>
      <c r="G70" s="113"/>
      <c r="H70" s="113"/>
      <c r="I70" s="114"/>
      <c r="J70" s="115">
        <f>J223</f>
        <v>0</v>
      </c>
      <c r="L70" s="111"/>
    </row>
    <row r="71" spans="2:12" s="8" customFormat="1" ht="19.899999999999999" customHeight="1">
      <c r="B71" s="111"/>
      <c r="D71" s="112" t="s">
        <v>132</v>
      </c>
      <c r="E71" s="113"/>
      <c r="F71" s="113"/>
      <c r="G71" s="113"/>
      <c r="H71" s="113"/>
      <c r="I71" s="114"/>
      <c r="J71" s="115">
        <f>J225</f>
        <v>0</v>
      </c>
      <c r="L71" s="111"/>
    </row>
    <row r="72" spans="2:12" s="1" customFormat="1" ht="21.75" customHeight="1">
      <c r="B72" s="30"/>
      <c r="I72" s="84"/>
      <c r="L72" s="30"/>
    </row>
    <row r="73" spans="2:12" s="1" customFormat="1" ht="6.95" customHeight="1">
      <c r="B73" s="39"/>
      <c r="C73" s="40"/>
      <c r="D73" s="40"/>
      <c r="E73" s="40"/>
      <c r="F73" s="40"/>
      <c r="G73" s="40"/>
      <c r="H73" s="40"/>
      <c r="I73" s="100"/>
      <c r="J73" s="40"/>
      <c r="K73" s="40"/>
      <c r="L73" s="30"/>
    </row>
    <row r="77" spans="2:12" s="1" customFormat="1" ht="6.95" customHeight="1">
      <c r="B77" s="41"/>
      <c r="C77" s="42"/>
      <c r="D77" s="42"/>
      <c r="E77" s="42"/>
      <c r="F77" s="42"/>
      <c r="G77" s="42"/>
      <c r="H77" s="42"/>
      <c r="I77" s="101"/>
      <c r="J77" s="42"/>
      <c r="K77" s="42"/>
      <c r="L77" s="30"/>
    </row>
    <row r="78" spans="2:12" s="1" customFormat="1" ht="24.95" customHeight="1">
      <c r="B78" s="30"/>
      <c r="C78" s="20" t="s">
        <v>133</v>
      </c>
      <c r="I78" s="84"/>
      <c r="L78" s="30"/>
    </row>
    <row r="79" spans="2:12" s="1" customFormat="1" ht="6.95" customHeight="1">
      <c r="B79" s="30"/>
      <c r="I79" s="84"/>
      <c r="L79" s="30"/>
    </row>
    <row r="80" spans="2:12" s="1" customFormat="1" ht="12" customHeight="1">
      <c r="B80" s="30"/>
      <c r="C80" s="25" t="s">
        <v>14</v>
      </c>
      <c r="I80" s="84"/>
      <c r="L80" s="30"/>
    </row>
    <row r="81" spans="2:65" s="1" customFormat="1" ht="16.5" customHeight="1">
      <c r="B81" s="30"/>
      <c r="E81" s="238" t="str">
        <f>E7</f>
        <v>ROZKVET - OPRAVA NÁMESTIA</v>
      </c>
      <c r="F81" s="239"/>
      <c r="G81" s="239"/>
      <c r="H81" s="239"/>
      <c r="I81" s="84"/>
      <c r="L81" s="30"/>
    </row>
    <row r="82" spans="2:65" s="1" customFormat="1" ht="12" customHeight="1">
      <c r="B82" s="30"/>
      <c r="C82" s="25" t="s">
        <v>114</v>
      </c>
      <c r="I82" s="84"/>
      <c r="L82" s="30"/>
    </row>
    <row r="83" spans="2:65" s="1" customFormat="1" ht="16.5" customHeight="1">
      <c r="B83" s="30"/>
      <c r="E83" s="212" t="str">
        <f>E9</f>
        <v>1 - SO 101 - Námestie</v>
      </c>
      <c r="F83" s="211"/>
      <c r="G83" s="211"/>
      <c r="H83" s="211"/>
      <c r="I83" s="84"/>
      <c r="L83" s="30"/>
    </row>
    <row r="84" spans="2:65" s="1" customFormat="1" ht="6.95" customHeight="1">
      <c r="B84" s="30"/>
      <c r="I84" s="84"/>
      <c r="L84" s="30"/>
    </row>
    <row r="85" spans="2:65" s="1" customFormat="1" ht="12" customHeight="1">
      <c r="B85" s="30"/>
      <c r="C85" s="25" t="s">
        <v>18</v>
      </c>
      <c r="F85" s="16" t="str">
        <f>F12</f>
        <v xml:space="preserve"> </v>
      </c>
      <c r="I85" s="85" t="s">
        <v>20</v>
      </c>
      <c r="J85" s="46" t="str">
        <f>IF(J12="","",J12)</f>
        <v>15.10.2018</v>
      </c>
      <c r="L85" s="30"/>
    </row>
    <row r="86" spans="2:65" s="1" customFormat="1" ht="6.95" customHeight="1">
      <c r="B86" s="30"/>
      <c r="I86" s="84"/>
      <c r="L86" s="30"/>
    </row>
    <row r="87" spans="2:65" s="1" customFormat="1" ht="13.7" customHeight="1">
      <c r="B87" s="30"/>
      <c r="C87" s="25" t="s">
        <v>22</v>
      </c>
      <c r="F87" s="16" t="str">
        <f>E15</f>
        <v>Mestský úrad , Trenčín</v>
      </c>
      <c r="I87" s="85" t="s">
        <v>27</v>
      </c>
      <c r="J87" s="28" t="str">
        <f>E21</f>
        <v>BYTOP , s.r.o. Trenčín</v>
      </c>
      <c r="L87" s="30"/>
    </row>
    <row r="88" spans="2:65" s="1" customFormat="1" ht="13.7" customHeight="1">
      <c r="B88" s="30"/>
      <c r="C88" s="25" t="s">
        <v>26</v>
      </c>
      <c r="F88" s="16">
        <f>IF(E18="","",E18)</f>
        <v>0</v>
      </c>
      <c r="I88" s="85" t="s">
        <v>31</v>
      </c>
      <c r="J88" s="28" t="str">
        <f>E24</f>
        <v>Martinusová Katarína</v>
      </c>
      <c r="L88" s="30"/>
    </row>
    <row r="89" spans="2:65" s="1" customFormat="1" ht="10.35" customHeight="1">
      <c r="B89" s="30"/>
      <c r="I89" s="84"/>
      <c r="L89" s="30"/>
    </row>
    <row r="90" spans="2:65" s="9" customFormat="1" ht="29.25" customHeight="1">
      <c r="B90" s="116"/>
      <c r="C90" s="117" t="s">
        <v>134</v>
      </c>
      <c r="D90" s="118" t="s">
        <v>53</v>
      </c>
      <c r="E90" s="118" t="s">
        <v>49</v>
      </c>
      <c r="F90" s="118" t="s">
        <v>50</v>
      </c>
      <c r="G90" s="118" t="s">
        <v>135</v>
      </c>
      <c r="H90" s="118" t="s">
        <v>136</v>
      </c>
      <c r="I90" s="119" t="s">
        <v>137</v>
      </c>
      <c r="J90" s="120" t="s">
        <v>118</v>
      </c>
      <c r="K90" s="121" t="s">
        <v>138</v>
      </c>
      <c r="L90" s="116"/>
      <c r="M90" s="53" t="s">
        <v>1</v>
      </c>
      <c r="N90" s="54" t="s">
        <v>38</v>
      </c>
      <c r="O90" s="54" t="s">
        <v>139</v>
      </c>
      <c r="P90" s="54" t="s">
        <v>140</v>
      </c>
      <c r="Q90" s="54" t="s">
        <v>141</v>
      </c>
      <c r="R90" s="54" t="s">
        <v>142</v>
      </c>
      <c r="S90" s="54" t="s">
        <v>143</v>
      </c>
      <c r="T90" s="55" t="s">
        <v>144</v>
      </c>
    </row>
    <row r="91" spans="2:65" s="1" customFormat="1" ht="22.9" customHeight="1">
      <c r="B91" s="30"/>
      <c r="C91" s="58" t="s">
        <v>119</v>
      </c>
      <c r="I91" s="84"/>
      <c r="J91" s="122">
        <f>BK91</f>
        <v>0</v>
      </c>
      <c r="L91" s="30"/>
      <c r="M91" s="56"/>
      <c r="N91" s="47"/>
      <c r="O91" s="47"/>
      <c r="P91" s="123">
        <f>P92+P211+P222</f>
        <v>0</v>
      </c>
      <c r="Q91" s="47"/>
      <c r="R91" s="123">
        <f>R92+R211+R222</f>
        <v>2233.4851012540007</v>
      </c>
      <c r="S91" s="47"/>
      <c r="T91" s="124">
        <f>T92+T211+T222</f>
        <v>812.03899999999999</v>
      </c>
      <c r="AT91" s="16" t="s">
        <v>67</v>
      </c>
      <c r="AU91" s="16" t="s">
        <v>120</v>
      </c>
      <c r="BK91" s="125">
        <f>BK92+BK211+BK222</f>
        <v>0</v>
      </c>
    </row>
    <row r="92" spans="2:65" s="10" customFormat="1" ht="25.9" customHeight="1">
      <c r="B92" s="126"/>
      <c r="D92" s="127" t="s">
        <v>67</v>
      </c>
      <c r="E92" s="128" t="s">
        <v>145</v>
      </c>
      <c r="F92" s="128" t="s">
        <v>146</v>
      </c>
      <c r="I92" s="129"/>
      <c r="J92" s="130">
        <f>BK92</f>
        <v>0</v>
      </c>
      <c r="L92" s="126"/>
      <c r="M92" s="131"/>
      <c r="N92" s="132"/>
      <c r="O92" s="132"/>
      <c r="P92" s="133">
        <f>P93+P156+P178+P195+P209</f>
        <v>0</v>
      </c>
      <c r="Q92" s="132"/>
      <c r="R92" s="133">
        <f>R93+R156+R178+R195+R209</f>
        <v>2233.4851012540007</v>
      </c>
      <c r="S92" s="132"/>
      <c r="T92" s="134">
        <f>T93+T156+T178+T195+T209</f>
        <v>812.03899999999999</v>
      </c>
      <c r="AR92" s="127" t="s">
        <v>73</v>
      </c>
      <c r="AT92" s="135" t="s">
        <v>67</v>
      </c>
      <c r="AU92" s="135" t="s">
        <v>68</v>
      </c>
      <c r="AY92" s="127" t="s">
        <v>147</v>
      </c>
      <c r="BK92" s="136">
        <f>BK93+BK156+BK178+BK195+BK209</f>
        <v>0</v>
      </c>
    </row>
    <row r="93" spans="2:65" s="10" customFormat="1" ht="22.9" customHeight="1">
      <c r="B93" s="126"/>
      <c r="D93" s="127" t="s">
        <v>67</v>
      </c>
      <c r="E93" s="137" t="s">
        <v>73</v>
      </c>
      <c r="F93" s="137" t="s">
        <v>148</v>
      </c>
      <c r="I93" s="129"/>
      <c r="J93" s="138">
        <f>BK93</f>
        <v>0</v>
      </c>
      <c r="L93" s="126"/>
      <c r="M93" s="131"/>
      <c r="N93" s="132"/>
      <c r="O93" s="132"/>
      <c r="P93" s="133">
        <f>SUM(P94:P155)</f>
        <v>0</v>
      </c>
      <c r="Q93" s="132"/>
      <c r="R93" s="133">
        <f>SUM(R94:R155)</f>
        <v>23.38</v>
      </c>
      <c r="S93" s="132"/>
      <c r="T93" s="134">
        <f>SUM(T94:T155)</f>
        <v>811.85</v>
      </c>
      <c r="AR93" s="127" t="s">
        <v>73</v>
      </c>
      <c r="AT93" s="135" t="s">
        <v>67</v>
      </c>
      <c r="AU93" s="135" t="s">
        <v>73</v>
      </c>
      <c r="AY93" s="127" t="s">
        <v>147</v>
      </c>
      <c r="BK93" s="136">
        <f>SUM(BK94:BK155)</f>
        <v>0</v>
      </c>
    </row>
    <row r="94" spans="2:65" s="1" customFormat="1" ht="16.5" customHeight="1">
      <c r="B94" s="139"/>
      <c r="C94" s="140" t="s">
        <v>73</v>
      </c>
      <c r="D94" s="140" t="s">
        <v>149</v>
      </c>
      <c r="E94" s="141" t="s">
        <v>150</v>
      </c>
      <c r="F94" s="142" t="s">
        <v>151</v>
      </c>
      <c r="G94" s="143" t="s">
        <v>152</v>
      </c>
      <c r="H94" s="144">
        <v>559.25</v>
      </c>
      <c r="I94" s="145"/>
      <c r="J94" s="144">
        <f>ROUND(I94*H94,3)</f>
        <v>0</v>
      </c>
      <c r="K94" s="142" t="s">
        <v>153</v>
      </c>
      <c r="L94" s="30"/>
      <c r="M94" s="146" t="s">
        <v>1</v>
      </c>
      <c r="N94" s="147" t="s">
        <v>40</v>
      </c>
      <c r="O94" s="49"/>
      <c r="P94" s="148">
        <f>O94*H94</f>
        <v>0</v>
      </c>
      <c r="Q94" s="148">
        <v>0</v>
      </c>
      <c r="R94" s="148">
        <f>Q94*H94</f>
        <v>0</v>
      </c>
      <c r="S94" s="148">
        <v>0</v>
      </c>
      <c r="T94" s="149">
        <f>S94*H94</f>
        <v>0</v>
      </c>
      <c r="AR94" s="16" t="s">
        <v>83</v>
      </c>
      <c r="AT94" s="16" t="s">
        <v>149</v>
      </c>
      <c r="AU94" s="16" t="s">
        <v>77</v>
      </c>
      <c r="AY94" s="16" t="s">
        <v>147</v>
      </c>
      <c r="BE94" s="150">
        <f>IF(N94="základná",J94,0)</f>
        <v>0</v>
      </c>
      <c r="BF94" s="150">
        <f>IF(N94="znížená",J94,0)</f>
        <v>0</v>
      </c>
      <c r="BG94" s="150">
        <f>IF(N94="zákl. prenesená",J94,0)</f>
        <v>0</v>
      </c>
      <c r="BH94" s="150">
        <f>IF(N94="zníž. prenesená",J94,0)</f>
        <v>0</v>
      </c>
      <c r="BI94" s="150">
        <f>IF(N94="nulová",J94,0)</f>
        <v>0</v>
      </c>
      <c r="BJ94" s="16" t="s">
        <v>77</v>
      </c>
      <c r="BK94" s="151">
        <f>ROUND(I94*H94,3)</f>
        <v>0</v>
      </c>
      <c r="BL94" s="16" t="s">
        <v>83</v>
      </c>
      <c r="BM94" s="16" t="s">
        <v>154</v>
      </c>
    </row>
    <row r="95" spans="2:65" s="11" customFormat="1">
      <c r="B95" s="152"/>
      <c r="D95" s="153" t="s">
        <v>155</v>
      </c>
      <c r="E95" s="154" t="s">
        <v>1</v>
      </c>
      <c r="F95" s="155" t="s">
        <v>156</v>
      </c>
      <c r="H95" s="154" t="s">
        <v>1</v>
      </c>
      <c r="I95" s="156"/>
      <c r="L95" s="152"/>
      <c r="M95" s="157"/>
      <c r="N95" s="158"/>
      <c r="O95" s="158"/>
      <c r="P95" s="158"/>
      <c r="Q95" s="158"/>
      <c r="R95" s="158"/>
      <c r="S95" s="158"/>
      <c r="T95" s="159"/>
      <c r="AT95" s="154" t="s">
        <v>155</v>
      </c>
      <c r="AU95" s="154" t="s">
        <v>77</v>
      </c>
      <c r="AV95" s="11" t="s">
        <v>73</v>
      </c>
      <c r="AW95" s="11" t="s">
        <v>29</v>
      </c>
      <c r="AX95" s="11" t="s">
        <v>68</v>
      </c>
      <c r="AY95" s="154" t="s">
        <v>147</v>
      </c>
    </row>
    <row r="96" spans="2:65" s="12" customFormat="1">
      <c r="B96" s="160"/>
      <c r="D96" s="153" t="s">
        <v>155</v>
      </c>
      <c r="E96" s="161" t="s">
        <v>1</v>
      </c>
      <c r="F96" s="162" t="s">
        <v>157</v>
      </c>
      <c r="H96" s="163">
        <v>39</v>
      </c>
      <c r="I96" s="164"/>
      <c r="L96" s="160"/>
      <c r="M96" s="165"/>
      <c r="N96" s="166"/>
      <c r="O96" s="166"/>
      <c r="P96" s="166"/>
      <c r="Q96" s="166"/>
      <c r="R96" s="166"/>
      <c r="S96" s="166"/>
      <c r="T96" s="167"/>
      <c r="AT96" s="161" t="s">
        <v>155</v>
      </c>
      <c r="AU96" s="161" t="s">
        <v>77</v>
      </c>
      <c r="AV96" s="12" t="s">
        <v>77</v>
      </c>
      <c r="AW96" s="12" t="s">
        <v>29</v>
      </c>
      <c r="AX96" s="12" t="s">
        <v>68</v>
      </c>
      <c r="AY96" s="161" t="s">
        <v>147</v>
      </c>
    </row>
    <row r="97" spans="2:65" s="12" customFormat="1">
      <c r="B97" s="160"/>
      <c r="D97" s="153" t="s">
        <v>155</v>
      </c>
      <c r="E97" s="161" t="s">
        <v>1</v>
      </c>
      <c r="F97" s="162" t="s">
        <v>158</v>
      </c>
      <c r="H97" s="163">
        <v>80</v>
      </c>
      <c r="I97" s="164"/>
      <c r="L97" s="160"/>
      <c r="M97" s="165"/>
      <c r="N97" s="166"/>
      <c r="O97" s="166"/>
      <c r="P97" s="166"/>
      <c r="Q97" s="166"/>
      <c r="R97" s="166"/>
      <c r="S97" s="166"/>
      <c r="T97" s="167"/>
      <c r="AT97" s="161" t="s">
        <v>155</v>
      </c>
      <c r="AU97" s="161" t="s">
        <v>77</v>
      </c>
      <c r="AV97" s="12" t="s">
        <v>77</v>
      </c>
      <c r="AW97" s="12" t="s">
        <v>29</v>
      </c>
      <c r="AX97" s="12" t="s">
        <v>68</v>
      </c>
      <c r="AY97" s="161" t="s">
        <v>147</v>
      </c>
    </row>
    <row r="98" spans="2:65" s="12" customFormat="1">
      <c r="B98" s="160"/>
      <c r="D98" s="153" t="s">
        <v>155</v>
      </c>
      <c r="E98" s="161" t="s">
        <v>1</v>
      </c>
      <c r="F98" s="162" t="s">
        <v>159</v>
      </c>
      <c r="H98" s="163">
        <v>28</v>
      </c>
      <c r="I98" s="164"/>
      <c r="L98" s="160"/>
      <c r="M98" s="165"/>
      <c r="N98" s="166"/>
      <c r="O98" s="166"/>
      <c r="P98" s="166"/>
      <c r="Q98" s="166"/>
      <c r="R98" s="166"/>
      <c r="S98" s="166"/>
      <c r="T98" s="167"/>
      <c r="AT98" s="161" t="s">
        <v>155</v>
      </c>
      <c r="AU98" s="161" t="s">
        <v>77</v>
      </c>
      <c r="AV98" s="12" t="s">
        <v>77</v>
      </c>
      <c r="AW98" s="12" t="s">
        <v>29</v>
      </c>
      <c r="AX98" s="12" t="s">
        <v>68</v>
      </c>
      <c r="AY98" s="161" t="s">
        <v>147</v>
      </c>
    </row>
    <row r="99" spans="2:65" s="12" customFormat="1">
      <c r="B99" s="160"/>
      <c r="D99" s="153" t="s">
        <v>155</v>
      </c>
      <c r="E99" s="161" t="s">
        <v>1</v>
      </c>
      <c r="F99" s="162" t="s">
        <v>160</v>
      </c>
      <c r="H99" s="163">
        <v>108</v>
      </c>
      <c r="I99" s="164"/>
      <c r="L99" s="160"/>
      <c r="M99" s="165"/>
      <c r="N99" s="166"/>
      <c r="O99" s="166"/>
      <c r="P99" s="166"/>
      <c r="Q99" s="166"/>
      <c r="R99" s="166"/>
      <c r="S99" s="166"/>
      <c r="T99" s="167"/>
      <c r="AT99" s="161" t="s">
        <v>155</v>
      </c>
      <c r="AU99" s="161" t="s">
        <v>77</v>
      </c>
      <c r="AV99" s="12" t="s">
        <v>77</v>
      </c>
      <c r="AW99" s="12" t="s">
        <v>29</v>
      </c>
      <c r="AX99" s="12" t="s">
        <v>68</v>
      </c>
      <c r="AY99" s="161" t="s">
        <v>147</v>
      </c>
    </row>
    <row r="100" spans="2:65" s="13" customFormat="1">
      <c r="B100" s="168"/>
      <c r="D100" s="153" t="s">
        <v>155</v>
      </c>
      <c r="E100" s="169" t="s">
        <v>1</v>
      </c>
      <c r="F100" s="170" t="s">
        <v>161</v>
      </c>
      <c r="H100" s="171">
        <v>255</v>
      </c>
      <c r="I100" s="172"/>
      <c r="L100" s="168"/>
      <c r="M100" s="173"/>
      <c r="N100" s="174"/>
      <c r="O100" s="174"/>
      <c r="P100" s="174"/>
      <c r="Q100" s="174"/>
      <c r="R100" s="174"/>
      <c r="S100" s="174"/>
      <c r="T100" s="175"/>
      <c r="AT100" s="169" t="s">
        <v>155</v>
      </c>
      <c r="AU100" s="169" t="s">
        <v>77</v>
      </c>
      <c r="AV100" s="13" t="s">
        <v>80</v>
      </c>
      <c r="AW100" s="13" t="s">
        <v>29</v>
      </c>
      <c r="AX100" s="13" t="s">
        <v>68</v>
      </c>
      <c r="AY100" s="169" t="s">
        <v>147</v>
      </c>
    </row>
    <row r="101" spans="2:65" s="11" customFormat="1">
      <c r="B101" s="152"/>
      <c r="D101" s="153" t="s">
        <v>155</v>
      </c>
      <c r="E101" s="154" t="s">
        <v>1</v>
      </c>
      <c r="F101" s="155" t="s">
        <v>162</v>
      </c>
      <c r="H101" s="154" t="s">
        <v>1</v>
      </c>
      <c r="I101" s="156"/>
      <c r="L101" s="152"/>
      <c r="M101" s="157"/>
      <c r="N101" s="158"/>
      <c r="O101" s="158"/>
      <c r="P101" s="158"/>
      <c r="Q101" s="158"/>
      <c r="R101" s="158"/>
      <c r="S101" s="158"/>
      <c r="T101" s="159"/>
      <c r="AT101" s="154" t="s">
        <v>155</v>
      </c>
      <c r="AU101" s="154" t="s">
        <v>77</v>
      </c>
      <c r="AV101" s="11" t="s">
        <v>73</v>
      </c>
      <c r="AW101" s="11" t="s">
        <v>29</v>
      </c>
      <c r="AX101" s="11" t="s">
        <v>68</v>
      </c>
      <c r="AY101" s="154" t="s">
        <v>147</v>
      </c>
    </row>
    <row r="102" spans="2:65" s="12" customFormat="1">
      <c r="B102" s="160"/>
      <c r="D102" s="153" t="s">
        <v>155</v>
      </c>
      <c r="E102" s="161" t="s">
        <v>1</v>
      </c>
      <c r="F102" s="162" t="s">
        <v>163</v>
      </c>
      <c r="H102" s="163">
        <v>46</v>
      </c>
      <c r="I102" s="164"/>
      <c r="L102" s="160"/>
      <c r="M102" s="165"/>
      <c r="N102" s="166"/>
      <c r="O102" s="166"/>
      <c r="P102" s="166"/>
      <c r="Q102" s="166"/>
      <c r="R102" s="166"/>
      <c r="S102" s="166"/>
      <c r="T102" s="167"/>
      <c r="AT102" s="161" t="s">
        <v>155</v>
      </c>
      <c r="AU102" s="161" t="s">
        <v>77</v>
      </c>
      <c r="AV102" s="12" t="s">
        <v>77</v>
      </c>
      <c r="AW102" s="12" t="s">
        <v>29</v>
      </c>
      <c r="AX102" s="12" t="s">
        <v>68</v>
      </c>
      <c r="AY102" s="161" t="s">
        <v>147</v>
      </c>
    </row>
    <row r="103" spans="2:65" s="11" customFormat="1">
      <c r="B103" s="152"/>
      <c r="D103" s="153" t="s">
        <v>155</v>
      </c>
      <c r="E103" s="154" t="s">
        <v>1</v>
      </c>
      <c r="F103" s="155" t="s">
        <v>164</v>
      </c>
      <c r="H103" s="154" t="s">
        <v>1</v>
      </c>
      <c r="I103" s="156"/>
      <c r="L103" s="152"/>
      <c r="M103" s="157"/>
      <c r="N103" s="158"/>
      <c r="O103" s="158"/>
      <c r="P103" s="158"/>
      <c r="Q103" s="158"/>
      <c r="R103" s="158"/>
      <c r="S103" s="158"/>
      <c r="T103" s="159"/>
      <c r="AT103" s="154" t="s">
        <v>155</v>
      </c>
      <c r="AU103" s="154" t="s">
        <v>77</v>
      </c>
      <c r="AV103" s="11" t="s">
        <v>73</v>
      </c>
      <c r="AW103" s="11" t="s">
        <v>29</v>
      </c>
      <c r="AX103" s="11" t="s">
        <v>68</v>
      </c>
      <c r="AY103" s="154" t="s">
        <v>147</v>
      </c>
    </row>
    <row r="104" spans="2:65" s="12" customFormat="1">
      <c r="B104" s="160"/>
      <c r="D104" s="153" t="s">
        <v>155</v>
      </c>
      <c r="E104" s="161" t="s">
        <v>1</v>
      </c>
      <c r="F104" s="162" t="s">
        <v>165</v>
      </c>
      <c r="H104" s="163">
        <v>66</v>
      </c>
      <c r="I104" s="164"/>
      <c r="L104" s="160"/>
      <c r="M104" s="165"/>
      <c r="N104" s="166"/>
      <c r="O104" s="166"/>
      <c r="P104" s="166"/>
      <c r="Q104" s="166"/>
      <c r="R104" s="166"/>
      <c r="S104" s="166"/>
      <c r="T104" s="167"/>
      <c r="AT104" s="161" t="s">
        <v>155</v>
      </c>
      <c r="AU104" s="161" t="s">
        <v>77</v>
      </c>
      <c r="AV104" s="12" t="s">
        <v>77</v>
      </c>
      <c r="AW104" s="12" t="s">
        <v>29</v>
      </c>
      <c r="AX104" s="12" t="s">
        <v>68</v>
      </c>
      <c r="AY104" s="161" t="s">
        <v>147</v>
      </c>
    </row>
    <row r="105" spans="2:65" s="12" customFormat="1">
      <c r="B105" s="160"/>
      <c r="D105" s="153" t="s">
        <v>155</v>
      </c>
      <c r="E105" s="161" t="s">
        <v>1</v>
      </c>
      <c r="F105" s="162" t="s">
        <v>166</v>
      </c>
      <c r="H105" s="163">
        <v>36</v>
      </c>
      <c r="I105" s="164"/>
      <c r="L105" s="160"/>
      <c r="M105" s="165"/>
      <c r="N105" s="166"/>
      <c r="O105" s="166"/>
      <c r="P105" s="166"/>
      <c r="Q105" s="166"/>
      <c r="R105" s="166"/>
      <c r="S105" s="166"/>
      <c r="T105" s="167"/>
      <c r="AT105" s="161" t="s">
        <v>155</v>
      </c>
      <c r="AU105" s="161" t="s">
        <v>77</v>
      </c>
      <c r="AV105" s="12" t="s">
        <v>77</v>
      </c>
      <c r="AW105" s="12" t="s">
        <v>29</v>
      </c>
      <c r="AX105" s="12" t="s">
        <v>68</v>
      </c>
      <c r="AY105" s="161" t="s">
        <v>147</v>
      </c>
    </row>
    <row r="106" spans="2:65" s="12" customFormat="1">
      <c r="B106" s="160"/>
      <c r="D106" s="153" t="s">
        <v>155</v>
      </c>
      <c r="E106" s="161" t="s">
        <v>1</v>
      </c>
      <c r="F106" s="162" t="s">
        <v>167</v>
      </c>
      <c r="H106" s="163">
        <v>156.25</v>
      </c>
      <c r="I106" s="164"/>
      <c r="L106" s="160"/>
      <c r="M106" s="165"/>
      <c r="N106" s="166"/>
      <c r="O106" s="166"/>
      <c r="P106" s="166"/>
      <c r="Q106" s="166"/>
      <c r="R106" s="166"/>
      <c r="S106" s="166"/>
      <c r="T106" s="167"/>
      <c r="AT106" s="161" t="s">
        <v>155</v>
      </c>
      <c r="AU106" s="161" t="s">
        <v>77</v>
      </c>
      <c r="AV106" s="12" t="s">
        <v>77</v>
      </c>
      <c r="AW106" s="12" t="s">
        <v>29</v>
      </c>
      <c r="AX106" s="12" t="s">
        <v>68</v>
      </c>
      <c r="AY106" s="161" t="s">
        <v>147</v>
      </c>
    </row>
    <row r="107" spans="2:65" s="13" customFormat="1">
      <c r="B107" s="168"/>
      <c r="D107" s="153" t="s">
        <v>155</v>
      </c>
      <c r="E107" s="169" t="s">
        <v>1</v>
      </c>
      <c r="F107" s="170" t="s">
        <v>161</v>
      </c>
      <c r="H107" s="171">
        <v>304.25</v>
      </c>
      <c r="I107" s="172"/>
      <c r="L107" s="168"/>
      <c r="M107" s="173"/>
      <c r="N107" s="174"/>
      <c r="O107" s="174"/>
      <c r="P107" s="174"/>
      <c r="Q107" s="174"/>
      <c r="R107" s="174"/>
      <c r="S107" s="174"/>
      <c r="T107" s="175"/>
      <c r="AT107" s="169" t="s">
        <v>155</v>
      </c>
      <c r="AU107" s="169" t="s">
        <v>77</v>
      </c>
      <c r="AV107" s="13" t="s">
        <v>80</v>
      </c>
      <c r="AW107" s="13" t="s">
        <v>29</v>
      </c>
      <c r="AX107" s="13" t="s">
        <v>68</v>
      </c>
      <c r="AY107" s="169" t="s">
        <v>147</v>
      </c>
    </row>
    <row r="108" spans="2:65" s="14" customFormat="1">
      <c r="B108" s="176"/>
      <c r="D108" s="153" t="s">
        <v>155</v>
      </c>
      <c r="E108" s="177" t="s">
        <v>1</v>
      </c>
      <c r="F108" s="178" t="s">
        <v>168</v>
      </c>
      <c r="H108" s="179">
        <v>559.25</v>
      </c>
      <c r="I108" s="180"/>
      <c r="L108" s="176"/>
      <c r="M108" s="181"/>
      <c r="N108" s="182"/>
      <c r="O108" s="182"/>
      <c r="P108" s="182"/>
      <c r="Q108" s="182"/>
      <c r="R108" s="182"/>
      <c r="S108" s="182"/>
      <c r="T108" s="183"/>
      <c r="AT108" s="177" t="s">
        <v>155</v>
      </c>
      <c r="AU108" s="177" t="s">
        <v>77</v>
      </c>
      <c r="AV108" s="14" t="s">
        <v>83</v>
      </c>
      <c r="AW108" s="14" t="s">
        <v>29</v>
      </c>
      <c r="AX108" s="14" t="s">
        <v>73</v>
      </c>
      <c r="AY108" s="177" t="s">
        <v>147</v>
      </c>
    </row>
    <row r="109" spans="2:65" s="1" customFormat="1" ht="16.5" customHeight="1">
      <c r="B109" s="139"/>
      <c r="C109" s="140" t="s">
        <v>77</v>
      </c>
      <c r="D109" s="140" t="s">
        <v>149</v>
      </c>
      <c r="E109" s="141" t="s">
        <v>169</v>
      </c>
      <c r="F109" s="142" t="s">
        <v>170</v>
      </c>
      <c r="G109" s="143" t="s">
        <v>171</v>
      </c>
      <c r="H109" s="144">
        <v>370</v>
      </c>
      <c r="I109" s="145"/>
      <c r="J109" s="144">
        <f>ROUND(I109*H109,3)</f>
        <v>0</v>
      </c>
      <c r="K109" s="142" t="s">
        <v>172</v>
      </c>
      <c r="L109" s="30"/>
      <c r="M109" s="146" t="s">
        <v>1</v>
      </c>
      <c r="N109" s="147" t="s">
        <v>40</v>
      </c>
      <c r="O109" s="49"/>
      <c r="P109" s="148">
        <f>O109*H109</f>
        <v>0</v>
      </c>
      <c r="Q109" s="148">
        <v>0</v>
      </c>
      <c r="R109" s="148">
        <f>Q109*H109</f>
        <v>0</v>
      </c>
      <c r="S109" s="148">
        <v>0.23</v>
      </c>
      <c r="T109" s="149">
        <f>S109*H109</f>
        <v>85.100000000000009</v>
      </c>
      <c r="AR109" s="16" t="s">
        <v>83</v>
      </c>
      <c r="AT109" s="16" t="s">
        <v>149</v>
      </c>
      <c r="AU109" s="16" t="s">
        <v>77</v>
      </c>
      <c r="AY109" s="16" t="s">
        <v>147</v>
      </c>
      <c r="BE109" s="150">
        <f>IF(N109="základná",J109,0)</f>
        <v>0</v>
      </c>
      <c r="BF109" s="150">
        <f>IF(N109="znížená",J109,0)</f>
        <v>0</v>
      </c>
      <c r="BG109" s="150">
        <f>IF(N109="zákl. prenesená",J109,0)</f>
        <v>0</v>
      </c>
      <c r="BH109" s="150">
        <f>IF(N109="zníž. prenesená",J109,0)</f>
        <v>0</v>
      </c>
      <c r="BI109" s="150">
        <f>IF(N109="nulová",J109,0)</f>
        <v>0</v>
      </c>
      <c r="BJ109" s="16" t="s">
        <v>77</v>
      </c>
      <c r="BK109" s="151">
        <f>ROUND(I109*H109,3)</f>
        <v>0</v>
      </c>
      <c r="BL109" s="16" t="s">
        <v>83</v>
      </c>
      <c r="BM109" s="16" t="s">
        <v>173</v>
      </c>
    </row>
    <row r="110" spans="2:65" s="1" customFormat="1" ht="16.5" customHeight="1">
      <c r="B110" s="139"/>
      <c r="C110" s="140" t="s">
        <v>80</v>
      </c>
      <c r="D110" s="140" t="s">
        <v>149</v>
      </c>
      <c r="E110" s="141" t="s">
        <v>174</v>
      </c>
      <c r="F110" s="142" t="s">
        <v>175</v>
      </c>
      <c r="G110" s="143" t="s">
        <v>152</v>
      </c>
      <c r="H110" s="144">
        <v>2250</v>
      </c>
      <c r="I110" s="145"/>
      <c r="J110" s="144">
        <f>ROUND(I110*H110,3)</f>
        <v>0</v>
      </c>
      <c r="K110" s="142" t="s">
        <v>153</v>
      </c>
      <c r="L110" s="30"/>
      <c r="M110" s="146" t="s">
        <v>1</v>
      </c>
      <c r="N110" s="147" t="s">
        <v>40</v>
      </c>
      <c r="O110" s="49"/>
      <c r="P110" s="148">
        <f>O110*H110</f>
        <v>0</v>
      </c>
      <c r="Q110" s="148">
        <v>0</v>
      </c>
      <c r="R110" s="148">
        <f>Q110*H110</f>
        <v>0</v>
      </c>
      <c r="S110" s="148">
        <v>0.22500000000000001</v>
      </c>
      <c r="T110" s="149">
        <f>S110*H110</f>
        <v>506.25</v>
      </c>
      <c r="AR110" s="16" t="s">
        <v>83</v>
      </c>
      <c r="AT110" s="16" t="s">
        <v>149</v>
      </c>
      <c r="AU110" s="16" t="s">
        <v>77</v>
      </c>
      <c r="AY110" s="16" t="s">
        <v>147</v>
      </c>
      <c r="BE110" s="150">
        <f>IF(N110="základná",J110,0)</f>
        <v>0</v>
      </c>
      <c r="BF110" s="150">
        <f>IF(N110="znížená",J110,0)</f>
        <v>0</v>
      </c>
      <c r="BG110" s="150">
        <f>IF(N110="zákl. prenesená",J110,0)</f>
        <v>0</v>
      </c>
      <c r="BH110" s="150">
        <f>IF(N110="zníž. prenesená",J110,0)</f>
        <v>0</v>
      </c>
      <c r="BI110" s="150">
        <f>IF(N110="nulová",J110,0)</f>
        <v>0</v>
      </c>
      <c r="BJ110" s="16" t="s">
        <v>77</v>
      </c>
      <c r="BK110" s="151">
        <f>ROUND(I110*H110,3)</f>
        <v>0</v>
      </c>
      <c r="BL110" s="16" t="s">
        <v>83</v>
      </c>
      <c r="BM110" s="16" t="s">
        <v>176</v>
      </c>
    </row>
    <row r="111" spans="2:65" s="1" customFormat="1" ht="16.5" customHeight="1">
      <c r="B111" s="139"/>
      <c r="C111" s="140" t="s">
        <v>83</v>
      </c>
      <c r="D111" s="140" t="s">
        <v>149</v>
      </c>
      <c r="E111" s="141" t="s">
        <v>177</v>
      </c>
      <c r="F111" s="142" t="s">
        <v>178</v>
      </c>
      <c r="G111" s="143" t="s">
        <v>152</v>
      </c>
      <c r="H111" s="144">
        <v>2250</v>
      </c>
      <c r="I111" s="145"/>
      <c r="J111" s="144">
        <f>ROUND(I111*H111,3)</f>
        <v>0</v>
      </c>
      <c r="K111" s="142" t="s">
        <v>153</v>
      </c>
      <c r="L111" s="30"/>
      <c r="M111" s="146" t="s">
        <v>1</v>
      </c>
      <c r="N111" s="147" t="s">
        <v>40</v>
      </c>
      <c r="O111" s="49"/>
      <c r="P111" s="148">
        <f>O111*H111</f>
        <v>0</v>
      </c>
      <c r="Q111" s="148">
        <v>0</v>
      </c>
      <c r="R111" s="148">
        <f>Q111*H111</f>
        <v>0</v>
      </c>
      <c r="S111" s="148">
        <v>9.8000000000000004E-2</v>
      </c>
      <c r="T111" s="149">
        <f>S111*H111</f>
        <v>220.5</v>
      </c>
      <c r="AR111" s="16" t="s">
        <v>83</v>
      </c>
      <c r="AT111" s="16" t="s">
        <v>149</v>
      </c>
      <c r="AU111" s="16" t="s">
        <v>77</v>
      </c>
      <c r="AY111" s="16" t="s">
        <v>147</v>
      </c>
      <c r="BE111" s="150">
        <f>IF(N111="základná",J111,0)</f>
        <v>0</v>
      </c>
      <c r="BF111" s="150">
        <f>IF(N111="znížená",J111,0)</f>
        <v>0</v>
      </c>
      <c r="BG111" s="150">
        <f>IF(N111="zákl. prenesená",J111,0)</f>
        <v>0</v>
      </c>
      <c r="BH111" s="150">
        <f>IF(N111="zníž. prenesená",J111,0)</f>
        <v>0</v>
      </c>
      <c r="BI111" s="150">
        <f>IF(N111="nulová",J111,0)</f>
        <v>0</v>
      </c>
      <c r="BJ111" s="16" t="s">
        <v>77</v>
      </c>
      <c r="BK111" s="151">
        <f>ROUND(I111*H111,3)</f>
        <v>0</v>
      </c>
      <c r="BL111" s="16" t="s">
        <v>83</v>
      </c>
      <c r="BM111" s="16" t="s">
        <v>179</v>
      </c>
    </row>
    <row r="112" spans="2:65" s="1" customFormat="1" ht="16.5" customHeight="1">
      <c r="B112" s="139"/>
      <c r="C112" s="140" t="s">
        <v>86</v>
      </c>
      <c r="D112" s="140" t="s">
        <v>149</v>
      </c>
      <c r="E112" s="141" t="s">
        <v>180</v>
      </c>
      <c r="F112" s="142" t="s">
        <v>181</v>
      </c>
      <c r="G112" s="143" t="s">
        <v>182</v>
      </c>
      <c r="H112" s="144">
        <v>80.599999999999994</v>
      </c>
      <c r="I112" s="145"/>
      <c r="J112" s="144">
        <f>ROUND(I112*H112,3)</f>
        <v>0</v>
      </c>
      <c r="K112" s="142" t="s">
        <v>183</v>
      </c>
      <c r="L112" s="30"/>
      <c r="M112" s="146" t="s">
        <v>1</v>
      </c>
      <c r="N112" s="147" t="s">
        <v>40</v>
      </c>
      <c r="O112" s="49"/>
      <c r="P112" s="148">
        <f>O112*H112</f>
        <v>0</v>
      </c>
      <c r="Q112" s="148">
        <v>0</v>
      </c>
      <c r="R112" s="148">
        <f>Q112*H112</f>
        <v>0</v>
      </c>
      <c r="S112" s="148">
        <v>0</v>
      </c>
      <c r="T112" s="149">
        <f>S112*H112</f>
        <v>0</v>
      </c>
      <c r="AR112" s="16" t="s">
        <v>83</v>
      </c>
      <c r="AT112" s="16" t="s">
        <v>149</v>
      </c>
      <c r="AU112" s="16" t="s">
        <v>77</v>
      </c>
      <c r="AY112" s="16" t="s">
        <v>147</v>
      </c>
      <c r="BE112" s="150">
        <f>IF(N112="základná",J112,0)</f>
        <v>0</v>
      </c>
      <c r="BF112" s="150">
        <f>IF(N112="znížená",J112,0)</f>
        <v>0</v>
      </c>
      <c r="BG112" s="150">
        <f>IF(N112="zákl. prenesená",J112,0)</f>
        <v>0</v>
      </c>
      <c r="BH112" s="150">
        <f>IF(N112="zníž. prenesená",J112,0)</f>
        <v>0</v>
      </c>
      <c r="BI112" s="150">
        <f>IF(N112="nulová",J112,0)</f>
        <v>0</v>
      </c>
      <c r="BJ112" s="16" t="s">
        <v>77</v>
      </c>
      <c r="BK112" s="151">
        <f>ROUND(I112*H112,3)</f>
        <v>0</v>
      </c>
      <c r="BL112" s="16" t="s">
        <v>83</v>
      </c>
      <c r="BM112" s="16" t="s">
        <v>184</v>
      </c>
    </row>
    <row r="113" spans="2:65" s="11" customFormat="1">
      <c r="B113" s="152"/>
      <c r="D113" s="153" t="s">
        <v>155</v>
      </c>
      <c r="E113" s="154" t="s">
        <v>1</v>
      </c>
      <c r="F113" s="155" t="s">
        <v>156</v>
      </c>
      <c r="H113" s="154" t="s">
        <v>1</v>
      </c>
      <c r="I113" s="156"/>
      <c r="L113" s="152"/>
      <c r="M113" s="157"/>
      <c r="N113" s="158"/>
      <c r="O113" s="158"/>
      <c r="P113" s="158"/>
      <c r="Q113" s="158"/>
      <c r="R113" s="158"/>
      <c r="S113" s="158"/>
      <c r="T113" s="159"/>
      <c r="AT113" s="154" t="s">
        <v>155</v>
      </c>
      <c r="AU113" s="154" t="s">
        <v>77</v>
      </c>
      <c r="AV113" s="11" t="s">
        <v>73</v>
      </c>
      <c r="AW113" s="11" t="s">
        <v>29</v>
      </c>
      <c r="AX113" s="11" t="s">
        <v>68</v>
      </c>
      <c r="AY113" s="154" t="s">
        <v>147</v>
      </c>
    </row>
    <row r="114" spans="2:65" s="12" customFormat="1">
      <c r="B114" s="160"/>
      <c r="D114" s="153" t="s">
        <v>155</v>
      </c>
      <c r="E114" s="161" t="s">
        <v>1</v>
      </c>
      <c r="F114" s="162" t="s">
        <v>185</v>
      </c>
      <c r="H114" s="163">
        <v>51</v>
      </c>
      <c r="I114" s="164"/>
      <c r="L114" s="160"/>
      <c r="M114" s="165"/>
      <c r="N114" s="166"/>
      <c r="O114" s="166"/>
      <c r="P114" s="166"/>
      <c r="Q114" s="166"/>
      <c r="R114" s="166"/>
      <c r="S114" s="166"/>
      <c r="T114" s="167"/>
      <c r="AT114" s="161" t="s">
        <v>155</v>
      </c>
      <c r="AU114" s="161" t="s">
        <v>77</v>
      </c>
      <c r="AV114" s="12" t="s">
        <v>77</v>
      </c>
      <c r="AW114" s="12" t="s">
        <v>29</v>
      </c>
      <c r="AX114" s="12" t="s">
        <v>68</v>
      </c>
      <c r="AY114" s="161" t="s">
        <v>147</v>
      </c>
    </row>
    <row r="115" spans="2:65" s="11" customFormat="1">
      <c r="B115" s="152"/>
      <c r="D115" s="153" t="s">
        <v>155</v>
      </c>
      <c r="E115" s="154" t="s">
        <v>1</v>
      </c>
      <c r="F115" s="155" t="s">
        <v>186</v>
      </c>
      <c r="H115" s="154" t="s">
        <v>1</v>
      </c>
      <c r="I115" s="156"/>
      <c r="L115" s="152"/>
      <c r="M115" s="157"/>
      <c r="N115" s="158"/>
      <c r="O115" s="158"/>
      <c r="P115" s="158"/>
      <c r="Q115" s="158"/>
      <c r="R115" s="158"/>
      <c r="S115" s="158"/>
      <c r="T115" s="159"/>
      <c r="AT115" s="154" t="s">
        <v>155</v>
      </c>
      <c r="AU115" s="154" t="s">
        <v>77</v>
      </c>
      <c r="AV115" s="11" t="s">
        <v>73</v>
      </c>
      <c r="AW115" s="11" t="s">
        <v>29</v>
      </c>
      <c r="AX115" s="11" t="s">
        <v>68</v>
      </c>
      <c r="AY115" s="154" t="s">
        <v>147</v>
      </c>
    </row>
    <row r="116" spans="2:65" s="12" customFormat="1">
      <c r="B116" s="160"/>
      <c r="D116" s="153" t="s">
        <v>155</v>
      </c>
      <c r="E116" s="161" t="s">
        <v>1</v>
      </c>
      <c r="F116" s="162" t="s">
        <v>187</v>
      </c>
      <c r="H116" s="163">
        <v>9.1999999999999993</v>
      </c>
      <c r="I116" s="164"/>
      <c r="L116" s="160"/>
      <c r="M116" s="165"/>
      <c r="N116" s="166"/>
      <c r="O116" s="166"/>
      <c r="P116" s="166"/>
      <c r="Q116" s="166"/>
      <c r="R116" s="166"/>
      <c r="S116" s="166"/>
      <c r="T116" s="167"/>
      <c r="AT116" s="161" t="s">
        <v>155</v>
      </c>
      <c r="AU116" s="161" t="s">
        <v>77</v>
      </c>
      <c r="AV116" s="12" t="s">
        <v>77</v>
      </c>
      <c r="AW116" s="12" t="s">
        <v>29</v>
      </c>
      <c r="AX116" s="12" t="s">
        <v>68</v>
      </c>
      <c r="AY116" s="161" t="s">
        <v>147</v>
      </c>
    </row>
    <row r="117" spans="2:65" s="11" customFormat="1">
      <c r="B117" s="152"/>
      <c r="D117" s="153" t="s">
        <v>155</v>
      </c>
      <c r="E117" s="154" t="s">
        <v>1</v>
      </c>
      <c r="F117" s="155" t="s">
        <v>164</v>
      </c>
      <c r="H117" s="154" t="s">
        <v>1</v>
      </c>
      <c r="I117" s="156"/>
      <c r="L117" s="152"/>
      <c r="M117" s="157"/>
      <c r="N117" s="158"/>
      <c r="O117" s="158"/>
      <c r="P117" s="158"/>
      <c r="Q117" s="158"/>
      <c r="R117" s="158"/>
      <c r="S117" s="158"/>
      <c r="T117" s="159"/>
      <c r="AT117" s="154" t="s">
        <v>155</v>
      </c>
      <c r="AU117" s="154" t="s">
        <v>77</v>
      </c>
      <c r="AV117" s="11" t="s">
        <v>73</v>
      </c>
      <c r="AW117" s="11" t="s">
        <v>29</v>
      </c>
      <c r="AX117" s="11" t="s">
        <v>68</v>
      </c>
      <c r="AY117" s="154" t="s">
        <v>147</v>
      </c>
    </row>
    <row r="118" spans="2:65" s="12" customFormat="1">
      <c r="B118" s="160"/>
      <c r="D118" s="153" t="s">
        <v>155</v>
      </c>
      <c r="E118" s="161" t="s">
        <v>1</v>
      </c>
      <c r="F118" s="162" t="s">
        <v>188</v>
      </c>
      <c r="H118" s="163">
        <v>13.2</v>
      </c>
      <c r="I118" s="164"/>
      <c r="L118" s="160"/>
      <c r="M118" s="165"/>
      <c r="N118" s="166"/>
      <c r="O118" s="166"/>
      <c r="P118" s="166"/>
      <c r="Q118" s="166"/>
      <c r="R118" s="166"/>
      <c r="S118" s="166"/>
      <c r="T118" s="167"/>
      <c r="AT118" s="161" t="s">
        <v>155</v>
      </c>
      <c r="AU118" s="161" t="s">
        <v>77</v>
      </c>
      <c r="AV118" s="12" t="s">
        <v>77</v>
      </c>
      <c r="AW118" s="12" t="s">
        <v>29</v>
      </c>
      <c r="AX118" s="12" t="s">
        <v>68</v>
      </c>
      <c r="AY118" s="161" t="s">
        <v>147</v>
      </c>
    </row>
    <row r="119" spans="2:65" s="12" customFormat="1">
      <c r="B119" s="160"/>
      <c r="D119" s="153" t="s">
        <v>155</v>
      </c>
      <c r="E119" s="161" t="s">
        <v>1</v>
      </c>
      <c r="F119" s="162" t="s">
        <v>189</v>
      </c>
      <c r="H119" s="163">
        <v>7.2</v>
      </c>
      <c r="I119" s="164"/>
      <c r="L119" s="160"/>
      <c r="M119" s="165"/>
      <c r="N119" s="166"/>
      <c r="O119" s="166"/>
      <c r="P119" s="166"/>
      <c r="Q119" s="166"/>
      <c r="R119" s="166"/>
      <c r="S119" s="166"/>
      <c r="T119" s="167"/>
      <c r="AT119" s="161" t="s">
        <v>155</v>
      </c>
      <c r="AU119" s="161" t="s">
        <v>77</v>
      </c>
      <c r="AV119" s="12" t="s">
        <v>77</v>
      </c>
      <c r="AW119" s="12" t="s">
        <v>29</v>
      </c>
      <c r="AX119" s="12" t="s">
        <v>68</v>
      </c>
      <c r="AY119" s="161" t="s">
        <v>147</v>
      </c>
    </row>
    <row r="120" spans="2:65" s="14" customFormat="1">
      <c r="B120" s="176"/>
      <c r="D120" s="153" t="s">
        <v>155</v>
      </c>
      <c r="E120" s="177" t="s">
        <v>1</v>
      </c>
      <c r="F120" s="178" t="s">
        <v>168</v>
      </c>
      <c r="H120" s="179">
        <v>80.600000000000009</v>
      </c>
      <c r="I120" s="180"/>
      <c r="L120" s="176"/>
      <c r="M120" s="181"/>
      <c r="N120" s="182"/>
      <c r="O120" s="182"/>
      <c r="P120" s="182"/>
      <c r="Q120" s="182"/>
      <c r="R120" s="182"/>
      <c r="S120" s="182"/>
      <c r="T120" s="183"/>
      <c r="AT120" s="177" t="s">
        <v>155</v>
      </c>
      <c r="AU120" s="177" t="s">
        <v>77</v>
      </c>
      <c r="AV120" s="14" t="s">
        <v>83</v>
      </c>
      <c r="AW120" s="14" t="s">
        <v>29</v>
      </c>
      <c r="AX120" s="14" t="s">
        <v>73</v>
      </c>
      <c r="AY120" s="177" t="s">
        <v>147</v>
      </c>
    </row>
    <row r="121" spans="2:65" s="1" customFormat="1" ht="16.5" customHeight="1">
      <c r="B121" s="139"/>
      <c r="C121" s="140" t="s">
        <v>89</v>
      </c>
      <c r="D121" s="140" t="s">
        <v>149</v>
      </c>
      <c r="E121" s="141" t="s">
        <v>190</v>
      </c>
      <c r="F121" s="142" t="s">
        <v>191</v>
      </c>
      <c r="G121" s="143" t="s">
        <v>182</v>
      </c>
      <c r="H121" s="144">
        <v>80.599999999999994</v>
      </c>
      <c r="I121" s="145"/>
      <c r="J121" s="144">
        <f>ROUND(I121*H121,3)</f>
        <v>0</v>
      </c>
      <c r="K121" s="142" t="s">
        <v>183</v>
      </c>
      <c r="L121" s="30"/>
      <c r="M121" s="146" t="s">
        <v>1</v>
      </c>
      <c r="N121" s="147" t="s">
        <v>40</v>
      </c>
      <c r="O121" s="49"/>
      <c r="P121" s="148">
        <f>O121*H121</f>
        <v>0</v>
      </c>
      <c r="Q121" s="148">
        <v>0</v>
      </c>
      <c r="R121" s="148">
        <f>Q121*H121</f>
        <v>0</v>
      </c>
      <c r="S121" s="148">
        <v>0</v>
      </c>
      <c r="T121" s="149">
        <f>S121*H121</f>
        <v>0</v>
      </c>
      <c r="AR121" s="16" t="s">
        <v>83</v>
      </c>
      <c r="AT121" s="16" t="s">
        <v>149</v>
      </c>
      <c r="AU121" s="16" t="s">
        <v>77</v>
      </c>
      <c r="AY121" s="16" t="s">
        <v>147</v>
      </c>
      <c r="BE121" s="150">
        <f>IF(N121="základná",J121,0)</f>
        <v>0</v>
      </c>
      <c r="BF121" s="150">
        <f>IF(N121="znížená",J121,0)</f>
        <v>0</v>
      </c>
      <c r="BG121" s="150">
        <f>IF(N121="zákl. prenesená",J121,0)</f>
        <v>0</v>
      </c>
      <c r="BH121" s="150">
        <f>IF(N121="zníž. prenesená",J121,0)</f>
        <v>0</v>
      </c>
      <c r="BI121" s="150">
        <f>IF(N121="nulová",J121,0)</f>
        <v>0</v>
      </c>
      <c r="BJ121" s="16" t="s">
        <v>77</v>
      </c>
      <c r="BK121" s="151">
        <f>ROUND(I121*H121,3)</f>
        <v>0</v>
      </c>
      <c r="BL121" s="16" t="s">
        <v>83</v>
      </c>
      <c r="BM121" s="16" t="s">
        <v>192</v>
      </c>
    </row>
    <row r="122" spans="2:65" s="1" customFormat="1" ht="16.5" customHeight="1">
      <c r="B122" s="139"/>
      <c r="C122" s="140" t="s">
        <v>92</v>
      </c>
      <c r="D122" s="140" t="s">
        <v>149</v>
      </c>
      <c r="E122" s="141" t="s">
        <v>193</v>
      </c>
      <c r="F122" s="142" t="s">
        <v>194</v>
      </c>
      <c r="G122" s="143" t="s">
        <v>182</v>
      </c>
      <c r="H122" s="144">
        <v>11.087999999999999</v>
      </c>
      <c r="I122" s="145"/>
      <c r="J122" s="144">
        <f>ROUND(I122*H122,3)</f>
        <v>0</v>
      </c>
      <c r="K122" s="142" t="s">
        <v>153</v>
      </c>
      <c r="L122" s="30"/>
      <c r="M122" s="146" t="s">
        <v>1</v>
      </c>
      <c r="N122" s="147" t="s">
        <v>40</v>
      </c>
      <c r="O122" s="49"/>
      <c r="P122" s="148">
        <f>O122*H122</f>
        <v>0</v>
      </c>
      <c r="Q122" s="148">
        <v>0</v>
      </c>
      <c r="R122" s="148">
        <f>Q122*H122</f>
        <v>0</v>
      </c>
      <c r="S122" s="148">
        <v>0</v>
      </c>
      <c r="T122" s="149">
        <f>S122*H122</f>
        <v>0</v>
      </c>
      <c r="AR122" s="16" t="s">
        <v>83</v>
      </c>
      <c r="AT122" s="16" t="s">
        <v>149</v>
      </c>
      <c r="AU122" s="16" t="s">
        <v>77</v>
      </c>
      <c r="AY122" s="16" t="s">
        <v>147</v>
      </c>
      <c r="BE122" s="150">
        <f>IF(N122="základná",J122,0)</f>
        <v>0</v>
      </c>
      <c r="BF122" s="150">
        <f>IF(N122="znížená",J122,0)</f>
        <v>0</v>
      </c>
      <c r="BG122" s="150">
        <f>IF(N122="zákl. prenesená",J122,0)</f>
        <v>0</v>
      </c>
      <c r="BH122" s="150">
        <f>IF(N122="zníž. prenesená",J122,0)</f>
        <v>0</v>
      </c>
      <c r="BI122" s="150">
        <f>IF(N122="nulová",J122,0)</f>
        <v>0</v>
      </c>
      <c r="BJ122" s="16" t="s">
        <v>77</v>
      </c>
      <c r="BK122" s="151">
        <f>ROUND(I122*H122,3)</f>
        <v>0</v>
      </c>
      <c r="BL122" s="16" t="s">
        <v>83</v>
      </c>
      <c r="BM122" s="16" t="s">
        <v>195</v>
      </c>
    </row>
    <row r="123" spans="2:65" s="11" customFormat="1">
      <c r="B123" s="152"/>
      <c r="D123" s="153" t="s">
        <v>155</v>
      </c>
      <c r="E123" s="154" t="s">
        <v>1</v>
      </c>
      <c r="F123" s="155" t="s">
        <v>196</v>
      </c>
      <c r="H123" s="154" t="s">
        <v>1</v>
      </c>
      <c r="I123" s="156"/>
      <c r="L123" s="152"/>
      <c r="M123" s="157"/>
      <c r="N123" s="158"/>
      <c r="O123" s="158"/>
      <c r="P123" s="158"/>
      <c r="Q123" s="158"/>
      <c r="R123" s="158"/>
      <c r="S123" s="158"/>
      <c r="T123" s="159"/>
      <c r="AT123" s="154" t="s">
        <v>155</v>
      </c>
      <c r="AU123" s="154" t="s">
        <v>77</v>
      </c>
      <c r="AV123" s="11" t="s">
        <v>73</v>
      </c>
      <c r="AW123" s="11" t="s">
        <v>29</v>
      </c>
      <c r="AX123" s="11" t="s">
        <v>68</v>
      </c>
      <c r="AY123" s="154" t="s">
        <v>147</v>
      </c>
    </row>
    <row r="124" spans="2:65" s="12" customFormat="1">
      <c r="B124" s="160"/>
      <c r="D124" s="153" t="s">
        <v>155</v>
      </c>
      <c r="E124" s="161" t="s">
        <v>1</v>
      </c>
      <c r="F124" s="162" t="s">
        <v>197</v>
      </c>
      <c r="H124" s="163">
        <v>7.1280000000000001</v>
      </c>
      <c r="I124" s="164"/>
      <c r="L124" s="160"/>
      <c r="M124" s="165"/>
      <c r="N124" s="166"/>
      <c r="O124" s="166"/>
      <c r="P124" s="166"/>
      <c r="Q124" s="166"/>
      <c r="R124" s="166"/>
      <c r="S124" s="166"/>
      <c r="T124" s="167"/>
      <c r="AT124" s="161" t="s">
        <v>155</v>
      </c>
      <c r="AU124" s="161" t="s">
        <v>77</v>
      </c>
      <c r="AV124" s="12" t="s">
        <v>77</v>
      </c>
      <c r="AW124" s="12" t="s">
        <v>29</v>
      </c>
      <c r="AX124" s="12" t="s">
        <v>68</v>
      </c>
      <c r="AY124" s="161" t="s">
        <v>147</v>
      </c>
    </row>
    <row r="125" spans="2:65" s="11" customFormat="1">
      <c r="B125" s="152"/>
      <c r="D125" s="153" t="s">
        <v>155</v>
      </c>
      <c r="E125" s="154" t="s">
        <v>1</v>
      </c>
      <c r="F125" s="155" t="s">
        <v>198</v>
      </c>
      <c r="H125" s="154" t="s">
        <v>1</v>
      </c>
      <c r="I125" s="156"/>
      <c r="L125" s="152"/>
      <c r="M125" s="157"/>
      <c r="N125" s="158"/>
      <c r="O125" s="158"/>
      <c r="P125" s="158"/>
      <c r="Q125" s="158"/>
      <c r="R125" s="158"/>
      <c r="S125" s="158"/>
      <c r="T125" s="159"/>
      <c r="AT125" s="154" t="s">
        <v>155</v>
      </c>
      <c r="AU125" s="154" t="s">
        <v>77</v>
      </c>
      <c r="AV125" s="11" t="s">
        <v>73</v>
      </c>
      <c r="AW125" s="11" t="s">
        <v>29</v>
      </c>
      <c r="AX125" s="11" t="s">
        <v>68</v>
      </c>
      <c r="AY125" s="154" t="s">
        <v>147</v>
      </c>
    </row>
    <row r="126" spans="2:65" s="12" customFormat="1">
      <c r="B126" s="160"/>
      <c r="D126" s="153" t="s">
        <v>155</v>
      </c>
      <c r="E126" s="161" t="s">
        <v>1</v>
      </c>
      <c r="F126" s="162" t="s">
        <v>199</v>
      </c>
      <c r="H126" s="163">
        <v>3.96</v>
      </c>
      <c r="I126" s="164"/>
      <c r="L126" s="160"/>
      <c r="M126" s="165"/>
      <c r="N126" s="166"/>
      <c r="O126" s="166"/>
      <c r="P126" s="166"/>
      <c r="Q126" s="166"/>
      <c r="R126" s="166"/>
      <c r="S126" s="166"/>
      <c r="T126" s="167"/>
      <c r="AT126" s="161" t="s">
        <v>155</v>
      </c>
      <c r="AU126" s="161" t="s">
        <v>77</v>
      </c>
      <c r="AV126" s="12" t="s">
        <v>77</v>
      </c>
      <c r="AW126" s="12" t="s">
        <v>29</v>
      </c>
      <c r="AX126" s="12" t="s">
        <v>68</v>
      </c>
      <c r="AY126" s="161" t="s">
        <v>147</v>
      </c>
    </row>
    <row r="127" spans="2:65" s="14" customFormat="1">
      <c r="B127" s="176"/>
      <c r="D127" s="153" t="s">
        <v>155</v>
      </c>
      <c r="E127" s="177" t="s">
        <v>1</v>
      </c>
      <c r="F127" s="178" t="s">
        <v>168</v>
      </c>
      <c r="H127" s="179">
        <v>11.087999999999999</v>
      </c>
      <c r="I127" s="180"/>
      <c r="L127" s="176"/>
      <c r="M127" s="181"/>
      <c r="N127" s="182"/>
      <c r="O127" s="182"/>
      <c r="P127" s="182"/>
      <c r="Q127" s="182"/>
      <c r="R127" s="182"/>
      <c r="S127" s="182"/>
      <c r="T127" s="183"/>
      <c r="AT127" s="177" t="s">
        <v>155</v>
      </c>
      <c r="AU127" s="177" t="s">
        <v>77</v>
      </c>
      <c r="AV127" s="14" t="s">
        <v>83</v>
      </c>
      <c r="AW127" s="14" t="s">
        <v>29</v>
      </c>
      <c r="AX127" s="14" t="s">
        <v>73</v>
      </c>
      <c r="AY127" s="177" t="s">
        <v>147</v>
      </c>
    </row>
    <row r="128" spans="2:65" s="1" customFormat="1" ht="16.5" customHeight="1">
      <c r="B128" s="139"/>
      <c r="C128" s="140" t="s">
        <v>95</v>
      </c>
      <c r="D128" s="140" t="s">
        <v>149</v>
      </c>
      <c r="E128" s="141" t="s">
        <v>200</v>
      </c>
      <c r="F128" s="142" t="s">
        <v>201</v>
      </c>
      <c r="G128" s="143" t="s">
        <v>182</v>
      </c>
      <c r="H128" s="144">
        <v>11.087999999999999</v>
      </c>
      <c r="I128" s="145"/>
      <c r="J128" s="144">
        <f>ROUND(I128*H128,3)</f>
        <v>0</v>
      </c>
      <c r="K128" s="142" t="s">
        <v>153</v>
      </c>
      <c r="L128" s="30"/>
      <c r="M128" s="146" t="s">
        <v>1</v>
      </c>
      <c r="N128" s="147" t="s">
        <v>40</v>
      </c>
      <c r="O128" s="49"/>
      <c r="P128" s="148">
        <f>O128*H128</f>
        <v>0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AR128" s="16" t="s">
        <v>83</v>
      </c>
      <c r="AT128" s="16" t="s">
        <v>149</v>
      </c>
      <c r="AU128" s="16" t="s">
        <v>77</v>
      </c>
      <c r="AY128" s="16" t="s">
        <v>147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6" t="s">
        <v>77</v>
      </c>
      <c r="BK128" s="151">
        <f>ROUND(I128*H128,3)</f>
        <v>0</v>
      </c>
      <c r="BL128" s="16" t="s">
        <v>83</v>
      </c>
      <c r="BM128" s="16" t="s">
        <v>202</v>
      </c>
    </row>
    <row r="129" spans="2:65" s="1" customFormat="1" ht="16.5" customHeight="1">
      <c r="B129" s="139"/>
      <c r="C129" s="140" t="s">
        <v>98</v>
      </c>
      <c r="D129" s="140" t="s">
        <v>149</v>
      </c>
      <c r="E129" s="141" t="s">
        <v>203</v>
      </c>
      <c r="F129" s="142" t="s">
        <v>204</v>
      </c>
      <c r="G129" s="143" t="s">
        <v>182</v>
      </c>
      <c r="H129" s="144">
        <v>91.688000000000002</v>
      </c>
      <c r="I129" s="145"/>
      <c r="J129" s="144">
        <f>ROUND(I129*H129,3)</f>
        <v>0</v>
      </c>
      <c r="K129" s="142" t="s">
        <v>183</v>
      </c>
      <c r="L129" s="30"/>
      <c r="M129" s="146" t="s">
        <v>1</v>
      </c>
      <c r="N129" s="147" t="s">
        <v>40</v>
      </c>
      <c r="O129" s="49"/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6" t="s">
        <v>83</v>
      </c>
      <c r="AT129" s="16" t="s">
        <v>149</v>
      </c>
      <c r="AU129" s="16" t="s">
        <v>77</v>
      </c>
      <c r="AY129" s="16" t="s">
        <v>147</v>
      </c>
      <c r="BE129" s="150">
        <f>IF(N129="základná",J129,0)</f>
        <v>0</v>
      </c>
      <c r="BF129" s="150">
        <f>IF(N129="znížená",J129,0)</f>
        <v>0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6" t="s">
        <v>77</v>
      </c>
      <c r="BK129" s="151">
        <f>ROUND(I129*H129,3)</f>
        <v>0</v>
      </c>
      <c r="BL129" s="16" t="s">
        <v>83</v>
      </c>
      <c r="BM129" s="16" t="s">
        <v>205</v>
      </c>
    </row>
    <row r="130" spans="2:65" s="12" customFormat="1">
      <c r="B130" s="160"/>
      <c r="D130" s="153" t="s">
        <v>155</v>
      </c>
      <c r="E130" s="161" t="s">
        <v>1</v>
      </c>
      <c r="F130" s="162" t="s">
        <v>206</v>
      </c>
      <c r="H130" s="163">
        <v>91.688000000000002</v>
      </c>
      <c r="I130" s="164"/>
      <c r="L130" s="160"/>
      <c r="M130" s="165"/>
      <c r="N130" s="166"/>
      <c r="O130" s="166"/>
      <c r="P130" s="166"/>
      <c r="Q130" s="166"/>
      <c r="R130" s="166"/>
      <c r="S130" s="166"/>
      <c r="T130" s="167"/>
      <c r="AT130" s="161" t="s">
        <v>155</v>
      </c>
      <c r="AU130" s="161" t="s">
        <v>77</v>
      </c>
      <c r="AV130" s="12" t="s">
        <v>77</v>
      </c>
      <c r="AW130" s="12" t="s">
        <v>29</v>
      </c>
      <c r="AX130" s="12" t="s">
        <v>73</v>
      </c>
      <c r="AY130" s="161" t="s">
        <v>147</v>
      </c>
    </row>
    <row r="131" spans="2:65" s="1" customFormat="1" ht="22.5" customHeight="1">
      <c r="B131" s="139"/>
      <c r="C131" s="140" t="s">
        <v>101</v>
      </c>
      <c r="D131" s="140" t="s">
        <v>149</v>
      </c>
      <c r="E131" s="141" t="s">
        <v>207</v>
      </c>
      <c r="F131" s="142" t="s">
        <v>208</v>
      </c>
      <c r="G131" s="143" t="s">
        <v>182</v>
      </c>
      <c r="H131" s="144">
        <v>1100.2560000000001</v>
      </c>
      <c r="I131" s="145"/>
      <c r="J131" s="144">
        <f>ROUND(I131*H131,3)</f>
        <v>0</v>
      </c>
      <c r="K131" s="142" t="s">
        <v>183</v>
      </c>
      <c r="L131" s="30"/>
      <c r="M131" s="146" t="s">
        <v>1</v>
      </c>
      <c r="N131" s="147" t="s">
        <v>40</v>
      </c>
      <c r="O131" s="49"/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6" t="s">
        <v>83</v>
      </c>
      <c r="AT131" s="16" t="s">
        <v>149</v>
      </c>
      <c r="AU131" s="16" t="s">
        <v>77</v>
      </c>
      <c r="AY131" s="16" t="s">
        <v>147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6" t="s">
        <v>77</v>
      </c>
      <c r="BK131" s="151">
        <f>ROUND(I131*H131,3)</f>
        <v>0</v>
      </c>
      <c r="BL131" s="16" t="s">
        <v>83</v>
      </c>
      <c r="BM131" s="16" t="s">
        <v>209</v>
      </c>
    </row>
    <row r="132" spans="2:65" s="11" customFormat="1">
      <c r="B132" s="152"/>
      <c r="D132" s="153" t="s">
        <v>155</v>
      </c>
      <c r="E132" s="154" t="s">
        <v>1</v>
      </c>
      <c r="F132" s="155" t="s">
        <v>210</v>
      </c>
      <c r="H132" s="154" t="s">
        <v>1</v>
      </c>
      <c r="I132" s="156"/>
      <c r="L132" s="152"/>
      <c r="M132" s="157"/>
      <c r="N132" s="158"/>
      <c r="O132" s="158"/>
      <c r="P132" s="158"/>
      <c r="Q132" s="158"/>
      <c r="R132" s="158"/>
      <c r="S132" s="158"/>
      <c r="T132" s="159"/>
      <c r="AT132" s="154" t="s">
        <v>155</v>
      </c>
      <c r="AU132" s="154" t="s">
        <v>77</v>
      </c>
      <c r="AV132" s="11" t="s">
        <v>73</v>
      </c>
      <c r="AW132" s="11" t="s">
        <v>29</v>
      </c>
      <c r="AX132" s="11" t="s">
        <v>68</v>
      </c>
      <c r="AY132" s="154" t="s">
        <v>147</v>
      </c>
    </row>
    <row r="133" spans="2:65" s="12" customFormat="1">
      <c r="B133" s="160"/>
      <c r="D133" s="153" t="s">
        <v>155</v>
      </c>
      <c r="E133" s="161" t="s">
        <v>1</v>
      </c>
      <c r="F133" s="162" t="s">
        <v>211</v>
      </c>
      <c r="H133" s="163">
        <v>1100.2560000000001</v>
      </c>
      <c r="I133" s="164"/>
      <c r="L133" s="160"/>
      <c r="M133" s="165"/>
      <c r="N133" s="166"/>
      <c r="O133" s="166"/>
      <c r="P133" s="166"/>
      <c r="Q133" s="166"/>
      <c r="R133" s="166"/>
      <c r="S133" s="166"/>
      <c r="T133" s="167"/>
      <c r="AT133" s="161" t="s">
        <v>155</v>
      </c>
      <c r="AU133" s="161" t="s">
        <v>77</v>
      </c>
      <c r="AV133" s="12" t="s">
        <v>77</v>
      </c>
      <c r="AW133" s="12" t="s">
        <v>29</v>
      </c>
      <c r="AX133" s="12" t="s">
        <v>73</v>
      </c>
      <c r="AY133" s="161" t="s">
        <v>147</v>
      </c>
    </row>
    <row r="134" spans="2:65" s="1" customFormat="1" ht="16.5" customHeight="1">
      <c r="B134" s="139"/>
      <c r="C134" s="140" t="s">
        <v>104</v>
      </c>
      <c r="D134" s="140" t="s">
        <v>149</v>
      </c>
      <c r="E134" s="141" t="s">
        <v>212</v>
      </c>
      <c r="F134" s="142" t="s">
        <v>213</v>
      </c>
      <c r="G134" s="143" t="s">
        <v>182</v>
      </c>
      <c r="H134" s="144">
        <v>91.688000000000002</v>
      </c>
      <c r="I134" s="145"/>
      <c r="J134" s="144">
        <f>ROUND(I134*H134,3)</f>
        <v>0</v>
      </c>
      <c r="K134" s="142" t="s">
        <v>172</v>
      </c>
      <c r="L134" s="30"/>
      <c r="M134" s="146" t="s">
        <v>1</v>
      </c>
      <c r="N134" s="147" t="s">
        <v>40</v>
      </c>
      <c r="O134" s="49"/>
      <c r="P134" s="148">
        <f>O134*H134</f>
        <v>0</v>
      </c>
      <c r="Q134" s="148">
        <v>0</v>
      </c>
      <c r="R134" s="148">
        <f>Q134*H134</f>
        <v>0</v>
      </c>
      <c r="S134" s="148">
        <v>0</v>
      </c>
      <c r="T134" s="149">
        <f>S134*H134</f>
        <v>0</v>
      </c>
      <c r="AR134" s="16" t="s">
        <v>83</v>
      </c>
      <c r="AT134" s="16" t="s">
        <v>149</v>
      </c>
      <c r="AU134" s="16" t="s">
        <v>77</v>
      </c>
      <c r="AY134" s="16" t="s">
        <v>147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6" t="s">
        <v>77</v>
      </c>
      <c r="BK134" s="151">
        <f>ROUND(I134*H134,3)</f>
        <v>0</v>
      </c>
      <c r="BL134" s="16" t="s">
        <v>83</v>
      </c>
      <c r="BM134" s="16" t="s">
        <v>214</v>
      </c>
    </row>
    <row r="135" spans="2:65" s="1" customFormat="1" ht="16.5" customHeight="1">
      <c r="B135" s="139"/>
      <c r="C135" s="140" t="s">
        <v>107</v>
      </c>
      <c r="D135" s="140" t="s">
        <v>149</v>
      </c>
      <c r="E135" s="141" t="s">
        <v>215</v>
      </c>
      <c r="F135" s="142" t="s">
        <v>216</v>
      </c>
      <c r="G135" s="143" t="s">
        <v>182</v>
      </c>
      <c r="H135" s="144">
        <v>91.688000000000002</v>
      </c>
      <c r="I135" s="145"/>
      <c r="J135" s="144">
        <f>ROUND(I135*H135,3)</f>
        <v>0</v>
      </c>
      <c r="K135" s="142" t="s">
        <v>172</v>
      </c>
      <c r="L135" s="30"/>
      <c r="M135" s="146" t="s">
        <v>1</v>
      </c>
      <c r="N135" s="147" t="s">
        <v>40</v>
      </c>
      <c r="O135" s="49"/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6" t="s">
        <v>83</v>
      </c>
      <c r="AT135" s="16" t="s">
        <v>149</v>
      </c>
      <c r="AU135" s="16" t="s">
        <v>77</v>
      </c>
      <c r="AY135" s="16" t="s">
        <v>147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6" t="s">
        <v>77</v>
      </c>
      <c r="BK135" s="151">
        <f>ROUND(I135*H135,3)</f>
        <v>0</v>
      </c>
      <c r="BL135" s="16" t="s">
        <v>83</v>
      </c>
      <c r="BM135" s="16" t="s">
        <v>217</v>
      </c>
    </row>
    <row r="136" spans="2:65" s="1" customFormat="1" ht="16.5" customHeight="1">
      <c r="B136" s="139"/>
      <c r="C136" s="140" t="s">
        <v>110</v>
      </c>
      <c r="D136" s="140" t="s">
        <v>149</v>
      </c>
      <c r="E136" s="141" t="s">
        <v>218</v>
      </c>
      <c r="F136" s="142" t="s">
        <v>219</v>
      </c>
      <c r="G136" s="143" t="s">
        <v>220</v>
      </c>
      <c r="H136" s="144">
        <v>155.87</v>
      </c>
      <c r="I136" s="145"/>
      <c r="J136" s="144">
        <f>ROUND(I136*H136,3)</f>
        <v>0</v>
      </c>
      <c r="K136" s="142" t="s">
        <v>1</v>
      </c>
      <c r="L136" s="30"/>
      <c r="M136" s="146" t="s">
        <v>1</v>
      </c>
      <c r="N136" s="147" t="s">
        <v>40</v>
      </c>
      <c r="O136" s="49"/>
      <c r="P136" s="148">
        <f>O136*H136</f>
        <v>0</v>
      </c>
      <c r="Q136" s="148">
        <v>0</v>
      </c>
      <c r="R136" s="148">
        <f>Q136*H136</f>
        <v>0</v>
      </c>
      <c r="S136" s="148">
        <v>0</v>
      </c>
      <c r="T136" s="149">
        <f>S136*H136</f>
        <v>0</v>
      </c>
      <c r="AR136" s="16" t="s">
        <v>83</v>
      </c>
      <c r="AT136" s="16" t="s">
        <v>149</v>
      </c>
      <c r="AU136" s="16" t="s">
        <v>77</v>
      </c>
      <c r="AY136" s="16" t="s">
        <v>147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6" t="s">
        <v>77</v>
      </c>
      <c r="BK136" s="151">
        <f>ROUND(I136*H136,3)</f>
        <v>0</v>
      </c>
      <c r="BL136" s="16" t="s">
        <v>83</v>
      </c>
      <c r="BM136" s="16" t="s">
        <v>221</v>
      </c>
    </row>
    <row r="137" spans="2:65" s="12" customFormat="1">
      <c r="B137" s="160"/>
      <c r="D137" s="153" t="s">
        <v>155</v>
      </c>
      <c r="E137" s="161" t="s">
        <v>1</v>
      </c>
      <c r="F137" s="162" t="s">
        <v>222</v>
      </c>
      <c r="H137" s="163">
        <v>155.87</v>
      </c>
      <c r="I137" s="164"/>
      <c r="L137" s="160"/>
      <c r="M137" s="165"/>
      <c r="N137" s="166"/>
      <c r="O137" s="166"/>
      <c r="P137" s="166"/>
      <c r="Q137" s="166"/>
      <c r="R137" s="166"/>
      <c r="S137" s="166"/>
      <c r="T137" s="167"/>
      <c r="AT137" s="161" t="s">
        <v>155</v>
      </c>
      <c r="AU137" s="161" t="s">
        <v>77</v>
      </c>
      <c r="AV137" s="12" t="s">
        <v>77</v>
      </c>
      <c r="AW137" s="12" t="s">
        <v>29</v>
      </c>
      <c r="AX137" s="12" t="s">
        <v>73</v>
      </c>
      <c r="AY137" s="161" t="s">
        <v>147</v>
      </c>
    </row>
    <row r="138" spans="2:65" s="1" customFormat="1" ht="22.5" customHeight="1">
      <c r="B138" s="139"/>
      <c r="C138" s="140" t="s">
        <v>223</v>
      </c>
      <c r="D138" s="140" t="s">
        <v>149</v>
      </c>
      <c r="E138" s="141" t="s">
        <v>224</v>
      </c>
      <c r="F138" s="142" t="s">
        <v>225</v>
      </c>
      <c r="G138" s="143" t="s">
        <v>182</v>
      </c>
      <c r="H138" s="144">
        <v>13.881</v>
      </c>
      <c r="I138" s="145"/>
      <c r="J138" s="144">
        <f>ROUND(I138*H138,3)</f>
        <v>0</v>
      </c>
      <c r="K138" s="142" t="s">
        <v>183</v>
      </c>
      <c r="L138" s="30"/>
      <c r="M138" s="146" t="s">
        <v>1</v>
      </c>
      <c r="N138" s="147" t="s">
        <v>40</v>
      </c>
      <c r="O138" s="49"/>
      <c r="P138" s="148">
        <f>O138*H138</f>
        <v>0</v>
      </c>
      <c r="Q138" s="148">
        <v>0</v>
      </c>
      <c r="R138" s="148">
        <f>Q138*H138</f>
        <v>0</v>
      </c>
      <c r="S138" s="148">
        <v>0</v>
      </c>
      <c r="T138" s="149">
        <f>S138*H138</f>
        <v>0</v>
      </c>
      <c r="AR138" s="16" t="s">
        <v>83</v>
      </c>
      <c r="AT138" s="16" t="s">
        <v>149</v>
      </c>
      <c r="AU138" s="16" t="s">
        <v>77</v>
      </c>
      <c r="AY138" s="16" t="s">
        <v>147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6" t="s">
        <v>77</v>
      </c>
      <c r="BK138" s="151">
        <f>ROUND(I138*H138,3)</f>
        <v>0</v>
      </c>
      <c r="BL138" s="16" t="s">
        <v>83</v>
      </c>
      <c r="BM138" s="16" t="s">
        <v>226</v>
      </c>
    </row>
    <row r="139" spans="2:65" s="11" customFormat="1">
      <c r="B139" s="152"/>
      <c r="D139" s="153" t="s">
        <v>155</v>
      </c>
      <c r="E139" s="154" t="s">
        <v>1</v>
      </c>
      <c r="F139" s="155" t="s">
        <v>227</v>
      </c>
      <c r="H139" s="154" t="s">
        <v>1</v>
      </c>
      <c r="I139" s="156"/>
      <c r="L139" s="152"/>
      <c r="M139" s="157"/>
      <c r="N139" s="158"/>
      <c r="O139" s="158"/>
      <c r="P139" s="158"/>
      <c r="Q139" s="158"/>
      <c r="R139" s="158"/>
      <c r="S139" s="158"/>
      <c r="T139" s="159"/>
      <c r="AT139" s="154" t="s">
        <v>155</v>
      </c>
      <c r="AU139" s="154" t="s">
        <v>77</v>
      </c>
      <c r="AV139" s="11" t="s">
        <v>73</v>
      </c>
      <c r="AW139" s="11" t="s">
        <v>29</v>
      </c>
      <c r="AX139" s="11" t="s">
        <v>68</v>
      </c>
      <c r="AY139" s="154" t="s">
        <v>147</v>
      </c>
    </row>
    <row r="140" spans="2:65" s="11" customFormat="1">
      <c r="B140" s="152"/>
      <c r="D140" s="153" t="s">
        <v>155</v>
      </c>
      <c r="E140" s="154" t="s">
        <v>1</v>
      </c>
      <c r="F140" s="155" t="s">
        <v>228</v>
      </c>
      <c r="H140" s="154" t="s">
        <v>1</v>
      </c>
      <c r="I140" s="156"/>
      <c r="L140" s="152"/>
      <c r="M140" s="157"/>
      <c r="N140" s="158"/>
      <c r="O140" s="158"/>
      <c r="P140" s="158"/>
      <c r="Q140" s="158"/>
      <c r="R140" s="158"/>
      <c r="S140" s="158"/>
      <c r="T140" s="159"/>
      <c r="AT140" s="154" t="s">
        <v>155</v>
      </c>
      <c r="AU140" s="154" t="s">
        <v>77</v>
      </c>
      <c r="AV140" s="11" t="s">
        <v>73</v>
      </c>
      <c r="AW140" s="11" t="s">
        <v>29</v>
      </c>
      <c r="AX140" s="11" t="s">
        <v>68</v>
      </c>
      <c r="AY140" s="154" t="s">
        <v>147</v>
      </c>
    </row>
    <row r="141" spans="2:65" s="12" customFormat="1">
      <c r="B141" s="160"/>
      <c r="D141" s="153" t="s">
        <v>155</v>
      </c>
      <c r="E141" s="161" t="s">
        <v>1</v>
      </c>
      <c r="F141" s="162" t="s">
        <v>229</v>
      </c>
      <c r="H141" s="163">
        <v>11.087999999999999</v>
      </c>
      <c r="I141" s="164"/>
      <c r="L141" s="160"/>
      <c r="M141" s="165"/>
      <c r="N141" s="166"/>
      <c r="O141" s="166"/>
      <c r="P141" s="166"/>
      <c r="Q141" s="166"/>
      <c r="R141" s="166"/>
      <c r="S141" s="166"/>
      <c r="T141" s="167"/>
      <c r="AT141" s="161" t="s">
        <v>155</v>
      </c>
      <c r="AU141" s="161" t="s">
        <v>77</v>
      </c>
      <c r="AV141" s="12" t="s">
        <v>77</v>
      </c>
      <c r="AW141" s="12" t="s">
        <v>29</v>
      </c>
      <c r="AX141" s="12" t="s">
        <v>68</v>
      </c>
      <c r="AY141" s="161" t="s">
        <v>147</v>
      </c>
    </row>
    <row r="142" spans="2:65" s="11" customFormat="1">
      <c r="B142" s="152"/>
      <c r="D142" s="153" t="s">
        <v>155</v>
      </c>
      <c r="E142" s="154" t="s">
        <v>1</v>
      </c>
      <c r="F142" s="155" t="s">
        <v>230</v>
      </c>
      <c r="H142" s="154" t="s">
        <v>1</v>
      </c>
      <c r="I142" s="156"/>
      <c r="L142" s="152"/>
      <c r="M142" s="157"/>
      <c r="N142" s="158"/>
      <c r="O142" s="158"/>
      <c r="P142" s="158"/>
      <c r="Q142" s="158"/>
      <c r="R142" s="158"/>
      <c r="S142" s="158"/>
      <c r="T142" s="159"/>
      <c r="AT142" s="154" t="s">
        <v>155</v>
      </c>
      <c r="AU142" s="154" t="s">
        <v>77</v>
      </c>
      <c r="AV142" s="11" t="s">
        <v>73</v>
      </c>
      <c r="AW142" s="11" t="s">
        <v>29</v>
      </c>
      <c r="AX142" s="11" t="s">
        <v>68</v>
      </c>
      <c r="AY142" s="154" t="s">
        <v>147</v>
      </c>
    </row>
    <row r="143" spans="2:65" s="12" customFormat="1">
      <c r="B143" s="160"/>
      <c r="D143" s="153" t="s">
        <v>155</v>
      </c>
      <c r="E143" s="161" t="s">
        <v>1</v>
      </c>
      <c r="F143" s="162" t="s">
        <v>231</v>
      </c>
      <c r="H143" s="163">
        <v>2.7930000000000001</v>
      </c>
      <c r="I143" s="164"/>
      <c r="L143" s="160"/>
      <c r="M143" s="165"/>
      <c r="N143" s="166"/>
      <c r="O143" s="166"/>
      <c r="P143" s="166"/>
      <c r="Q143" s="166"/>
      <c r="R143" s="166"/>
      <c r="S143" s="166"/>
      <c r="T143" s="167"/>
      <c r="AT143" s="161" t="s">
        <v>155</v>
      </c>
      <c r="AU143" s="161" t="s">
        <v>77</v>
      </c>
      <c r="AV143" s="12" t="s">
        <v>77</v>
      </c>
      <c r="AW143" s="12" t="s">
        <v>29</v>
      </c>
      <c r="AX143" s="12" t="s">
        <v>68</v>
      </c>
      <c r="AY143" s="161" t="s">
        <v>147</v>
      </c>
    </row>
    <row r="144" spans="2:65" s="14" customFormat="1">
      <c r="B144" s="176"/>
      <c r="D144" s="153" t="s">
        <v>155</v>
      </c>
      <c r="E144" s="177" t="s">
        <v>1</v>
      </c>
      <c r="F144" s="178" t="s">
        <v>168</v>
      </c>
      <c r="H144" s="179">
        <v>13.881</v>
      </c>
      <c r="I144" s="180"/>
      <c r="L144" s="176"/>
      <c r="M144" s="181"/>
      <c r="N144" s="182"/>
      <c r="O144" s="182"/>
      <c r="P144" s="182"/>
      <c r="Q144" s="182"/>
      <c r="R144" s="182"/>
      <c r="S144" s="182"/>
      <c r="T144" s="183"/>
      <c r="AT144" s="177" t="s">
        <v>155</v>
      </c>
      <c r="AU144" s="177" t="s">
        <v>77</v>
      </c>
      <c r="AV144" s="14" t="s">
        <v>83</v>
      </c>
      <c r="AW144" s="14" t="s">
        <v>29</v>
      </c>
      <c r="AX144" s="14" t="s">
        <v>73</v>
      </c>
      <c r="AY144" s="177" t="s">
        <v>147</v>
      </c>
    </row>
    <row r="145" spans="2:65" s="1" customFormat="1" ht="16.5" customHeight="1">
      <c r="B145" s="139"/>
      <c r="C145" s="184" t="s">
        <v>232</v>
      </c>
      <c r="D145" s="184" t="s">
        <v>233</v>
      </c>
      <c r="E145" s="185" t="s">
        <v>234</v>
      </c>
      <c r="F145" s="186" t="s">
        <v>235</v>
      </c>
      <c r="G145" s="187" t="s">
        <v>182</v>
      </c>
      <c r="H145" s="188">
        <v>14</v>
      </c>
      <c r="I145" s="189"/>
      <c r="J145" s="188">
        <f>ROUND(I145*H145,3)</f>
        <v>0</v>
      </c>
      <c r="K145" s="186" t="s">
        <v>1</v>
      </c>
      <c r="L145" s="190"/>
      <c r="M145" s="191" t="s">
        <v>1</v>
      </c>
      <c r="N145" s="192" t="s">
        <v>40</v>
      </c>
      <c r="O145" s="49"/>
      <c r="P145" s="148">
        <f>O145*H145</f>
        <v>0</v>
      </c>
      <c r="Q145" s="148">
        <v>1.67</v>
      </c>
      <c r="R145" s="148">
        <f>Q145*H145</f>
        <v>23.38</v>
      </c>
      <c r="S145" s="148">
        <v>0</v>
      </c>
      <c r="T145" s="149">
        <f>S145*H145</f>
        <v>0</v>
      </c>
      <c r="AR145" s="16" t="s">
        <v>95</v>
      </c>
      <c r="AT145" s="16" t="s">
        <v>233</v>
      </c>
      <c r="AU145" s="16" t="s">
        <v>77</v>
      </c>
      <c r="AY145" s="16" t="s">
        <v>147</v>
      </c>
      <c r="BE145" s="150">
        <f>IF(N145="základná",J145,0)</f>
        <v>0</v>
      </c>
      <c r="BF145" s="150">
        <f>IF(N145="znížená",J145,0)</f>
        <v>0</v>
      </c>
      <c r="BG145" s="150">
        <f>IF(N145="zákl. prenesená",J145,0)</f>
        <v>0</v>
      </c>
      <c r="BH145" s="150">
        <f>IF(N145="zníž. prenesená",J145,0)</f>
        <v>0</v>
      </c>
      <c r="BI145" s="150">
        <f>IF(N145="nulová",J145,0)</f>
        <v>0</v>
      </c>
      <c r="BJ145" s="16" t="s">
        <v>77</v>
      </c>
      <c r="BK145" s="151">
        <f>ROUND(I145*H145,3)</f>
        <v>0</v>
      </c>
      <c r="BL145" s="16" t="s">
        <v>83</v>
      </c>
      <c r="BM145" s="16" t="s">
        <v>236</v>
      </c>
    </row>
    <row r="146" spans="2:65" s="1" customFormat="1" ht="16.5" customHeight="1">
      <c r="B146" s="139"/>
      <c r="C146" s="140" t="s">
        <v>237</v>
      </c>
      <c r="D146" s="140" t="s">
        <v>149</v>
      </c>
      <c r="E146" s="141" t="s">
        <v>238</v>
      </c>
      <c r="F146" s="142" t="s">
        <v>239</v>
      </c>
      <c r="G146" s="143" t="s">
        <v>152</v>
      </c>
      <c r="H146" s="144">
        <v>304.25</v>
      </c>
      <c r="I146" s="145"/>
      <c r="J146" s="144">
        <f>ROUND(I146*H146,3)</f>
        <v>0</v>
      </c>
      <c r="K146" s="142" t="s">
        <v>1</v>
      </c>
      <c r="L146" s="30"/>
      <c r="M146" s="146" t="s">
        <v>1</v>
      </c>
      <c r="N146" s="147" t="s">
        <v>40</v>
      </c>
      <c r="O146" s="49"/>
      <c r="P146" s="148">
        <f>O146*H146</f>
        <v>0</v>
      </c>
      <c r="Q146" s="148">
        <v>0</v>
      </c>
      <c r="R146" s="148">
        <f>Q146*H146</f>
        <v>0</v>
      </c>
      <c r="S146" s="148">
        <v>0</v>
      </c>
      <c r="T146" s="149">
        <f>S146*H146</f>
        <v>0</v>
      </c>
      <c r="AR146" s="16" t="s">
        <v>83</v>
      </c>
      <c r="AT146" s="16" t="s">
        <v>149</v>
      </c>
      <c r="AU146" s="16" t="s">
        <v>77</v>
      </c>
      <c r="AY146" s="16" t="s">
        <v>147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6" t="s">
        <v>77</v>
      </c>
      <c r="BK146" s="151">
        <f>ROUND(I146*H146,3)</f>
        <v>0</v>
      </c>
      <c r="BL146" s="16" t="s">
        <v>83</v>
      </c>
      <c r="BM146" s="16" t="s">
        <v>240</v>
      </c>
    </row>
    <row r="147" spans="2:65" s="11" customFormat="1">
      <c r="B147" s="152"/>
      <c r="D147" s="153" t="s">
        <v>155</v>
      </c>
      <c r="E147" s="154" t="s">
        <v>1</v>
      </c>
      <c r="F147" s="155" t="s">
        <v>241</v>
      </c>
      <c r="H147" s="154" t="s">
        <v>1</v>
      </c>
      <c r="I147" s="156"/>
      <c r="L147" s="152"/>
      <c r="M147" s="157"/>
      <c r="N147" s="158"/>
      <c r="O147" s="158"/>
      <c r="P147" s="158"/>
      <c r="Q147" s="158"/>
      <c r="R147" s="158"/>
      <c r="S147" s="158"/>
      <c r="T147" s="159"/>
      <c r="AT147" s="154" t="s">
        <v>155</v>
      </c>
      <c r="AU147" s="154" t="s">
        <v>77</v>
      </c>
      <c r="AV147" s="11" t="s">
        <v>73</v>
      </c>
      <c r="AW147" s="11" t="s">
        <v>29</v>
      </c>
      <c r="AX147" s="11" t="s">
        <v>68</v>
      </c>
      <c r="AY147" s="154" t="s">
        <v>147</v>
      </c>
    </row>
    <row r="148" spans="2:65" s="12" customFormat="1">
      <c r="B148" s="160"/>
      <c r="D148" s="153" t="s">
        <v>155</v>
      </c>
      <c r="E148" s="161" t="s">
        <v>1</v>
      </c>
      <c r="F148" s="162" t="s">
        <v>242</v>
      </c>
      <c r="H148" s="163">
        <v>46</v>
      </c>
      <c r="I148" s="164"/>
      <c r="L148" s="160"/>
      <c r="M148" s="165"/>
      <c r="N148" s="166"/>
      <c r="O148" s="166"/>
      <c r="P148" s="166"/>
      <c r="Q148" s="166"/>
      <c r="R148" s="166"/>
      <c r="S148" s="166"/>
      <c r="T148" s="167"/>
      <c r="AT148" s="161" t="s">
        <v>155</v>
      </c>
      <c r="AU148" s="161" t="s">
        <v>77</v>
      </c>
      <c r="AV148" s="12" t="s">
        <v>77</v>
      </c>
      <c r="AW148" s="12" t="s">
        <v>29</v>
      </c>
      <c r="AX148" s="12" t="s">
        <v>68</v>
      </c>
      <c r="AY148" s="161" t="s">
        <v>147</v>
      </c>
    </row>
    <row r="149" spans="2:65" s="11" customFormat="1">
      <c r="B149" s="152"/>
      <c r="D149" s="153" t="s">
        <v>155</v>
      </c>
      <c r="E149" s="154" t="s">
        <v>1</v>
      </c>
      <c r="F149" s="155" t="s">
        <v>164</v>
      </c>
      <c r="H149" s="154" t="s">
        <v>1</v>
      </c>
      <c r="I149" s="156"/>
      <c r="L149" s="152"/>
      <c r="M149" s="157"/>
      <c r="N149" s="158"/>
      <c r="O149" s="158"/>
      <c r="P149" s="158"/>
      <c r="Q149" s="158"/>
      <c r="R149" s="158"/>
      <c r="S149" s="158"/>
      <c r="T149" s="159"/>
      <c r="AT149" s="154" t="s">
        <v>155</v>
      </c>
      <c r="AU149" s="154" t="s">
        <v>77</v>
      </c>
      <c r="AV149" s="11" t="s">
        <v>73</v>
      </c>
      <c r="AW149" s="11" t="s">
        <v>29</v>
      </c>
      <c r="AX149" s="11" t="s">
        <v>68</v>
      </c>
      <c r="AY149" s="154" t="s">
        <v>147</v>
      </c>
    </row>
    <row r="150" spans="2:65" s="12" customFormat="1">
      <c r="B150" s="160"/>
      <c r="D150" s="153" t="s">
        <v>155</v>
      </c>
      <c r="E150" s="161" t="s">
        <v>1</v>
      </c>
      <c r="F150" s="162" t="s">
        <v>167</v>
      </c>
      <c r="H150" s="163">
        <v>156.25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1" t="s">
        <v>155</v>
      </c>
      <c r="AU150" s="161" t="s">
        <v>77</v>
      </c>
      <c r="AV150" s="12" t="s">
        <v>77</v>
      </c>
      <c r="AW150" s="12" t="s">
        <v>29</v>
      </c>
      <c r="AX150" s="12" t="s">
        <v>68</v>
      </c>
      <c r="AY150" s="161" t="s">
        <v>147</v>
      </c>
    </row>
    <row r="151" spans="2:65" s="12" customFormat="1">
      <c r="B151" s="160"/>
      <c r="D151" s="153" t="s">
        <v>155</v>
      </c>
      <c r="E151" s="161" t="s">
        <v>1</v>
      </c>
      <c r="F151" s="162" t="s">
        <v>165</v>
      </c>
      <c r="H151" s="163">
        <v>66</v>
      </c>
      <c r="I151" s="164"/>
      <c r="L151" s="160"/>
      <c r="M151" s="165"/>
      <c r="N151" s="166"/>
      <c r="O151" s="166"/>
      <c r="P151" s="166"/>
      <c r="Q151" s="166"/>
      <c r="R151" s="166"/>
      <c r="S151" s="166"/>
      <c r="T151" s="167"/>
      <c r="AT151" s="161" t="s">
        <v>155</v>
      </c>
      <c r="AU151" s="161" t="s">
        <v>77</v>
      </c>
      <c r="AV151" s="12" t="s">
        <v>77</v>
      </c>
      <c r="AW151" s="12" t="s">
        <v>29</v>
      </c>
      <c r="AX151" s="12" t="s">
        <v>68</v>
      </c>
      <c r="AY151" s="161" t="s">
        <v>147</v>
      </c>
    </row>
    <row r="152" spans="2:65" s="12" customFormat="1">
      <c r="B152" s="160"/>
      <c r="D152" s="153" t="s">
        <v>155</v>
      </c>
      <c r="E152" s="161" t="s">
        <v>1</v>
      </c>
      <c r="F152" s="162" t="s">
        <v>166</v>
      </c>
      <c r="H152" s="163">
        <v>36</v>
      </c>
      <c r="I152" s="164"/>
      <c r="L152" s="160"/>
      <c r="M152" s="165"/>
      <c r="N152" s="166"/>
      <c r="O152" s="166"/>
      <c r="P152" s="166"/>
      <c r="Q152" s="166"/>
      <c r="R152" s="166"/>
      <c r="S152" s="166"/>
      <c r="T152" s="167"/>
      <c r="AT152" s="161" t="s">
        <v>155</v>
      </c>
      <c r="AU152" s="161" t="s">
        <v>77</v>
      </c>
      <c r="AV152" s="12" t="s">
        <v>77</v>
      </c>
      <c r="AW152" s="12" t="s">
        <v>29</v>
      </c>
      <c r="AX152" s="12" t="s">
        <v>68</v>
      </c>
      <c r="AY152" s="161" t="s">
        <v>147</v>
      </c>
    </row>
    <row r="153" spans="2:65" s="14" customFormat="1">
      <c r="B153" s="176"/>
      <c r="D153" s="153" t="s">
        <v>155</v>
      </c>
      <c r="E153" s="177" t="s">
        <v>1</v>
      </c>
      <c r="F153" s="178" t="s">
        <v>168</v>
      </c>
      <c r="H153" s="179">
        <v>304.25</v>
      </c>
      <c r="I153" s="180"/>
      <c r="L153" s="176"/>
      <c r="M153" s="181"/>
      <c r="N153" s="182"/>
      <c r="O153" s="182"/>
      <c r="P153" s="182"/>
      <c r="Q153" s="182"/>
      <c r="R153" s="182"/>
      <c r="S153" s="182"/>
      <c r="T153" s="183"/>
      <c r="AT153" s="177" t="s">
        <v>155</v>
      </c>
      <c r="AU153" s="177" t="s">
        <v>77</v>
      </c>
      <c r="AV153" s="14" t="s">
        <v>83</v>
      </c>
      <c r="AW153" s="14" t="s">
        <v>29</v>
      </c>
      <c r="AX153" s="14" t="s">
        <v>73</v>
      </c>
      <c r="AY153" s="177" t="s">
        <v>147</v>
      </c>
    </row>
    <row r="154" spans="2:65" s="1" customFormat="1" ht="16.5" customHeight="1">
      <c r="B154" s="139"/>
      <c r="C154" s="184" t="s">
        <v>243</v>
      </c>
      <c r="D154" s="184" t="s">
        <v>233</v>
      </c>
      <c r="E154" s="185" t="s">
        <v>244</v>
      </c>
      <c r="F154" s="186" t="s">
        <v>245</v>
      </c>
      <c r="G154" s="187" t="s">
        <v>182</v>
      </c>
      <c r="H154" s="188">
        <v>60.85</v>
      </c>
      <c r="I154" s="189"/>
      <c r="J154" s="188">
        <f>ROUND(I154*H154,3)</f>
        <v>0</v>
      </c>
      <c r="K154" s="186" t="s">
        <v>1</v>
      </c>
      <c r="L154" s="190"/>
      <c r="M154" s="191" t="s">
        <v>1</v>
      </c>
      <c r="N154" s="192" t="s">
        <v>40</v>
      </c>
      <c r="O154" s="49"/>
      <c r="P154" s="148">
        <f>O154*H154</f>
        <v>0</v>
      </c>
      <c r="Q154" s="148">
        <v>0</v>
      </c>
      <c r="R154" s="148">
        <f>Q154*H154</f>
        <v>0</v>
      </c>
      <c r="S154" s="148">
        <v>0</v>
      </c>
      <c r="T154" s="149">
        <f>S154*H154</f>
        <v>0</v>
      </c>
      <c r="AR154" s="16" t="s">
        <v>95</v>
      </c>
      <c r="AT154" s="16" t="s">
        <v>233</v>
      </c>
      <c r="AU154" s="16" t="s">
        <v>77</v>
      </c>
      <c r="AY154" s="16" t="s">
        <v>147</v>
      </c>
      <c r="BE154" s="150">
        <f>IF(N154="základná",J154,0)</f>
        <v>0</v>
      </c>
      <c r="BF154" s="150">
        <f>IF(N154="znížená",J154,0)</f>
        <v>0</v>
      </c>
      <c r="BG154" s="150">
        <f>IF(N154="zákl. prenesená",J154,0)</f>
        <v>0</v>
      </c>
      <c r="BH154" s="150">
        <f>IF(N154="zníž. prenesená",J154,0)</f>
        <v>0</v>
      </c>
      <c r="BI154" s="150">
        <f>IF(N154="nulová",J154,0)</f>
        <v>0</v>
      </c>
      <c r="BJ154" s="16" t="s">
        <v>77</v>
      </c>
      <c r="BK154" s="151">
        <f>ROUND(I154*H154,3)</f>
        <v>0</v>
      </c>
      <c r="BL154" s="16" t="s">
        <v>83</v>
      </c>
      <c r="BM154" s="16" t="s">
        <v>246</v>
      </c>
    </row>
    <row r="155" spans="2:65" s="12" customFormat="1">
      <c r="B155" s="160"/>
      <c r="D155" s="153" t="s">
        <v>155</v>
      </c>
      <c r="E155" s="161" t="s">
        <v>1</v>
      </c>
      <c r="F155" s="162" t="s">
        <v>247</v>
      </c>
      <c r="H155" s="163">
        <v>60.85</v>
      </c>
      <c r="I155" s="164"/>
      <c r="L155" s="160"/>
      <c r="M155" s="165"/>
      <c r="N155" s="166"/>
      <c r="O155" s="166"/>
      <c r="P155" s="166"/>
      <c r="Q155" s="166"/>
      <c r="R155" s="166"/>
      <c r="S155" s="166"/>
      <c r="T155" s="167"/>
      <c r="AT155" s="161" t="s">
        <v>155</v>
      </c>
      <c r="AU155" s="161" t="s">
        <v>77</v>
      </c>
      <c r="AV155" s="12" t="s">
        <v>77</v>
      </c>
      <c r="AW155" s="12" t="s">
        <v>29</v>
      </c>
      <c r="AX155" s="12" t="s">
        <v>73</v>
      </c>
      <c r="AY155" s="161" t="s">
        <v>147</v>
      </c>
    </row>
    <row r="156" spans="2:65" s="10" customFormat="1" ht="22.9" customHeight="1">
      <c r="B156" s="126"/>
      <c r="D156" s="127" t="s">
        <v>67</v>
      </c>
      <c r="E156" s="137" t="s">
        <v>77</v>
      </c>
      <c r="F156" s="137" t="s">
        <v>248</v>
      </c>
      <c r="I156" s="129"/>
      <c r="J156" s="138">
        <f>BK156</f>
        <v>0</v>
      </c>
      <c r="L156" s="126"/>
      <c r="M156" s="131"/>
      <c r="N156" s="132"/>
      <c r="O156" s="132"/>
      <c r="P156" s="133">
        <f>SUM(P157:P177)</f>
        <v>0</v>
      </c>
      <c r="Q156" s="132"/>
      <c r="R156" s="133">
        <f>SUM(R157:R177)</f>
        <v>7.3314097799999995</v>
      </c>
      <c r="S156" s="132"/>
      <c r="T156" s="134">
        <f>SUM(T157:T177)</f>
        <v>0</v>
      </c>
      <c r="AR156" s="127" t="s">
        <v>73</v>
      </c>
      <c r="AT156" s="135" t="s">
        <v>67</v>
      </c>
      <c r="AU156" s="135" t="s">
        <v>73</v>
      </c>
      <c r="AY156" s="127" t="s">
        <v>147</v>
      </c>
      <c r="BK156" s="136">
        <f>SUM(BK157:BK177)</f>
        <v>0</v>
      </c>
    </row>
    <row r="157" spans="2:65" s="1" customFormat="1" ht="16.5" customHeight="1">
      <c r="B157" s="139"/>
      <c r="C157" s="140" t="s">
        <v>249</v>
      </c>
      <c r="D157" s="140" t="s">
        <v>149</v>
      </c>
      <c r="E157" s="141" t="s">
        <v>250</v>
      </c>
      <c r="F157" s="142" t="s">
        <v>251</v>
      </c>
      <c r="G157" s="143" t="s">
        <v>182</v>
      </c>
      <c r="H157" s="144">
        <v>0.32400000000000001</v>
      </c>
      <c r="I157" s="145"/>
      <c r="J157" s="144">
        <f>ROUND(I157*H157,3)</f>
        <v>0</v>
      </c>
      <c r="K157" s="142" t="s">
        <v>153</v>
      </c>
      <c r="L157" s="30"/>
      <c r="M157" s="146" t="s">
        <v>1</v>
      </c>
      <c r="N157" s="147" t="s">
        <v>40</v>
      </c>
      <c r="O157" s="49"/>
      <c r="P157" s="148">
        <f>O157*H157</f>
        <v>0</v>
      </c>
      <c r="Q157" s="148">
        <v>2.19407</v>
      </c>
      <c r="R157" s="148">
        <f>Q157*H157</f>
        <v>0.71087867999999999</v>
      </c>
      <c r="S157" s="148">
        <v>0</v>
      </c>
      <c r="T157" s="149">
        <f>S157*H157</f>
        <v>0</v>
      </c>
      <c r="AR157" s="16" t="s">
        <v>83</v>
      </c>
      <c r="AT157" s="16" t="s">
        <v>149</v>
      </c>
      <c r="AU157" s="16" t="s">
        <v>77</v>
      </c>
      <c r="AY157" s="16" t="s">
        <v>147</v>
      </c>
      <c r="BE157" s="150">
        <f>IF(N157="základná",J157,0)</f>
        <v>0</v>
      </c>
      <c r="BF157" s="150">
        <f>IF(N157="znížená",J157,0)</f>
        <v>0</v>
      </c>
      <c r="BG157" s="150">
        <f>IF(N157="zákl. prenesená",J157,0)</f>
        <v>0</v>
      </c>
      <c r="BH157" s="150">
        <f>IF(N157="zníž. prenesená",J157,0)</f>
        <v>0</v>
      </c>
      <c r="BI157" s="150">
        <f>IF(N157="nulová",J157,0)</f>
        <v>0</v>
      </c>
      <c r="BJ157" s="16" t="s">
        <v>77</v>
      </c>
      <c r="BK157" s="151">
        <f>ROUND(I157*H157,3)</f>
        <v>0</v>
      </c>
      <c r="BL157" s="16" t="s">
        <v>83</v>
      </c>
      <c r="BM157" s="16" t="s">
        <v>252</v>
      </c>
    </row>
    <row r="158" spans="2:65" s="12" customFormat="1">
      <c r="B158" s="160"/>
      <c r="D158" s="153" t="s">
        <v>155</v>
      </c>
      <c r="E158" s="161" t="s">
        <v>1</v>
      </c>
      <c r="F158" s="162" t="s">
        <v>253</v>
      </c>
      <c r="H158" s="163">
        <v>0.32400000000000001</v>
      </c>
      <c r="I158" s="164"/>
      <c r="L158" s="160"/>
      <c r="M158" s="165"/>
      <c r="N158" s="166"/>
      <c r="O158" s="166"/>
      <c r="P158" s="166"/>
      <c r="Q158" s="166"/>
      <c r="R158" s="166"/>
      <c r="S158" s="166"/>
      <c r="T158" s="167"/>
      <c r="AT158" s="161" t="s">
        <v>155</v>
      </c>
      <c r="AU158" s="161" t="s">
        <v>77</v>
      </c>
      <c r="AV158" s="12" t="s">
        <v>77</v>
      </c>
      <c r="AW158" s="12" t="s">
        <v>29</v>
      </c>
      <c r="AX158" s="12" t="s">
        <v>73</v>
      </c>
      <c r="AY158" s="161" t="s">
        <v>147</v>
      </c>
    </row>
    <row r="159" spans="2:65" s="1" customFormat="1" ht="16.5" customHeight="1">
      <c r="B159" s="139"/>
      <c r="C159" s="140" t="s">
        <v>254</v>
      </c>
      <c r="D159" s="140" t="s">
        <v>149</v>
      </c>
      <c r="E159" s="141" t="s">
        <v>255</v>
      </c>
      <c r="F159" s="142" t="s">
        <v>256</v>
      </c>
      <c r="G159" s="143" t="s">
        <v>182</v>
      </c>
      <c r="H159" s="144">
        <v>2.4689999999999999</v>
      </c>
      <c r="I159" s="145"/>
      <c r="J159" s="144">
        <f>ROUND(I159*H159,3)</f>
        <v>0</v>
      </c>
      <c r="K159" s="142" t="s">
        <v>183</v>
      </c>
      <c r="L159" s="30"/>
      <c r="M159" s="146" t="s">
        <v>1</v>
      </c>
      <c r="N159" s="147" t="s">
        <v>40</v>
      </c>
      <c r="O159" s="49"/>
      <c r="P159" s="148">
        <f>O159*H159</f>
        <v>0</v>
      </c>
      <c r="Q159" s="148">
        <v>2.5138199999999999</v>
      </c>
      <c r="R159" s="148">
        <f>Q159*H159</f>
        <v>6.2066215799999993</v>
      </c>
      <c r="S159" s="148">
        <v>0</v>
      </c>
      <c r="T159" s="149">
        <f>S159*H159</f>
        <v>0</v>
      </c>
      <c r="AR159" s="16" t="s">
        <v>83</v>
      </c>
      <c r="AT159" s="16" t="s">
        <v>149</v>
      </c>
      <c r="AU159" s="16" t="s">
        <v>77</v>
      </c>
      <c r="AY159" s="16" t="s">
        <v>147</v>
      </c>
      <c r="BE159" s="150">
        <f>IF(N159="základná",J159,0)</f>
        <v>0</v>
      </c>
      <c r="BF159" s="150">
        <f>IF(N159="znížená",J159,0)</f>
        <v>0</v>
      </c>
      <c r="BG159" s="150">
        <f>IF(N159="zákl. prenesená",J159,0)</f>
        <v>0</v>
      </c>
      <c r="BH159" s="150">
        <f>IF(N159="zníž. prenesená",J159,0)</f>
        <v>0</v>
      </c>
      <c r="BI159" s="150">
        <f>IF(N159="nulová",J159,0)</f>
        <v>0</v>
      </c>
      <c r="BJ159" s="16" t="s">
        <v>77</v>
      </c>
      <c r="BK159" s="151">
        <f>ROUND(I159*H159,3)</f>
        <v>0</v>
      </c>
      <c r="BL159" s="16" t="s">
        <v>83</v>
      </c>
      <c r="BM159" s="16" t="s">
        <v>257</v>
      </c>
    </row>
    <row r="160" spans="2:65" s="11" customFormat="1">
      <c r="B160" s="152"/>
      <c r="D160" s="153" t="s">
        <v>155</v>
      </c>
      <c r="E160" s="154" t="s">
        <v>1</v>
      </c>
      <c r="F160" s="155" t="s">
        <v>227</v>
      </c>
      <c r="H160" s="154" t="s">
        <v>1</v>
      </c>
      <c r="I160" s="156"/>
      <c r="L160" s="152"/>
      <c r="M160" s="157"/>
      <c r="N160" s="158"/>
      <c r="O160" s="158"/>
      <c r="P160" s="158"/>
      <c r="Q160" s="158"/>
      <c r="R160" s="158"/>
      <c r="S160" s="158"/>
      <c r="T160" s="159"/>
      <c r="AT160" s="154" t="s">
        <v>155</v>
      </c>
      <c r="AU160" s="154" t="s">
        <v>77</v>
      </c>
      <c r="AV160" s="11" t="s">
        <v>73</v>
      </c>
      <c r="AW160" s="11" t="s">
        <v>29</v>
      </c>
      <c r="AX160" s="11" t="s">
        <v>68</v>
      </c>
      <c r="AY160" s="154" t="s">
        <v>147</v>
      </c>
    </row>
    <row r="161" spans="2:65" s="12" customFormat="1">
      <c r="B161" s="160"/>
      <c r="D161" s="153" t="s">
        <v>155</v>
      </c>
      <c r="E161" s="161" t="s">
        <v>1</v>
      </c>
      <c r="F161" s="162" t="s">
        <v>258</v>
      </c>
      <c r="H161" s="163">
        <v>1.024</v>
      </c>
      <c r="I161" s="164"/>
      <c r="L161" s="160"/>
      <c r="M161" s="165"/>
      <c r="N161" s="166"/>
      <c r="O161" s="166"/>
      <c r="P161" s="166"/>
      <c r="Q161" s="166"/>
      <c r="R161" s="166"/>
      <c r="S161" s="166"/>
      <c r="T161" s="167"/>
      <c r="AT161" s="161" t="s">
        <v>155</v>
      </c>
      <c r="AU161" s="161" t="s">
        <v>77</v>
      </c>
      <c r="AV161" s="12" t="s">
        <v>77</v>
      </c>
      <c r="AW161" s="12" t="s">
        <v>29</v>
      </c>
      <c r="AX161" s="12" t="s">
        <v>68</v>
      </c>
      <c r="AY161" s="161" t="s">
        <v>147</v>
      </c>
    </row>
    <row r="162" spans="2:65" s="12" customFormat="1">
      <c r="B162" s="160"/>
      <c r="D162" s="153" t="s">
        <v>155</v>
      </c>
      <c r="E162" s="161" t="s">
        <v>1</v>
      </c>
      <c r="F162" s="162" t="s">
        <v>259</v>
      </c>
      <c r="H162" s="163">
        <v>2.0569999999999999</v>
      </c>
      <c r="I162" s="164"/>
      <c r="L162" s="160"/>
      <c r="M162" s="165"/>
      <c r="N162" s="166"/>
      <c r="O162" s="166"/>
      <c r="P162" s="166"/>
      <c r="Q162" s="166"/>
      <c r="R162" s="166"/>
      <c r="S162" s="166"/>
      <c r="T162" s="167"/>
      <c r="AT162" s="161" t="s">
        <v>155</v>
      </c>
      <c r="AU162" s="161" t="s">
        <v>77</v>
      </c>
      <c r="AV162" s="12" t="s">
        <v>77</v>
      </c>
      <c r="AW162" s="12" t="s">
        <v>29</v>
      </c>
      <c r="AX162" s="12" t="s">
        <v>68</v>
      </c>
      <c r="AY162" s="161" t="s">
        <v>147</v>
      </c>
    </row>
    <row r="163" spans="2:65" s="12" customFormat="1">
      <c r="B163" s="160"/>
      <c r="D163" s="153" t="s">
        <v>155</v>
      </c>
      <c r="E163" s="161" t="s">
        <v>1</v>
      </c>
      <c r="F163" s="162" t="s">
        <v>260</v>
      </c>
      <c r="H163" s="163">
        <v>-0.61199999999999999</v>
      </c>
      <c r="I163" s="164"/>
      <c r="L163" s="160"/>
      <c r="M163" s="165"/>
      <c r="N163" s="166"/>
      <c r="O163" s="166"/>
      <c r="P163" s="166"/>
      <c r="Q163" s="166"/>
      <c r="R163" s="166"/>
      <c r="S163" s="166"/>
      <c r="T163" s="167"/>
      <c r="AT163" s="161" t="s">
        <v>155</v>
      </c>
      <c r="AU163" s="161" t="s">
        <v>77</v>
      </c>
      <c r="AV163" s="12" t="s">
        <v>77</v>
      </c>
      <c r="AW163" s="12" t="s">
        <v>29</v>
      </c>
      <c r="AX163" s="12" t="s">
        <v>68</v>
      </c>
      <c r="AY163" s="161" t="s">
        <v>147</v>
      </c>
    </row>
    <row r="164" spans="2:65" s="14" customFormat="1">
      <c r="B164" s="176"/>
      <c r="D164" s="153" t="s">
        <v>155</v>
      </c>
      <c r="E164" s="177" t="s">
        <v>1</v>
      </c>
      <c r="F164" s="178" t="s">
        <v>168</v>
      </c>
      <c r="H164" s="179">
        <v>2.4689999999999999</v>
      </c>
      <c r="I164" s="180"/>
      <c r="L164" s="176"/>
      <c r="M164" s="181"/>
      <c r="N164" s="182"/>
      <c r="O164" s="182"/>
      <c r="P164" s="182"/>
      <c r="Q164" s="182"/>
      <c r="R164" s="182"/>
      <c r="S164" s="182"/>
      <c r="T164" s="183"/>
      <c r="AT164" s="177" t="s">
        <v>155</v>
      </c>
      <c r="AU164" s="177" t="s">
        <v>77</v>
      </c>
      <c r="AV164" s="14" t="s">
        <v>83</v>
      </c>
      <c r="AW164" s="14" t="s">
        <v>29</v>
      </c>
      <c r="AX164" s="14" t="s">
        <v>73</v>
      </c>
      <c r="AY164" s="177" t="s">
        <v>147</v>
      </c>
    </row>
    <row r="165" spans="2:65" s="1" customFormat="1" ht="16.5" customHeight="1">
      <c r="B165" s="139"/>
      <c r="C165" s="140" t="s">
        <v>7</v>
      </c>
      <c r="D165" s="140" t="s">
        <v>149</v>
      </c>
      <c r="E165" s="141" t="s">
        <v>261</v>
      </c>
      <c r="F165" s="142" t="s">
        <v>262</v>
      </c>
      <c r="G165" s="143" t="s">
        <v>152</v>
      </c>
      <c r="H165" s="144">
        <v>14.12</v>
      </c>
      <c r="I165" s="145"/>
      <c r="J165" s="144">
        <f>ROUND(I165*H165,3)</f>
        <v>0</v>
      </c>
      <c r="K165" s="142" t="s">
        <v>153</v>
      </c>
      <c r="L165" s="30"/>
      <c r="M165" s="146" t="s">
        <v>1</v>
      </c>
      <c r="N165" s="147" t="s">
        <v>40</v>
      </c>
      <c r="O165" s="49"/>
      <c r="P165" s="148">
        <f>O165*H165</f>
        <v>0</v>
      </c>
      <c r="Q165" s="148">
        <v>6.7000000000000002E-4</v>
      </c>
      <c r="R165" s="148">
        <f>Q165*H165</f>
        <v>9.460399999999999E-3</v>
      </c>
      <c r="S165" s="148">
        <v>0</v>
      </c>
      <c r="T165" s="149">
        <f>S165*H165</f>
        <v>0</v>
      </c>
      <c r="AR165" s="16" t="s">
        <v>83</v>
      </c>
      <c r="AT165" s="16" t="s">
        <v>149</v>
      </c>
      <c r="AU165" s="16" t="s">
        <v>77</v>
      </c>
      <c r="AY165" s="16" t="s">
        <v>147</v>
      </c>
      <c r="BE165" s="150">
        <f>IF(N165="základná",J165,0)</f>
        <v>0</v>
      </c>
      <c r="BF165" s="150">
        <f>IF(N165="znížená",J165,0)</f>
        <v>0</v>
      </c>
      <c r="BG165" s="150">
        <f>IF(N165="zákl. prenesená",J165,0)</f>
        <v>0</v>
      </c>
      <c r="BH165" s="150">
        <f>IF(N165="zníž. prenesená",J165,0)</f>
        <v>0</v>
      </c>
      <c r="BI165" s="150">
        <f>IF(N165="nulová",J165,0)</f>
        <v>0</v>
      </c>
      <c r="BJ165" s="16" t="s">
        <v>77</v>
      </c>
      <c r="BK165" s="151">
        <f>ROUND(I165*H165,3)</f>
        <v>0</v>
      </c>
      <c r="BL165" s="16" t="s">
        <v>83</v>
      </c>
      <c r="BM165" s="16" t="s">
        <v>263</v>
      </c>
    </row>
    <row r="166" spans="2:65" s="11" customFormat="1">
      <c r="B166" s="152"/>
      <c r="D166" s="153" t="s">
        <v>155</v>
      </c>
      <c r="E166" s="154" t="s">
        <v>1</v>
      </c>
      <c r="F166" s="155" t="s">
        <v>227</v>
      </c>
      <c r="H166" s="154" t="s">
        <v>1</v>
      </c>
      <c r="I166" s="156"/>
      <c r="L166" s="152"/>
      <c r="M166" s="157"/>
      <c r="N166" s="158"/>
      <c r="O166" s="158"/>
      <c r="P166" s="158"/>
      <c r="Q166" s="158"/>
      <c r="R166" s="158"/>
      <c r="S166" s="158"/>
      <c r="T166" s="159"/>
      <c r="AT166" s="154" t="s">
        <v>155</v>
      </c>
      <c r="AU166" s="154" t="s">
        <v>77</v>
      </c>
      <c r="AV166" s="11" t="s">
        <v>73</v>
      </c>
      <c r="AW166" s="11" t="s">
        <v>29</v>
      </c>
      <c r="AX166" s="11" t="s">
        <v>68</v>
      </c>
      <c r="AY166" s="154" t="s">
        <v>147</v>
      </c>
    </row>
    <row r="167" spans="2:65" s="12" customFormat="1">
      <c r="B167" s="160"/>
      <c r="D167" s="153" t="s">
        <v>155</v>
      </c>
      <c r="E167" s="161" t="s">
        <v>1</v>
      </c>
      <c r="F167" s="162" t="s">
        <v>264</v>
      </c>
      <c r="H167" s="163">
        <v>2.56</v>
      </c>
      <c r="I167" s="164"/>
      <c r="L167" s="160"/>
      <c r="M167" s="165"/>
      <c r="N167" s="166"/>
      <c r="O167" s="166"/>
      <c r="P167" s="166"/>
      <c r="Q167" s="166"/>
      <c r="R167" s="166"/>
      <c r="S167" s="166"/>
      <c r="T167" s="167"/>
      <c r="AT167" s="161" t="s">
        <v>155</v>
      </c>
      <c r="AU167" s="161" t="s">
        <v>77</v>
      </c>
      <c r="AV167" s="12" t="s">
        <v>77</v>
      </c>
      <c r="AW167" s="12" t="s">
        <v>29</v>
      </c>
      <c r="AX167" s="12" t="s">
        <v>68</v>
      </c>
      <c r="AY167" s="161" t="s">
        <v>147</v>
      </c>
    </row>
    <row r="168" spans="2:65" s="12" customFormat="1">
      <c r="B168" s="160"/>
      <c r="D168" s="153" t="s">
        <v>155</v>
      </c>
      <c r="E168" s="161" t="s">
        <v>1</v>
      </c>
      <c r="F168" s="162" t="s">
        <v>265</v>
      </c>
      <c r="H168" s="163">
        <v>7.48</v>
      </c>
      <c r="I168" s="164"/>
      <c r="L168" s="160"/>
      <c r="M168" s="165"/>
      <c r="N168" s="166"/>
      <c r="O168" s="166"/>
      <c r="P168" s="166"/>
      <c r="Q168" s="166"/>
      <c r="R168" s="166"/>
      <c r="S168" s="166"/>
      <c r="T168" s="167"/>
      <c r="AT168" s="161" t="s">
        <v>155</v>
      </c>
      <c r="AU168" s="161" t="s">
        <v>77</v>
      </c>
      <c r="AV168" s="12" t="s">
        <v>77</v>
      </c>
      <c r="AW168" s="12" t="s">
        <v>29</v>
      </c>
      <c r="AX168" s="12" t="s">
        <v>68</v>
      </c>
      <c r="AY168" s="161" t="s">
        <v>147</v>
      </c>
    </row>
    <row r="169" spans="2:65" s="12" customFormat="1">
      <c r="B169" s="160"/>
      <c r="D169" s="153" t="s">
        <v>155</v>
      </c>
      <c r="E169" s="161" t="s">
        <v>1</v>
      </c>
      <c r="F169" s="162" t="s">
        <v>266</v>
      </c>
      <c r="H169" s="163">
        <v>4.08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1" t="s">
        <v>155</v>
      </c>
      <c r="AU169" s="161" t="s">
        <v>77</v>
      </c>
      <c r="AV169" s="12" t="s">
        <v>77</v>
      </c>
      <c r="AW169" s="12" t="s">
        <v>29</v>
      </c>
      <c r="AX169" s="12" t="s">
        <v>68</v>
      </c>
      <c r="AY169" s="161" t="s">
        <v>147</v>
      </c>
    </row>
    <row r="170" spans="2:65" s="14" customFormat="1">
      <c r="B170" s="176"/>
      <c r="D170" s="153" t="s">
        <v>155</v>
      </c>
      <c r="E170" s="177" t="s">
        <v>1</v>
      </c>
      <c r="F170" s="178" t="s">
        <v>168</v>
      </c>
      <c r="H170" s="179">
        <v>14.12</v>
      </c>
      <c r="I170" s="180"/>
      <c r="L170" s="176"/>
      <c r="M170" s="181"/>
      <c r="N170" s="182"/>
      <c r="O170" s="182"/>
      <c r="P170" s="182"/>
      <c r="Q170" s="182"/>
      <c r="R170" s="182"/>
      <c r="S170" s="182"/>
      <c r="T170" s="183"/>
      <c r="AT170" s="177" t="s">
        <v>155</v>
      </c>
      <c r="AU170" s="177" t="s">
        <v>77</v>
      </c>
      <c r="AV170" s="14" t="s">
        <v>83</v>
      </c>
      <c r="AW170" s="14" t="s">
        <v>29</v>
      </c>
      <c r="AX170" s="14" t="s">
        <v>73</v>
      </c>
      <c r="AY170" s="177" t="s">
        <v>147</v>
      </c>
    </row>
    <row r="171" spans="2:65" s="1" customFormat="1" ht="16.5" customHeight="1">
      <c r="B171" s="139"/>
      <c r="C171" s="140" t="s">
        <v>267</v>
      </c>
      <c r="D171" s="140" t="s">
        <v>149</v>
      </c>
      <c r="E171" s="141" t="s">
        <v>268</v>
      </c>
      <c r="F171" s="142" t="s">
        <v>269</v>
      </c>
      <c r="G171" s="143" t="s">
        <v>152</v>
      </c>
      <c r="H171" s="144">
        <v>14.12</v>
      </c>
      <c r="I171" s="145"/>
      <c r="J171" s="144">
        <f>ROUND(I171*H171,3)</f>
        <v>0</v>
      </c>
      <c r="K171" s="142" t="s">
        <v>153</v>
      </c>
      <c r="L171" s="30"/>
      <c r="M171" s="146" t="s">
        <v>1</v>
      </c>
      <c r="N171" s="147" t="s">
        <v>40</v>
      </c>
      <c r="O171" s="49"/>
      <c r="P171" s="148">
        <f>O171*H171</f>
        <v>0</v>
      </c>
      <c r="Q171" s="148">
        <v>0</v>
      </c>
      <c r="R171" s="148">
        <f>Q171*H171</f>
        <v>0</v>
      </c>
      <c r="S171" s="148">
        <v>0</v>
      </c>
      <c r="T171" s="149">
        <f>S171*H171</f>
        <v>0</v>
      </c>
      <c r="AR171" s="16" t="s">
        <v>83</v>
      </c>
      <c r="AT171" s="16" t="s">
        <v>149</v>
      </c>
      <c r="AU171" s="16" t="s">
        <v>77</v>
      </c>
      <c r="AY171" s="16" t="s">
        <v>147</v>
      </c>
      <c r="BE171" s="150">
        <f>IF(N171="základná",J171,0)</f>
        <v>0</v>
      </c>
      <c r="BF171" s="150">
        <f>IF(N171="znížená",J171,0)</f>
        <v>0</v>
      </c>
      <c r="BG171" s="150">
        <f>IF(N171="zákl. prenesená",J171,0)</f>
        <v>0</v>
      </c>
      <c r="BH171" s="150">
        <f>IF(N171="zníž. prenesená",J171,0)</f>
        <v>0</v>
      </c>
      <c r="BI171" s="150">
        <f>IF(N171="nulová",J171,0)</f>
        <v>0</v>
      </c>
      <c r="BJ171" s="16" t="s">
        <v>77</v>
      </c>
      <c r="BK171" s="151">
        <f>ROUND(I171*H171,3)</f>
        <v>0</v>
      </c>
      <c r="BL171" s="16" t="s">
        <v>83</v>
      </c>
      <c r="BM171" s="16" t="s">
        <v>270</v>
      </c>
    </row>
    <row r="172" spans="2:65" s="1" customFormat="1" ht="16.5" customHeight="1">
      <c r="B172" s="139"/>
      <c r="C172" s="140" t="s">
        <v>271</v>
      </c>
      <c r="D172" s="140" t="s">
        <v>149</v>
      </c>
      <c r="E172" s="141" t="s">
        <v>272</v>
      </c>
      <c r="F172" s="142" t="s">
        <v>273</v>
      </c>
      <c r="G172" s="143" t="s">
        <v>220</v>
      </c>
      <c r="H172" s="144">
        <v>0.247</v>
      </c>
      <c r="I172" s="145"/>
      <c r="J172" s="144">
        <f>ROUND(I172*H172,3)</f>
        <v>0</v>
      </c>
      <c r="K172" s="142" t="s">
        <v>183</v>
      </c>
      <c r="L172" s="30"/>
      <c r="M172" s="146" t="s">
        <v>1</v>
      </c>
      <c r="N172" s="147" t="s">
        <v>40</v>
      </c>
      <c r="O172" s="49"/>
      <c r="P172" s="148">
        <f>O172*H172</f>
        <v>0</v>
      </c>
      <c r="Q172" s="148">
        <v>1.20296</v>
      </c>
      <c r="R172" s="148">
        <f>Q172*H172</f>
        <v>0.29713112000000003</v>
      </c>
      <c r="S172" s="148">
        <v>0</v>
      </c>
      <c r="T172" s="149">
        <f>S172*H172</f>
        <v>0</v>
      </c>
      <c r="AR172" s="16" t="s">
        <v>83</v>
      </c>
      <c r="AT172" s="16" t="s">
        <v>149</v>
      </c>
      <c r="AU172" s="16" t="s">
        <v>77</v>
      </c>
      <c r="AY172" s="16" t="s">
        <v>147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6" t="s">
        <v>77</v>
      </c>
      <c r="BK172" s="151">
        <f>ROUND(I172*H172,3)</f>
        <v>0</v>
      </c>
      <c r="BL172" s="16" t="s">
        <v>83</v>
      </c>
      <c r="BM172" s="16" t="s">
        <v>274</v>
      </c>
    </row>
    <row r="173" spans="2:65" s="12" customFormat="1">
      <c r="B173" s="160"/>
      <c r="D173" s="153" t="s">
        <v>155</v>
      </c>
      <c r="E173" s="161" t="s">
        <v>1</v>
      </c>
      <c r="F173" s="162" t="s">
        <v>275</v>
      </c>
      <c r="H173" s="163">
        <v>0.247</v>
      </c>
      <c r="I173" s="164"/>
      <c r="L173" s="160"/>
      <c r="M173" s="165"/>
      <c r="N173" s="166"/>
      <c r="O173" s="166"/>
      <c r="P173" s="166"/>
      <c r="Q173" s="166"/>
      <c r="R173" s="166"/>
      <c r="S173" s="166"/>
      <c r="T173" s="167"/>
      <c r="AT173" s="161" t="s">
        <v>155</v>
      </c>
      <c r="AU173" s="161" t="s">
        <v>77</v>
      </c>
      <c r="AV173" s="12" t="s">
        <v>77</v>
      </c>
      <c r="AW173" s="12" t="s">
        <v>29</v>
      </c>
      <c r="AX173" s="12" t="s">
        <v>73</v>
      </c>
      <c r="AY173" s="161" t="s">
        <v>147</v>
      </c>
    </row>
    <row r="174" spans="2:65" s="1" customFormat="1" ht="16.5" customHeight="1">
      <c r="B174" s="139"/>
      <c r="C174" s="140" t="s">
        <v>276</v>
      </c>
      <c r="D174" s="140" t="s">
        <v>149</v>
      </c>
      <c r="E174" s="141" t="s">
        <v>277</v>
      </c>
      <c r="F174" s="142" t="s">
        <v>278</v>
      </c>
      <c r="G174" s="143" t="s">
        <v>171</v>
      </c>
      <c r="H174" s="144">
        <v>1.7</v>
      </c>
      <c r="I174" s="145"/>
      <c r="J174" s="144">
        <f>ROUND(I174*H174,3)</f>
        <v>0</v>
      </c>
      <c r="K174" s="142" t="s">
        <v>1</v>
      </c>
      <c r="L174" s="30"/>
      <c r="M174" s="146" t="s">
        <v>1</v>
      </c>
      <c r="N174" s="147" t="s">
        <v>40</v>
      </c>
      <c r="O174" s="49"/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AR174" s="16" t="s">
        <v>83</v>
      </c>
      <c r="AT174" s="16" t="s">
        <v>149</v>
      </c>
      <c r="AU174" s="16" t="s">
        <v>77</v>
      </c>
      <c r="AY174" s="16" t="s">
        <v>147</v>
      </c>
      <c r="BE174" s="150">
        <f>IF(N174="základná",J174,0)</f>
        <v>0</v>
      </c>
      <c r="BF174" s="150">
        <f>IF(N174="znížená",J174,0)</f>
        <v>0</v>
      </c>
      <c r="BG174" s="150">
        <f>IF(N174="zákl. prenesená",J174,0)</f>
        <v>0</v>
      </c>
      <c r="BH174" s="150">
        <f>IF(N174="zníž. prenesená",J174,0)</f>
        <v>0</v>
      </c>
      <c r="BI174" s="150">
        <f>IF(N174="nulová",J174,0)</f>
        <v>0</v>
      </c>
      <c r="BJ174" s="16" t="s">
        <v>77</v>
      </c>
      <c r="BK174" s="151">
        <f>ROUND(I174*H174,3)</f>
        <v>0</v>
      </c>
      <c r="BL174" s="16" t="s">
        <v>83</v>
      </c>
      <c r="BM174" s="16" t="s">
        <v>279</v>
      </c>
    </row>
    <row r="175" spans="2:65" s="1" customFormat="1" ht="16.5" customHeight="1">
      <c r="B175" s="139"/>
      <c r="C175" s="184" t="s">
        <v>280</v>
      </c>
      <c r="D175" s="184" t="s">
        <v>233</v>
      </c>
      <c r="E175" s="185" t="s">
        <v>281</v>
      </c>
      <c r="F175" s="186" t="s">
        <v>282</v>
      </c>
      <c r="G175" s="187" t="s">
        <v>171</v>
      </c>
      <c r="H175" s="188">
        <v>1.7</v>
      </c>
      <c r="I175" s="189"/>
      <c r="J175" s="188">
        <f>ROUND(I175*H175,3)</f>
        <v>0</v>
      </c>
      <c r="K175" s="186" t="s">
        <v>1</v>
      </c>
      <c r="L175" s="190"/>
      <c r="M175" s="191" t="s">
        <v>1</v>
      </c>
      <c r="N175" s="192" t="s">
        <v>40</v>
      </c>
      <c r="O175" s="49"/>
      <c r="P175" s="148">
        <f>O175*H175</f>
        <v>0</v>
      </c>
      <c r="Q175" s="148">
        <v>6.234E-2</v>
      </c>
      <c r="R175" s="148">
        <f>Q175*H175</f>
        <v>0.105978</v>
      </c>
      <c r="S175" s="148">
        <v>0</v>
      </c>
      <c r="T175" s="149">
        <f>S175*H175</f>
        <v>0</v>
      </c>
      <c r="AR175" s="16" t="s">
        <v>95</v>
      </c>
      <c r="AT175" s="16" t="s">
        <v>233</v>
      </c>
      <c r="AU175" s="16" t="s">
        <v>77</v>
      </c>
      <c r="AY175" s="16" t="s">
        <v>147</v>
      </c>
      <c r="BE175" s="150">
        <f>IF(N175="základná",J175,0)</f>
        <v>0</v>
      </c>
      <c r="BF175" s="150">
        <f>IF(N175="znížená",J175,0)</f>
        <v>0</v>
      </c>
      <c r="BG175" s="150">
        <f>IF(N175="zákl. prenesená",J175,0)</f>
        <v>0</v>
      </c>
      <c r="BH175" s="150">
        <f>IF(N175="zníž. prenesená",J175,0)</f>
        <v>0</v>
      </c>
      <c r="BI175" s="150">
        <f>IF(N175="nulová",J175,0)</f>
        <v>0</v>
      </c>
      <c r="BJ175" s="16" t="s">
        <v>77</v>
      </c>
      <c r="BK175" s="151">
        <f>ROUND(I175*H175,3)</f>
        <v>0</v>
      </c>
      <c r="BL175" s="16" t="s">
        <v>83</v>
      </c>
      <c r="BM175" s="16" t="s">
        <v>283</v>
      </c>
    </row>
    <row r="176" spans="2:65" s="1" customFormat="1" ht="16.5" customHeight="1">
      <c r="B176" s="139"/>
      <c r="C176" s="140" t="s">
        <v>284</v>
      </c>
      <c r="D176" s="140" t="s">
        <v>149</v>
      </c>
      <c r="E176" s="141" t="s">
        <v>285</v>
      </c>
      <c r="F176" s="142" t="s">
        <v>286</v>
      </c>
      <c r="G176" s="143" t="s">
        <v>171</v>
      </c>
      <c r="H176" s="144">
        <v>2</v>
      </c>
      <c r="I176" s="145"/>
      <c r="J176" s="144">
        <f>ROUND(I176*H176,3)</f>
        <v>0</v>
      </c>
      <c r="K176" s="142" t="s">
        <v>153</v>
      </c>
      <c r="L176" s="30"/>
      <c r="M176" s="146" t="s">
        <v>1</v>
      </c>
      <c r="N176" s="147" t="s">
        <v>40</v>
      </c>
      <c r="O176" s="49"/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AR176" s="16" t="s">
        <v>83</v>
      </c>
      <c r="AT176" s="16" t="s">
        <v>149</v>
      </c>
      <c r="AU176" s="16" t="s">
        <v>77</v>
      </c>
      <c r="AY176" s="16" t="s">
        <v>147</v>
      </c>
      <c r="BE176" s="150">
        <f>IF(N176="základná",J176,0)</f>
        <v>0</v>
      </c>
      <c r="BF176" s="150">
        <f>IF(N176="znížená",J176,0)</f>
        <v>0</v>
      </c>
      <c r="BG176" s="150">
        <f>IF(N176="zákl. prenesená",J176,0)</f>
        <v>0</v>
      </c>
      <c r="BH176" s="150">
        <f>IF(N176="zníž. prenesená",J176,0)</f>
        <v>0</v>
      </c>
      <c r="BI176" s="150">
        <f>IF(N176="nulová",J176,0)</f>
        <v>0</v>
      </c>
      <c r="BJ176" s="16" t="s">
        <v>77</v>
      </c>
      <c r="BK176" s="151">
        <f>ROUND(I176*H176,3)</f>
        <v>0</v>
      </c>
      <c r="BL176" s="16" t="s">
        <v>83</v>
      </c>
      <c r="BM176" s="16" t="s">
        <v>287</v>
      </c>
    </row>
    <row r="177" spans="2:65" s="1" customFormat="1" ht="16.5" customHeight="1">
      <c r="B177" s="139"/>
      <c r="C177" s="184" t="s">
        <v>288</v>
      </c>
      <c r="D177" s="184" t="s">
        <v>233</v>
      </c>
      <c r="E177" s="185" t="s">
        <v>289</v>
      </c>
      <c r="F177" s="186" t="s">
        <v>290</v>
      </c>
      <c r="G177" s="187" t="s">
        <v>171</v>
      </c>
      <c r="H177" s="188">
        <v>2</v>
      </c>
      <c r="I177" s="189"/>
      <c r="J177" s="188">
        <f>ROUND(I177*H177,3)</f>
        <v>0</v>
      </c>
      <c r="K177" s="186" t="s">
        <v>1</v>
      </c>
      <c r="L177" s="190"/>
      <c r="M177" s="191" t="s">
        <v>1</v>
      </c>
      <c r="N177" s="192" t="s">
        <v>40</v>
      </c>
      <c r="O177" s="49"/>
      <c r="P177" s="148">
        <f>O177*H177</f>
        <v>0</v>
      </c>
      <c r="Q177" s="148">
        <v>6.7000000000000002E-4</v>
      </c>
      <c r="R177" s="148">
        <f>Q177*H177</f>
        <v>1.34E-3</v>
      </c>
      <c r="S177" s="148">
        <v>0</v>
      </c>
      <c r="T177" s="149">
        <f>S177*H177</f>
        <v>0</v>
      </c>
      <c r="AR177" s="16" t="s">
        <v>95</v>
      </c>
      <c r="AT177" s="16" t="s">
        <v>233</v>
      </c>
      <c r="AU177" s="16" t="s">
        <v>77</v>
      </c>
      <c r="AY177" s="16" t="s">
        <v>147</v>
      </c>
      <c r="BE177" s="150">
        <f>IF(N177="základná",J177,0)</f>
        <v>0</v>
      </c>
      <c r="BF177" s="150">
        <f>IF(N177="znížená",J177,0)</f>
        <v>0</v>
      </c>
      <c r="BG177" s="150">
        <f>IF(N177="zákl. prenesená",J177,0)</f>
        <v>0</v>
      </c>
      <c r="BH177" s="150">
        <f>IF(N177="zníž. prenesená",J177,0)</f>
        <v>0</v>
      </c>
      <c r="BI177" s="150">
        <f>IF(N177="nulová",J177,0)</f>
        <v>0</v>
      </c>
      <c r="BJ177" s="16" t="s">
        <v>77</v>
      </c>
      <c r="BK177" s="151">
        <f>ROUND(I177*H177,3)</f>
        <v>0</v>
      </c>
      <c r="BL177" s="16" t="s">
        <v>83</v>
      </c>
      <c r="BM177" s="16" t="s">
        <v>291</v>
      </c>
    </row>
    <row r="178" spans="2:65" s="10" customFormat="1" ht="22.9" customHeight="1">
      <c r="B178" s="126"/>
      <c r="D178" s="127" t="s">
        <v>67</v>
      </c>
      <c r="E178" s="137" t="s">
        <v>86</v>
      </c>
      <c r="F178" s="137" t="s">
        <v>292</v>
      </c>
      <c r="I178" s="129"/>
      <c r="J178" s="138">
        <f>BK178</f>
        <v>0</v>
      </c>
      <c r="L178" s="126"/>
      <c r="M178" s="131"/>
      <c r="N178" s="132"/>
      <c r="O178" s="132"/>
      <c r="P178" s="133">
        <f>SUM(P179:P194)</f>
        <v>0</v>
      </c>
      <c r="Q178" s="132"/>
      <c r="R178" s="133">
        <f>SUM(R179:R194)</f>
        <v>2202.7736914740008</v>
      </c>
      <c r="S178" s="132"/>
      <c r="T178" s="134">
        <f>SUM(T179:T194)</f>
        <v>0</v>
      </c>
      <c r="AR178" s="127" t="s">
        <v>73</v>
      </c>
      <c r="AT178" s="135" t="s">
        <v>67</v>
      </c>
      <c r="AU178" s="135" t="s">
        <v>73</v>
      </c>
      <c r="AY178" s="127" t="s">
        <v>147</v>
      </c>
      <c r="BK178" s="136">
        <f>SUM(BK179:BK194)</f>
        <v>0</v>
      </c>
    </row>
    <row r="179" spans="2:65" s="1" customFormat="1" ht="16.5" customHeight="1">
      <c r="B179" s="139"/>
      <c r="C179" s="140" t="s">
        <v>293</v>
      </c>
      <c r="D179" s="140" t="s">
        <v>149</v>
      </c>
      <c r="E179" s="141" t="s">
        <v>294</v>
      </c>
      <c r="F179" s="142" t="s">
        <v>295</v>
      </c>
      <c r="G179" s="143" t="s">
        <v>152</v>
      </c>
      <c r="H179" s="144">
        <v>2545</v>
      </c>
      <c r="I179" s="145"/>
      <c r="J179" s="144">
        <f>ROUND(I179*H179,3)</f>
        <v>0</v>
      </c>
      <c r="K179" s="142" t="s">
        <v>1</v>
      </c>
      <c r="L179" s="30"/>
      <c r="M179" s="146" t="s">
        <v>1</v>
      </c>
      <c r="N179" s="147" t="s">
        <v>40</v>
      </c>
      <c r="O179" s="49"/>
      <c r="P179" s="148">
        <f>O179*H179</f>
        <v>0</v>
      </c>
      <c r="Q179" s="148">
        <v>0.19694999999999999</v>
      </c>
      <c r="R179" s="148">
        <f>Q179*H179</f>
        <v>501.23774999999995</v>
      </c>
      <c r="S179" s="148">
        <v>0</v>
      </c>
      <c r="T179" s="149">
        <f>S179*H179</f>
        <v>0</v>
      </c>
      <c r="AR179" s="16" t="s">
        <v>83</v>
      </c>
      <c r="AT179" s="16" t="s">
        <v>149</v>
      </c>
      <c r="AU179" s="16" t="s">
        <v>77</v>
      </c>
      <c r="AY179" s="16" t="s">
        <v>147</v>
      </c>
      <c r="BE179" s="150">
        <f>IF(N179="základná",J179,0)</f>
        <v>0</v>
      </c>
      <c r="BF179" s="150">
        <f>IF(N179="znížená",J179,0)</f>
        <v>0</v>
      </c>
      <c r="BG179" s="150">
        <f>IF(N179="zákl. prenesená",J179,0)</f>
        <v>0</v>
      </c>
      <c r="BH179" s="150">
        <f>IF(N179="zníž. prenesená",J179,0)</f>
        <v>0</v>
      </c>
      <c r="BI179" s="150">
        <f>IF(N179="nulová",J179,0)</f>
        <v>0</v>
      </c>
      <c r="BJ179" s="16" t="s">
        <v>77</v>
      </c>
      <c r="BK179" s="151">
        <f>ROUND(I179*H179,3)</f>
        <v>0</v>
      </c>
      <c r="BL179" s="16" t="s">
        <v>83</v>
      </c>
      <c r="BM179" s="16" t="s">
        <v>296</v>
      </c>
    </row>
    <row r="180" spans="2:65" s="12" customFormat="1">
      <c r="B180" s="160"/>
      <c r="D180" s="153" t="s">
        <v>155</v>
      </c>
      <c r="E180" s="161" t="s">
        <v>1</v>
      </c>
      <c r="F180" s="162" t="s">
        <v>297</v>
      </c>
      <c r="H180" s="163">
        <v>2545</v>
      </c>
      <c r="I180" s="164"/>
      <c r="L180" s="160"/>
      <c r="M180" s="165"/>
      <c r="N180" s="166"/>
      <c r="O180" s="166"/>
      <c r="P180" s="166"/>
      <c r="Q180" s="166"/>
      <c r="R180" s="166"/>
      <c r="S180" s="166"/>
      <c r="T180" s="167"/>
      <c r="AT180" s="161" t="s">
        <v>155</v>
      </c>
      <c r="AU180" s="161" t="s">
        <v>77</v>
      </c>
      <c r="AV180" s="12" t="s">
        <v>77</v>
      </c>
      <c r="AW180" s="12" t="s">
        <v>29</v>
      </c>
      <c r="AX180" s="12" t="s">
        <v>73</v>
      </c>
      <c r="AY180" s="161" t="s">
        <v>147</v>
      </c>
    </row>
    <row r="181" spans="2:65" s="1" customFormat="1" ht="16.5" customHeight="1">
      <c r="B181" s="139"/>
      <c r="C181" s="140" t="s">
        <v>298</v>
      </c>
      <c r="D181" s="140" t="s">
        <v>149</v>
      </c>
      <c r="E181" s="141" t="s">
        <v>299</v>
      </c>
      <c r="F181" s="142" t="s">
        <v>300</v>
      </c>
      <c r="G181" s="143" t="s">
        <v>152</v>
      </c>
      <c r="H181" s="144">
        <v>2545</v>
      </c>
      <c r="I181" s="145"/>
      <c r="J181" s="144">
        <f>ROUND(I181*H181,3)</f>
        <v>0</v>
      </c>
      <c r="K181" s="142" t="s">
        <v>153</v>
      </c>
      <c r="L181" s="30"/>
      <c r="M181" s="146" t="s">
        <v>1</v>
      </c>
      <c r="N181" s="147" t="s">
        <v>40</v>
      </c>
      <c r="O181" s="49"/>
      <c r="P181" s="148">
        <f>O181*H181</f>
        <v>0</v>
      </c>
      <c r="Q181" s="148">
        <v>0.23674999999999999</v>
      </c>
      <c r="R181" s="148">
        <f>Q181*H181</f>
        <v>602.52874999999995</v>
      </c>
      <c r="S181" s="148">
        <v>0</v>
      </c>
      <c r="T181" s="149">
        <f>S181*H181</f>
        <v>0</v>
      </c>
      <c r="AR181" s="16" t="s">
        <v>83</v>
      </c>
      <c r="AT181" s="16" t="s">
        <v>149</v>
      </c>
      <c r="AU181" s="16" t="s">
        <v>77</v>
      </c>
      <c r="AY181" s="16" t="s">
        <v>147</v>
      </c>
      <c r="BE181" s="150">
        <f>IF(N181="základná",J181,0)</f>
        <v>0</v>
      </c>
      <c r="BF181" s="150">
        <f>IF(N181="znížená",J181,0)</f>
        <v>0</v>
      </c>
      <c r="BG181" s="150">
        <f>IF(N181="zákl. prenesená",J181,0)</f>
        <v>0</v>
      </c>
      <c r="BH181" s="150">
        <f>IF(N181="zníž. prenesená",J181,0)</f>
        <v>0</v>
      </c>
      <c r="BI181" s="150">
        <f>IF(N181="nulová",J181,0)</f>
        <v>0</v>
      </c>
      <c r="BJ181" s="16" t="s">
        <v>77</v>
      </c>
      <c r="BK181" s="151">
        <f>ROUND(I181*H181,3)</f>
        <v>0</v>
      </c>
      <c r="BL181" s="16" t="s">
        <v>83</v>
      </c>
      <c r="BM181" s="16" t="s">
        <v>301</v>
      </c>
    </row>
    <row r="182" spans="2:65" s="1" customFormat="1" ht="16.5" customHeight="1">
      <c r="B182" s="139"/>
      <c r="C182" s="140" t="s">
        <v>302</v>
      </c>
      <c r="D182" s="140" t="s">
        <v>149</v>
      </c>
      <c r="E182" s="141" t="s">
        <v>303</v>
      </c>
      <c r="F182" s="142" t="s">
        <v>304</v>
      </c>
      <c r="G182" s="143" t="s">
        <v>152</v>
      </c>
      <c r="H182" s="144">
        <v>2545</v>
      </c>
      <c r="I182" s="145"/>
      <c r="J182" s="144">
        <f>ROUND(I182*H182,3)</f>
        <v>0</v>
      </c>
      <c r="K182" s="142" t="s">
        <v>1</v>
      </c>
      <c r="L182" s="30"/>
      <c r="M182" s="146" t="s">
        <v>1</v>
      </c>
      <c r="N182" s="147" t="s">
        <v>40</v>
      </c>
      <c r="O182" s="49"/>
      <c r="P182" s="148">
        <f>O182*H182</f>
        <v>0</v>
      </c>
      <c r="Q182" s="148">
        <v>0.16800000000000001</v>
      </c>
      <c r="R182" s="148">
        <f>Q182*H182</f>
        <v>427.56</v>
      </c>
      <c r="S182" s="148">
        <v>0</v>
      </c>
      <c r="T182" s="149">
        <f>S182*H182</f>
        <v>0</v>
      </c>
      <c r="AR182" s="16" t="s">
        <v>83</v>
      </c>
      <c r="AT182" s="16" t="s">
        <v>149</v>
      </c>
      <c r="AU182" s="16" t="s">
        <v>77</v>
      </c>
      <c r="AY182" s="16" t="s">
        <v>147</v>
      </c>
      <c r="BE182" s="150">
        <f>IF(N182="základná",J182,0)</f>
        <v>0</v>
      </c>
      <c r="BF182" s="150">
        <f>IF(N182="znížená",J182,0)</f>
        <v>0</v>
      </c>
      <c r="BG182" s="150">
        <f>IF(N182="zákl. prenesená",J182,0)</f>
        <v>0</v>
      </c>
      <c r="BH182" s="150">
        <f>IF(N182="zníž. prenesená",J182,0)</f>
        <v>0</v>
      </c>
      <c r="BI182" s="150">
        <f>IF(N182="nulová",J182,0)</f>
        <v>0</v>
      </c>
      <c r="BJ182" s="16" t="s">
        <v>77</v>
      </c>
      <c r="BK182" s="151">
        <f>ROUND(I182*H182,3)</f>
        <v>0</v>
      </c>
      <c r="BL182" s="16" t="s">
        <v>83</v>
      </c>
      <c r="BM182" s="16" t="s">
        <v>305</v>
      </c>
    </row>
    <row r="183" spans="2:65" s="12" customFormat="1">
      <c r="B183" s="160"/>
      <c r="D183" s="153" t="s">
        <v>155</v>
      </c>
      <c r="E183" s="161" t="s">
        <v>1</v>
      </c>
      <c r="F183" s="162" t="s">
        <v>297</v>
      </c>
      <c r="H183" s="163">
        <v>2545</v>
      </c>
      <c r="I183" s="164"/>
      <c r="L183" s="160"/>
      <c r="M183" s="165"/>
      <c r="N183" s="166"/>
      <c r="O183" s="166"/>
      <c r="P183" s="166"/>
      <c r="Q183" s="166"/>
      <c r="R183" s="166"/>
      <c r="S183" s="166"/>
      <c r="T183" s="167"/>
      <c r="AT183" s="161" t="s">
        <v>155</v>
      </c>
      <c r="AU183" s="161" t="s">
        <v>77</v>
      </c>
      <c r="AV183" s="12" t="s">
        <v>77</v>
      </c>
      <c r="AW183" s="12" t="s">
        <v>29</v>
      </c>
      <c r="AX183" s="12" t="s">
        <v>73</v>
      </c>
      <c r="AY183" s="161" t="s">
        <v>147</v>
      </c>
    </row>
    <row r="184" spans="2:65" s="1" customFormat="1" ht="22.5" customHeight="1">
      <c r="B184" s="139"/>
      <c r="C184" s="184" t="s">
        <v>306</v>
      </c>
      <c r="D184" s="184" t="s">
        <v>233</v>
      </c>
      <c r="E184" s="185" t="s">
        <v>307</v>
      </c>
      <c r="F184" s="186" t="s">
        <v>308</v>
      </c>
      <c r="G184" s="187" t="s">
        <v>152</v>
      </c>
      <c r="H184" s="188">
        <v>1114.56</v>
      </c>
      <c r="I184" s="189"/>
      <c r="J184" s="188">
        <f>ROUND(I184*H184,3)</f>
        <v>0</v>
      </c>
      <c r="K184" s="186" t="s">
        <v>1</v>
      </c>
      <c r="L184" s="190"/>
      <c r="M184" s="191" t="s">
        <v>1</v>
      </c>
      <c r="N184" s="192" t="s">
        <v>40</v>
      </c>
      <c r="O184" s="49"/>
      <c r="P184" s="148">
        <f>O184*H184</f>
        <v>0</v>
      </c>
      <c r="Q184" s="148">
        <v>0.184</v>
      </c>
      <c r="R184" s="148">
        <f>Q184*H184</f>
        <v>205.07903999999999</v>
      </c>
      <c r="S184" s="148">
        <v>0</v>
      </c>
      <c r="T184" s="149">
        <f>S184*H184</f>
        <v>0</v>
      </c>
      <c r="AR184" s="16" t="s">
        <v>95</v>
      </c>
      <c r="AT184" s="16" t="s">
        <v>233</v>
      </c>
      <c r="AU184" s="16" t="s">
        <v>77</v>
      </c>
      <c r="AY184" s="16" t="s">
        <v>147</v>
      </c>
      <c r="BE184" s="150">
        <f>IF(N184="základná",J184,0)</f>
        <v>0</v>
      </c>
      <c r="BF184" s="150">
        <f>IF(N184="znížená",J184,0)</f>
        <v>0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6" t="s">
        <v>77</v>
      </c>
      <c r="BK184" s="151">
        <f>ROUND(I184*H184,3)</f>
        <v>0</v>
      </c>
      <c r="BL184" s="16" t="s">
        <v>83</v>
      </c>
      <c r="BM184" s="16" t="s">
        <v>309</v>
      </c>
    </row>
    <row r="185" spans="2:65" s="1" customFormat="1" ht="16.5" customHeight="1">
      <c r="B185" s="139"/>
      <c r="C185" s="184" t="s">
        <v>310</v>
      </c>
      <c r="D185" s="184" t="s">
        <v>233</v>
      </c>
      <c r="E185" s="185" t="s">
        <v>311</v>
      </c>
      <c r="F185" s="186" t="s">
        <v>312</v>
      </c>
      <c r="G185" s="187" t="s">
        <v>152</v>
      </c>
      <c r="H185" s="188">
        <v>1474.56</v>
      </c>
      <c r="I185" s="189"/>
      <c r="J185" s="188">
        <f>ROUND(I185*H185,3)</f>
        <v>0</v>
      </c>
      <c r="K185" s="186" t="s">
        <v>1</v>
      </c>
      <c r="L185" s="190"/>
      <c r="M185" s="191" t="s">
        <v>1</v>
      </c>
      <c r="N185" s="192" t="s">
        <v>40</v>
      </c>
      <c r="O185" s="49"/>
      <c r="P185" s="148">
        <f>O185*H185</f>
        <v>0</v>
      </c>
      <c r="Q185" s="148">
        <v>0.184</v>
      </c>
      <c r="R185" s="148">
        <f>Q185*H185</f>
        <v>271.31903999999997</v>
      </c>
      <c r="S185" s="148">
        <v>0</v>
      </c>
      <c r="T185" s="149">
        <f>S185*H185</f>
        <v>0</v>
      </c>
      <c r="AR185" s="16" t="s">
        <v>95</v>
      </c>
      <c r="AT185" s="16" t="s">
        <v>233</v>
      </c>
      <c r="AU185" s="16" t="s">
        <v>77</v>
      </c>
      <c r="AY185" s="16" t="s">
        <v>147</v>
      </c>
      <c r="BE185" s="150">
        <f>IF(N185="základná",J185,0)</f>
        <v>0</v>
      </c>
      <c r="BF185" s="150">
        <f>IF(N185="znížená",J185,0)</f>
        <v>0</v>
      </c>
      <c r="BG185" s="150">
        <f>IF(N185="zákl. prenesená",J185,0)</f>
        <v>0</v>
      </c>
      <c r="BH185" s="150">
        <f>IF(N185="zníž. prenesená",J185,0)</f>
        <v>0</v>
      </c>
      <c r="BI185" s="150">
        <f>IF(N185="nulová",J185,0)</f>
        <v>0</v>
      </c>
      <c r="BJ185" s="16" t="s">
        <v>77</v>
      </c>
      <c r="BK185" s="151">
        <f>ROUND(I185*H185,3)</f>
        <v>0</v>
      </c>
      <c r="BL185" s="16" t="s">
        <v>83</v>
      </c>
      <c r="BM185" s="16" t="s">
        <v>313</v>
      </c>
    </row>
    <row r="186" spans="2:65" s="1" customFormat="1" ht="16.5" customHeight="1">
      <c r="B186" s="139"/>
      <c r="C186" s="140" t="s">
        <v>314</v>
      </c>
      <c r="D186" s="140" t="s">
        <v>149</v>
      </c>
      <c r="E186" s="141" t="s">
        <v>315</v>
      </c>
      <c r="F186" s="142" t="s">
        <v>316</v>
      </c>
      <c r="G186" s="143" t="s">
        <v>182</v>
      </c>
      <c r="H186" s="144">
        <v>25.62</v>
      </c>
      <c r="I186" s="145"/>
      <c r="J186" s="144">
        <f>ROUND(I186*H186,3)</f>
        <v>0</v>
      </c>
      <c r="K186" s="142" t="s">
        <v>1</v>
      </c>
      <c r="L186" s="30"/>
      <c r="M186" s="146" t="s">
        <v>1</v>
      </c>
      <c r="N186" s="147" t="s">
        <v>40</v>
      </c>
      <c r="O186" s="49"/>
      <c r="P186" s="148">
        <f>O186*H186</f>
        <v>0</v>
      </c>
      <c r="Q186" s="148">
        <v>1.79982</v>
      </c>
      <c r="R186" s="148">
        <f>Q186*H186</f>
        <v>46.111388400000003</v>
      </c>
      <c r="S186" s="148">
        <v>0</v>
      </c>
      <c r="T186" s="149">
        <f>S186*H186</f>
        <v>0</v>
      </c>
      <c r="AR186" s="16" t="s">
        <v>83</v>
      </c>
      <c r="AT186" s="16" t="s">
        <v>149</v>
      </c>
      <c r="AU186" s="16" t="s">
        <v>77</v>
      </c>
      <c r="AY186" s="16" t="s">
        <v>147</v>
      </c>
      <c r="BE186" s="150">
        <f>IF(N186="základná",J186,0)</f>
        <v>0</v>
      </c>
      <c r="BF186" s="150">
        <f>IF(N186="znížená",J186,0)</f>
        <v>0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6" t="s">
        <v>77</v>
      </c>
      <c r="BK186" s="151">
        <f>ROUND(I186*H186,3)</f>
        <v>0</v>
      </c>
      <c r="BL186" s="16" t="s">
        <v>83</v>
      </c>
      <c r="BM186" s="16" t="s">
        <v>317</v>
      </c>
    </row>
    <row r="187" spans="2:65" s="12" customFormat="1">
      <c r="B187" s="160"/>
      <c r="D187" s="153" t="s">
        <v>155</v>
      </c>
      <c r="E187" s="161" t="s">
        <v>1</v>
      </c>
      <c r="F187" s="162" t="s">
        <v>318</v>
      </c>
      <c r="H187" s="163">
        <v>25.62</v>
      </c>
      <c r="I187" s="164"/>
      <c r="L187" s="160"/>
      <c r="M187" s="165"/>
      <c r="N187" s="166"/>
      <c r="O187" s="166"/>
      <c r="P187" s="166"/>
      <c r="Q187" s="166"/>
      <c r="R187" s="166"/>
      <c r="S187" s="166"/>
      <c r="T187" s="167"/>
      <c r="AT187" s="161" t="s">
        <v>155</v>
      </c>
      <c r="AU187" s="161" t="s">
        <v>77</v>
      </c>
      <c r="AV187" s="12" t="s">
        <v>77</v>
      </c>
      <c r="AW187" s="12" t="s">
        <v>29</v>
      </c>
      <c r="AX187" s="12" t="s">
        <v>73</v>
      </c>
      <c r="AY187" s="161" t="s">
        <v>147</v>
      </c>
    </row>
    <row r="188" spans="2:65" s="1" customFormat="1" ht="16.5" customHeight="1">
      <c r="B188" s="139"/>
      <c r="C188" s="140" t="s">
        <v>319</v>
      </c>
      <c r="D188" s="140" t="s">
        <v>149</v>
      </c>
      <c r="E188" s="141" t="s">
        <v>320</v>
      </c>
      <c r="F188" s="142" t="s">
        <v>321</v>
      </c>
      <c r="G188" s="143" t="s">
        <v>171</v>
      </c>
      <c r="H188" s="144">
        <v>854</v>
      </c>
      <c r="I188" s="145"/>
      <c r="J188" s="144">
        <f t="shared" ref="J188:J194" si="0">ROUND(I188*H188,3)</f>
        <v>0</v>
      </c>
      <c r="K188" s="142" t="s">
        <v>1</v>
      </c>
      <c r="L188" s="30"/>
      <c r="M188" s="146" t="s">
        <v>1</v>
      </c>
      <c r="N188" s="147" t="s">
        <v>40</v>
      </c>
      <c r="O188" s="49"/>
      <c r="P188" s="148">
        <f t="shared" ref="P188:P194" si="1">O188*H188</f>
        <v>0</v>
      </c>
      <c r="Q188" s="148">
        <v>0.10562000000000001</v>
      </c>
      <c r="R188" s="148">
        <f t="shared" ref="R188:R194" si="2">Q188*H188</f>
        <v>90.199480000000008</v>
      </c>
      <c r="S188" s="148">
        <v>0</v>
      </c>
      <c r="T188" s="149">
        <f t="shared" ref="T188:T194" si="3">S188*H188</f>
        <v>0</v>
      </c>
      <c r="AR188" s="16" t="s">
        <v>83</v>
      </c>
      <c r="AT188" s="16" t="s">
        <v>149</v>
      </c>
      <c r="AU188" s="16" t="s">
        <v>77</v>
      </c>
      <c r="AY188" s="16" t="s">
        <v>147</v>
      </c>
      <c r="BE188" s="150">
        <f t="shared" ref="BE188:BE194" si="4">IF(N188="základná",J188,0)</f>
        <v>0</v>
      </c>
      <c r="BF188" s="150">
        <f t="shared" ref="BF188:BF194" si="5">IF(N188="znížená",J188,0)</f>
        <v>0</v>
      </c>
      <c r="BG188" s="150">
        <f t="shared" ref="BG188:BG194" si="6">IF(N188="zákl. prenesená",J188,0)</f>
        <v>0</v>
      </c>
      <c r="BH188" s="150">
        <f t="shared" ref="BH188:BH194" si="7">IF(N188="zníž. prenesená",J188,0)</f>
        <v>0</v>
      </c>
      <c r="BI188" s="150">
        <f t="shared" ref="BI188:BI194" si="8">IF(N188="nulová",J188,0)</f>
        <v>0</v>
      </c>
      <c r="BJ188" s="16" t="s">
        <v>77</v>
      </c>
      <c r="BK188" s="151">
        <f t="shared" ref="BK188:BK194" si="9">ROUND(I188*H188,3)</f>
        <v>0</v>
      </c>
      <c r="BL188" s="16" t="s">
        <v>83</v>
      </c>
      <c r="BM188" s="16" t="s">
        <v>322</v>
      </c>
    </row>
    <row r="189" spans="2:65" s="1" customFormat="1" ht="16.5" customHeight="1">
      <c r="B189" s="139"/>
      <c r="C189" s="184" t="s">
        <v>323</v>
      </c>
      <c r="D189" s="184" t="s">
        <v>233</v>
      </c>
      <c r="E189" s="185" t="s">
        <v>324</v>
      </c>
      <c r="F189" s="186" t="s">
        <v>325</v>
      </c>
      <c r="G189" s="187" t="s">
        <v>326</v>
      </c>
      <c r="H189" s="188">
        <v>870</v>
      </c>
      <c r="I189" s="189"/>
      <c r="J189" s="188">
        <f t="shared" si="0"/>
        <v>0</v>
      </c>
      <c r="K189" s="186" t="s">
        <v>183</v>
      </c>
      <c r="L189" s="190"/>
      <c r="M189" s="191" t="s">
        <v>1</v>
      </c>
      <c r="N189" s="192" t="s">
        <v>40</v>
      </c>
      <c r="O189" s="49"/>
      <c r="P189" s="148">
        <f t="shared" si="1"/>
        <v>0</v>
      </c>
      <c r="Q189" s="148">
        <v>2.3E-2</v>
      </c>
      <c r="R189" s="148">
        <f t="shared" si="2"/>
        <v>20.009999999999998</v>
      </c>
      <c r="S189" s="148">
        <v>0</v>
      </c>
      <c r="T189" s="149">
        <f t="shared" si="3"/>
        <v>0</v>
      </c>
      <c r="AR189" s="16" t="s">
        <v>95</v>
      </c>
      <c r="AT189" s="16" t="s">
        <v>233</v>
      </c>
      <c r="AU189" s="16" t="s">
        <v>77</v>
      </c>
      <c r="AY189" s="16" t="s">
        <v>147</v>
      </c>
      <c r="BE189" s="150">
        <f t="shared" si="4"/>
        <v>0</v>
      </c>
      <c r="BF189" s="150">
        <f t="shared" si="5"/>
        <v>0</v>
      </c>
      <c r="BG189" s="150">
        <f t="shared" si="6"/>
        <v>0</v>
      </c>
      <c r="BH189" s="150">
        <f t="shared" si="7"/>
        <v>0</v>
      </c>
      <c r="BI189" s="150">
        <f t="shared" si="8"/>
        <v>0</v>
      </c>
      <c r="BJ189" s="16" t="s">
        <v>77</v>
      </c>
      <c r="BK189" s="151">
        <f t="shared" si="9"/>
        <v>0</v>
      </c>
      <c r="BL189" s="16" t="s">
        <v>83</v>
      </c>
      <c r="BM189" s="16" t="s">
        <v>327</v>
      </c>
    </row>
    <row r="190" spans="2:65" s="1" customFormat="1" ht="16.5" customHeight="1">
      <c r="B190" s="139"/>
      <c r="C190" s="140" t="s">
        <v>328</v>
      </c>
      <c r="D190" s="140" t="s">
        <v>149</v>
      </c>
      <c r="E190" s="141" t="s">
        <v>329</v>
      </c>
      <c r="F190" s="142" t="s">
        <v>330</v>
      </c>
      <c r="G190" s="143" t="s">
        <v>171</v>
      </c>
      <c r="H190" s="144">
        <v>94</v>
      </c>
      <c r="I190" s="145"/>
      <c r="J190" s="144">
        <f t="shared" si="0"/>
        <v>0</v>
      </c>
      <c r="K190" s="142" t="s">
        <v>1</v>
      </c>
      <c r="L190" s="30"/>
      <c r="M190" s="146" t="s">
        <v>1</v>
      </c>
      <c r="N190" s="147" t="s">
        <v>40</v>
      </c>
      <c r="O190" s="49"/>
      <c r="P190" s="148">
        <f t="shared" si="1"/>
        <v>0</v>
      </c>
      <c r="Q190" s="148">
        <v>0.31043999999999999</v>
      </c>
      <c r="R190" s="148">
        <f t="shared" si="2"/>
        <v>29.181359999999998</v>
      </c>
      <c r="S190" s="148">
        <v>0</v>
      </c>
      <c r="T190" s="149">
        <f t="shared" si="3"/>
        <v>0</v>
      </c>
      <c r="AR190" s="16" t="s">
        <v>83</v>
      </c>
      <c r="AT190" s="16" t="s">
        <v>149</v>
      </c>
      <c r="AU190" s="16" t="s">
        <v>77</v>
      </c>
      <c r="AY190" s="16" t="s">
        <v>147</v>
      </c>
      <c r="BE190" s="150">
        <f t="shared" si="4"/>
        <v>0</v>
      </c>
      <c r="BF190" s="150">
        <f t="shared" si="5"/>
        <v>0</v>
      </c>
      <c r="BG190" s="150">
        <f t="shared" si="6"/>
        <v>0</v>
      </c>
      <c r="BH190" s="150">
        <f t="shared" si="7"/>
        <v>0</v>
      </c>
      <c r="BI190" s="150">
        <f t="shared" si="8"/>
        <v>0</v>
      </c>
      <c r="BJ190" s="16" t="s">
        <v>77</v>
      </c>
      <c r="BK190" s="151">
        <f t="shared" si="9"/>
        <v>0</v>
      </c>
      <c r="BL190" s="16" t="s">
        <v>83</v>
      </c>
      <c r="BM190" s="16" t="s">
        <v>331</v>
      </c>
    </row>
    <row r="191" spans="2:65" s="1" customFormat="1" ht="16.5" customHeight="1">
      <c r="B191" s="139"/>
      <c r="C191" s="184" t="s">
        <v>332</v>
      </c>
      <c r="D191" s="184" t="s">
        <v>233</v>
      </c>
      <c r="E191" s="185" t="s">
        <v>333</v>
      </c>
      <c r="F191" s="186" t="s">
        <v>334</v>
      </c>
      <c r="G191" s="187" t="s">
        <v>326</v>
      </c>
      <c r="H191" s="188">
        <v>94</v>
      </c>
      <c r="I191" s="189"/>
      <c r="J191" s="188">
        <f t="shared" si="0"/>
        <v>0</v>
      </c>
      <c r="K191" s="186" t="s">
        <v>1</v>
      </c>
      <c r="L191" s="190"/>
      <c r="M191" s="191" t="s">
        <v>1</v>
      </c>
      <c r="N191" s="192" t="s">
        <v>40</v>
      </c>
      <c r="O191" s="49"/>
      <c r="P191" s="148">
        <f t="shared" si="1"/>
        <v>0</v>
      </c>
      <c r="Q191" s="148">
        <v>0.09</v>
      </c>
      <c r="R191" s="148">
        <f t="shared" si="2"/>
        <v>8.4599999999999991</v>
      </c>
      <c r="S191" s="148">
        <v>0</v>
      </c>
      <c r="T191" s="149">
        <f t="shared" si="3"/>
        <v>0</v>
      </c>
      <c r="AR191" s="16" t="s">
        <v>95</v>
      </c>
      <c r="AT191" s="16" t="s">
        <v>233</v>
      </c>
      <c r="AU191" s="16" t="s">
        <v>77</v>
      </c>
      <c r="AY191" s="16" t="s">
        <v>147</v>
      </c>
      <c r="BE191" s="150">
        <f t="shared" si="4"/>
        <v>0</v>
      </c>
      <c r="BF191" s="150">
        <f t="shared" si="5"/>
        <v>0</v>
      </c>
      <c r="BG191" s="150">
        <f t="shared" si="6"/>
        <v>0</v>
      </c>
      <c r="BH191" s="150">
        <f t="shared" si="7"/>
        <v>0</v>
      </c>
      <c r="BI191" s="150">
        <f t="shared" si="8"/>
        <v>0</v>
      </c>
      <c r="BJ191" s="16" t="s">
        <v>77</v>
      </c>
      <c r="BK191" s="151">
        <f t="shared" si="9"/>
        <v>0</v>
      </c>
      <c r="BL191" s="16" t="s">
        <v>83</v>
      </c>
      <c r="BM191" s="16" t="s">
        <v>335</v>
      </c>
    </row>
    <row r="192" spans="2:65" s="1" customFormat="1" ht="16.5" customHeight="1">
      <c r="B192" s="139"/>
      <c r="C192" s="184" t="s">
        <v>336</v>
      </c>
      <c r="D192" s="184" t="s">
        <v>233</v>
      </c>
      <c r="E192" s="185" t="s">
        <v>337</v>
      </c>
      <c r="F192" s="186" t="s">
        <v>338</v>
      </c>
      <c r="G192" s="187" t="s">
        <v>326</v>
      </c>
      <c r="H192" s="188">
        <v>94</v>
      </c>
      <c r="I192" s="189"/>
      <c r="J192" s="188">
        <f t="shared" si="0"/>
        <v>0</v>
      </c>
      <c r="K192" s="186" t="s">
        <v>1</v>
      </c>
      <c r="L192" s="190"/>
      <c r="M192" s="191" t="s">
        <v>1</v>
      </c>
      <c r="N192" s="192" t="s">
        <v>40</v>
      </c>
      <c r="O192" s="49"/>
      <c r="P192" s="148">
        <f t="shared" si="1"/>
        <v>0</v>
      </c>
      <c r="Q192" s="148">
        <v>0.01</v>
      </c>
      <c r="R192" s="148">
        <f t="shared" si="2"/>
        <v>0.94000000000000006</v>
      </c>
      <c r="S192" s="148">
        <v>0</v>
      </c>
      <c r="T192" s="149">
        <f t="shared" si="3"/>
        <v>0</v>
      </c>
      <c r="AR192" s="16" t="s">
        <v>95</v>
      </c>
      <c r="AT192" s="16" t="s">
        <v>233</v>
      </c>
      <c r="AU192" s="16" t="s">
        <v>77</v>
      </c>
      <c r="AY192" s="16" t="s">
        <v>147</v>
      </c>
      <c r="BE192" s="150">
        <f t="shared" si="4"/>
        <v>0</v>
      </c>
      <c r="BF192" s="150">
        <f t="shared" si="5"/>
        <v>0</v>
      </c>
      <c r="BG192" s="150">
        <f t="shared" si="6"/>
        <v>0</v>
      </c>
      <c r="BH192" s="150">
        <f t="shared" si="7"/>
        <v>0</v>
      </c>
      <c r="BI192" s="150">
        <f t="shared" si="8"/>
        <v>0</v>
      </c>
      <c r="BJ192" s="16" t="s">
        <v>77</v>
      </c>
      <c r="BK192" s="151">
        <f t="shared" si="9"/>
        <v>0</v>
      </c>
      <c r="BL192" s="16" t="s">
        <v>83</v>
      </c>
      <c r="BM192" s="16" t="s">
        <v>339</v>
      </c>
    </row>
    <row r="193" spans="2:65" s="1" customFormat="1" ht="16.5" customHeight="1">
      <c r="B193" s="139"/>
      <c r="C193" s="140" t="s">
        <v>340</v>
      </c>
      <c r="D193" s="140" t="s">
        <v>149</v>
      </c>
      <c r="E193" s="141" t="s">
        <v>341</v>
      </c>
      <c r="F193" s="142" t="s">
        <v>342</v>
      </c>
      <c r="G193" s="143" t="s">
        <v>326</v>
      </c>
      <c r="H193" s="144">
        <v>1</v>
      </c>
      <c r="I193" s="145"/>
      <c r="J193" s="144">
        <f t="shared" si="0"/>
        <v>0</v>
      </c>
      <c r="K193" s="142" t="s">
        <v>1</v>
      </c>
      <c r="L193" s="30"/>
      <c r="M193" s="146" t="s">
        <v>1</v>
      </c>
      <c r="N193" s="147" t="s">
        <v>40</v>
      </c>
      <c r="O193" s="49"/>
      <c r="P193" s="148">
        <f t="shared" si="1"/>
        <v>0</v>
      </c>
      <c r="Q193" s="148">
        <v>6.8830740000000003E-3</v>
      </c>
      <c r="R193" s="148">
        <f t="shared" si="2"/>
        <v>6.8830740000000003E-3</v>
      </c>
      <c r="S193" s="148">
        <v>0</v>
      </c>
      <c r="T193" s="149">
        <f t="shared" si="3"/>
        <v>0</v>
      </c>
      <c r="AR193" s="16" t="s">
        <v>83</v>
      </c>
      <c r="AT193" s="16" t="s">
        <v>149</v>
      </c>
      <c r="AU193" s="16" t="s">
        <v>77</v>
      </c>
      <c r="AY193" s="16" t="s">
        <v>147</v>
      </c>
      <c r="BE193" s="150">
        <f t="shared" si="4"/>
        <v>0</v>
      </c>
      <c r="BF193" s="150">
        <f t="shared" si="5"/>
        <v>0</v>
      </c>
      <c r="BG193" s="150">
        <f t="shared" si="6"/>
        <v>0</v>
      </c>
      <c r="BH193" s="150">
        <f t="shared" si="7"/>
        <v>0</v>
      </c>
      <c r="BI193" s="150">
        <f t="shared" si="8"/>
        <v>0</v>
      </c>
      <c r="BJ193" s="16" t="s">
        <v>77</v>
      </c>
      <c r="BK193" s="151">
        <f t="shared" si="9"/>
        <v>0</v>
      </c>
      <c r="BL193" s="16" t="s">
        <v>83</v>
      </c>
      <c r="BM193" s="16" t="s">
        <v>343</v>
      </c>
    </row>
    <row r="194" spans="2:65" s="1" customFormat="1" ht="16.5" customHeight="1">
      <c r="B194" s="139"/>
      <c r="C194" s="184" t="s">
        <v>344</v>
      </c>
      <c r="D194" s="184" t="s">
        <v>233</v>
      </c>
      <c r="E194" s="185" t="s">
        <v>345</v>
      </c>
      <c r="F194" s="186" t="s">
        <v>346</v>
      </c>
      <c r="G194" s="187" t="s">
        <v>326</v>
      </c>
      <c r="H194" s="188">
        <v>1</v>
      </c>
      <c r="I194" s="189"/>
      <c r="J194" s="188">
        <f t="shared" si="0"/>
        <v>0</v>
      </c>
      <c r="K194" s="186" t="s">
        <v>1</v>
      </c>
      <c r="L194" s="190"/>
      <c r="M194" s="191" t="s">
        <v>1</v>
      </c>
      <c r="N194" s="192" t="s">
        <v>40</v>
      </c>
      <c r="O194" s="49"/>
      <c r="P194" s="148">
        <f t="shared" si="1"/>
        <v>0</v>
      </c>
      <c r="Q194" s="148">
        <v>0.14000000000000001</v>
      </c>
      <c r="R194" s="148">
        <f t="shared" si="2"/>
        <v>0.14000000000000001</v>
      </c>
      <c r="S194" s="148">
        <v>0</v>
      </c>
      <c r="T194" s="149">
        <f t="shared" si="3"/>
        <v>0</v>
      </c>
      <c r="AR194" s="16" t="s">
        <v>95</v>
      </c>
      <c r="AT194" s="16" t="s">
        <v>233</v>
      </c>
      <c r="AU194" s="16" t="s">
        <v>77</v>
      </c>
      <c r="AY194" s="16" t="s">
        <v>147</v>
      </c>
      <c r="BE194" s="150">
        <f t="shared" si="4"/>
        <v>0</v>
      </c>
      <c r="BF194" s="150">
        <f t="shared" si="5"/>
        <v>0</v>
      </c>
      <c r="BG194" s="150">
        <f t="shared" si="6"/>
        <v>0</v>
      </c>
      <c r="BH194" s="150">
        <f t="shared" si="7"/>
        <v>0</v>
      </c>
      <c r="BI194" s="150">
        <f t="shared" si="8"/>
        <v>0</v>
      </c>
      <c r="BJ194" s="16" t="s">
        <v>77</v>
      </c>
      <c r="BK194" s="151">
        <f t="shared" si="9"/>
        <v>0</v>
      </c>
      <c r="BL194" s="16" t="s">
        <v>83</v>
      </c>
      <c r="BM194" s="16" t="s">
        <v>347</v>
      </c>
    </row>
    <row r="195" spans="2:65" s="10" customFormat="1" ht="22.9" customHeight="1">
      <c r="B195" s="126"/>
      <c r="D195" s="127" t="s">
        <v>67</v>
      </c>
      <c r="E195" s="137" t="s">
        <v>98</v>
      </c>
      <c r="F195" s="137" t="s">
        <v>348</v>
      </c>
      <c r="I195" s="129"/>
      <c r="J195" s="138">
        <f>BK195</f>
        <v>0</v>
      </c>
      <c r="L195" s="126"/>
      <c r="M195" s="131"/>
      <c r="N195" s="132"/>
      <c r="O195" s="132"/>
      <c r="P195" s="133">
        <f>SUM(P196:P208)</f>
        <v>0</v>
      </c>
      <c r="Q195" s="132"/>
      <c r="R195" s="133">
        <f>SUM(R196:R208)</f>
        <v>0</v>
      </c>
      <c r="S195" s="132"/>
      <c r="T195" s="134">
        <f>SUM(T196:T208)</f>
        <v>0.189</v>
      </c>
      <c r="AR195" s="127" t="s">
        <v>73</v>
      </c>
      <c r="AT195" s="135" t="s">
        <v>67</v>
      </c>
      <c r="AU195" s="135" t="s">
        <v>73</v>
      </c>
      <c r="AY195" s="127" t="s">
        <v>147</v>
      </c>
      <c r="BK195" s="136">
        <f>SUM(BK196:BK208)</f>
        <v>0</v>
      </c>
    </row>
    <row r="196" spans="2:65" s="1" customFormat="1" ht="16.5" customHeight="1">
      <c r="B196" s="139"/>
      <c r="C196" s="140" t="s">
        <v>349</v>
      </c>
      <c r="D196" s="140" t="s">
        <v>149</v>
      </c>
      <c r="E196" s="141" t="s">
        <v>350</v>
      </c>
      <c r="F196" s="142" t="s">
        <v>351</v>
      </c>
      <c r="G196" s="143" t="s">
        <v>326</v>
      </c>
      <c r="H196" s="144">
        <v>2</v>
      </c>
      <c r="I196" s="145"/>
      <c r="J196" s="144">
        <f>ROUND(I196*H196,3)</f>
        <v>0</v>
      </c>
      <c r="K196" s="142" t="s">
        <v>1</v>
      </c>
      <c r="L196" s="30"/>
      <c r="M196" s="146" t="s">
        <v>1</v>
      </c>
      <c r="N196" s="147" t="s">
        <v>40</v>
      </c>
      <c r="O196" s="49"/>
      <c r="P196" s="148">
        <f>O196*H196</f>
        <v>0</v>
      </c>
      <c r="Q196" s="148">
        <v>0</v>
      </c>
      <c r="R196" s="148">
        <f>Q196*H196</f>
        <v>0</v>
      </c>
      <c r="S196" s="148">
        <v>8.9999999999999993E-3</v>
      </c>
      <c r="T196" s="149">
        <f>S196*H196</f>
        <v>1.7999999999999999E-2</v>
      </c>
      <c r="AR196" s="16" t="s">
        <v>237</v>
      </c>
      <c r="AT196" s="16" t="s">
        <v>149</v>
      </c>
      <c r="AU196" s="16" t="s">
        <v>77</v>
      </c>
      <c r="AY196" s="16" t="s">
        <v>147</v>
      </c>
      <c r="BE196" s="150">
        <f>IF(N196="základná",J196,0)</f>
        <v>0</v>
      </c>
      <c r="BF196" s="150">
        <f>IF(N196="znížená",J196,0)</f>
        <v>0</v>
      </c>
      <c r="BG196" s="150">
        <f>IF(N196="zákl. prenesená",J196,0)</f>
        <v>0</v>
      </c>
      <c r="BH196" s="150">
        <f>IF(N196="zníž. prenesená",J196,0)</f>
        <v>0</v>
      </c>
      <c r="BI196" s="150">
        <f>IF(N196="nulová",J196,0)</f>
        <v>0</v>
      </c>
      <c r="BJ196" s="16" t="s">
        <v>77</v>
      </c>
      <c r="BK196" s="151">
        <f>ROUND(I196*H196,3)</f>
        <v>0</v>
      </c>
      <c r="BL196" s="16" t="s">
        <v>237</v>
      </c>
      <c r="BM196" s="16" t="s">
        <v>352</v>
      </c>
    </row>
    <row r="197" spans="2:65" s="1" customFormat="1" ht="16.5" customHeight="1">
      <c r="B197" s="139"/>
      <c r="C197" s="140" t="s">
        <v>353</v>
      </c>
      <c r="D197" s="140" t="s">
        <v>149</v>
      </c>
      <c r="E197" s="141" t="s">
        <v>354</v>
      </c>
      <c r="F197" s="142" t="s">
        <v>355</v>
      </c>
      <c r="G197" s="143" t="s">
        <v>326</v>
      </c>
      <c r="H197" s="144">
        <v>6</v>
      </c>
      <c r="I197" s="145"/>
      <c r="J197" s="144">
        <f>ROUND(I197*H197,3)</f>
        <v>0</v>
      </c>
      <c r="K197" s="142" t="s">
        <v>1</v>
      </c>
      <c r="L197" s="30"/>
      <c r="M197" s="146" t="s">
        <v>1</v>
      </c>
      <c r="N197" s="147" t="s">
        <v>40</v>
      </c>
      <c r="O197" s="49"/>
      <c r="P197" s="148">
        <f>O197*H197</f>
        <v>0</v>
      </c>
      <c r="Q197" s="148">
        <v>0</v>
      </c>
      <c r="R197" s="148">
        <f>Q197*H197</f>
        <v>0</v>
      </c>
      <c r="S197" s="148">
        <v>8.9999999999999993E-3</v>
      </c>
      <c r="T197" s="149">
        <f>S197*H197</f>
        <v>5.3999999999999992E-2</v>
      </c>
      <c r="AR197" s="16" t="s">
        <v>237</v>
      </c>
      <c r="AT197" s="16" t="s">
        <v>149</v>
      </c>
      <c r="AU197" s="16" t="s">
        <v>77</v>
      </c>
      <c r="AY197" s="16" t="s">
        <v>147</v>
      </c>
      <c r="BE197" s="150">
        <f>IF(N197="základná",J197,0)</f>
        <v>0</v>
      </c>
      <c r="BF197" s="150">
        <f>IF(N197="znížená",J197,0)</f>
        <v>0</v>
      </c>
      <c r="BG197" s="150">
        <f>IF(N197="zákl. prenesená",J197,0)</f>
        <v>0</v>
      </c>
      <c r="BH197" s="150">
        <f>IF(N197="zníž. prenesená",J197,0)</f>
        <v>0</v>
      </c>
      <c r="BI197" s="150">
        <f>IF(N197="nulová",J197,0)</f>
        <v>0</v>
      </c>
      <c r="BJ197" s="16" t="s">
        <v>77</v>
      </c>
      <c r="BK197" s="151">
        <f>ROUND(I197*H197,3)</f>
        <v>0</v>
      </c>
      <c r="BL197" s="16" t="s">
        <v>237</v>
      </c>
      <c r="BM197" s="16" t="s">
        <v>356</v>
      </c>
    </row>
    <row r="198" spans="2:65" s="1" customFormat="1" ht="16.5" customHeight="1">
      <c r="B198" s="139"/>
      <c r="C198" s="140" t="s">
        <v>357</v>
      </c>
      <c r="D198" s="140" t="s">
        <v>149</v>
      </c>
      <c r="E198" s="141" t="s">
        <v>358</v>
      </c>
      <c r="F198" s="142" t="s">
        <v>359</v>
      </c>
      <c r="G198" s="143" t="s">
        <v>326</v>
      </c>
      <c r="H198" s="144">
        <v>13</v>
      </c>
      <c r="I198" s="145"/>
      <c r="J198" s="144">
        <f>ROUND(I198*H198,3)</f>
        <v>0</v>
      </c>
      <c r="K198" s="142" t="s">
        <v>1</v>
      </c>
      <c r="L198" s="30"/>
      <c r="M198" s="146" t="s">
        <v>1</v>
      </c>
      <c r="N198" s="147" t="s">
        <v>40</v>
      </c>
      <c r="O198" s="49"/>
      <c r="P198" s="148">
        <f>O198*H198</f>
        <v>0</v>
      </c>
      <c r="Q198" s="148">
        <v>0</v>
      </c>
      <c r="R198" s="148">
        <f>Q198*H198</f>
        <v>0</v>
      </c>
      <c r="S198" s="148">
        <v>8.9999999999999993E-3</v>
      </c>
      <c r="T198" s="149">
        <f>S198*H198</f>
        <v>0.11699999999999999</v>
      </c>
      <c r="AR198" s="16" t="s">
        <v>237</v>
      </c>
      <c r="AT198" s="16" t="s">
        <v>149</v>
      </c>
      <c r="AU198" s="16" t="s">
        <v>77</v>
      </c>
      <c r="AY198" s="16" t="s">
        <v>147</v>
      </c>
      <c r="BE198" s="150">
        <f>IF(N198="základná",J198,0)</f>
        <v>0</v>
      </c>
      <c r="BF198" s="150">
        <f>IF(N198="znížená",J198,0)</f>
        <v>0</v>
      </c>
      <c r="BG198" s="150">
        <f>IF(N198="zákl. prenesená",J198,0)</f>
        <v>0</v>
      </c>
      <c r="BH198" s="150">
        <f>IF(N198="zníž. prenesená",J198,0)</f>
        <v>0</v>
      </c>
      <c r="BI198" s="150">
        <f>IF(N198="nulová",J198,0)</f>
        <v>0</v>
      </c>
      <c r="BJ198" s="16" t="s">
        <v>77</v>
      </c>
      <c r="BK198" s="151">
        <f>ROUND(I198*H198,3)</f>
        <v>0</v>
      </c>
      <c r="BL198" s="16" t="s">
        <v>237</v>
      </c>
      <c r="BM198" s="16" t="s">
        <v>360</v>
      </c>
    </row>
    <row r="199" spans="2:65" s="1" customFormat="1" ht="16.5" customHeight="1">
      <c r="B199" s="139"/>
      <c r="C199" s="140" t="s">
        <v>361</v>
      </c>
      <c r="D199" s="140" t="s">
        <v>149</v>
      </c>
      <c r="E199" s="141" t="s">
        <v>362</v>
      </c>
      <c r="F199" s="142" t="s">
        <v>363</v>
      </c>
      <c r="G199" s="143" t="s">
        <v>220</v>
      </c>
      <c r="H199" s="144">
        <v>811.92200000000003</v>
      </c>
      <c r="I199" s="145"/>
      <c r="J199" s="144">
        <f>ROUND(I199*H199,3)</f>
        <v>0</v>
      </c>
      <c r="K199" s="142" t="s">
        <v>1</v>
      </c>
      <c r="L199" s="30"/>
      <c r="M199" s="146" t="s">
        <v>1</v>
      </c>
      <c r="N199" s="147" t="s">
        <v>40</v>
      </c>
      <c r="O199" s="49"/>
      <c r="P199" s="148">
        <f>O199*H199</f>
        <v>0</v>
      </c>
      <c r="Q199" s="148">
        <v>0</v>
      </c>
      <c r="R199" s="148">
        <f>Q199*H199</f>
        <v>0</v>
      </c>
      <c r="S199" s="148">
        <v>0</v>
      </c>
      <c r="T199" s="149">
        <f>S199*H199</f>
        <v>0</v>
      </c>
      <c r="AR199" s="16" t="s">
        <v>83</v>
      </c>
      <c r="AT199" s="16" t="s">
        <v>149</v>
      </c>
      <c r="AU199" s="16" t="s">
        <v>77</v>
      </c>
      <c r="AY199" s="16" t="s">
        <v>147</v>
      </c>
      <c r="BE199" s="150">
        <f>IF(N199="základná",J199,0)</f>
        <v>0</v>
      </c>
      <c r="BF199" s="150">
        <f>IF(N199="znížená",J199,0)</f>
        <v>0</v>
      </c>
      <c r="BG199" s="150">
        <f>IF(N199="zákl. prenesená",J199,0)</f>
        <v>0</v>
      </c>
      <c r="BH199" s="150">
        <f>IF(N199="zníž. prenesená",J199,0)</f>
        <v>0</v>
      </c>
      <c r="BI199" s="150">
        <f>IF(N199="nulová",J199,0)</f>
        <v>0</v>
      </c>
      <c r="BJ199" s="16" t="s">
        <v>77</v>
      </c>
      <c r="BK199" s="151">
        <f>ROUND(I199*H199,3)</f>
        <v>0</v>
      </c>
      <c r="BL199" s="16" t="s">
        <v>83</v>
      </c>
      <c r="BM199" s="16" t="s">
        <v>364</v>
      </c>
    </row>
    <row r="200" spans="2:65" s="11" customFormat="1">
      <c r="B200" s="152"/>
      <c r="D200" s="153" t="s">
        <v>155</v>
      </c>
      <c r="E200" s="154" t="s">
        <v>1</v>
      </c>
      <c r="F200" s="155" t="s">
        <v>210</v>
      </c>
      <c r="H200" s="154" t="s">
        <v>1</v>
      </c>
      <c r="I200" s="156"/>
      <c r="L200" s="152"/>
      <c r="M200" s="157"/>
      <c r="N200" s="158"/>
      <c r="O200" s="158"/>
      <c r="P200" s="158"/>
      <c r="Q200" s="158"/>
      <c r="R200" s="158"/>
      <c r="S200" s="158"/>
      <c r="T200" s="159"/>
      <c r="AT200" s="154" t="s">
        <v>155</v>
      </c>
      <c r="AU200" s="154" t="s">
        <v>77</v>
      </c>
      <c r="AV200" s="11" t="s">
        <v>73</v>
      </c>
      <c r="AW200" s="11" t="s">
        <v>29</v>
      </c>
      <c r="AX200" s="11" t="s">
        <v>68</v>
      </c>
      <c r="AY200" s="154" t="s">
        <v>147</v>
      </c>
    </row>
    <row r="201" spans="2:65" s="12" customFormat="1">
      <c r="B201" s="160"/>
      <c r="D201" s="153" t="s">
        <v>155</v>
      </c>
      <c r="E201" s="161" t="s">
        <v>1</v>
      </c>
      <c r="F201" s="162" t="s">
        <v>365</v>
      </c>
      <c r="H201" s="163">
        <v>811.92200000000003</v>
      </c>
      <c r="I201" s="164"/>
      <c r="L201" s="160"/>
      <c r="M201" s="165"/>
      <c r="N201" s="166"/>
      <c r="O201" s="166"/>
      <c r="P201" s="166"/>
      <c r="Q201" s="166"/>
      <c r="R201" s="166"/>
      <c r="S201" s="166"/>
      <c r="T201" s="167"/>
      <c r="AT201" s="161" t="s">
        <v>155</v>
      </c>
      <c r="AU201" s="161" t="s">
        <v>77</v>
      </c>
      <c r="AV201" s="12" t="s">
        <v>77</v>
      </c>
      <c r="AW201" s="12" t="s">
        <v>29</v>
      </c>
      <c r="AX201" s="12" t="s">
        <v>73</v>
      </c>
      <c r="AY201" s="161" t="s">
        <v>147</v>
      </c>
    </row>
    <row r="202" spans="2:65" s="1" customFormat="1" ht="16.5" customHeight="1">
      <c r="B202" s="139"/>
      <c r="C202" s="140" t="s">
        <v>366</v>
      </c>
      <c r="D202" s="140" t="s">
        <v>149</v>
      </c>
      <c r="E202" s="141" t="s">
        <v>367</v>
      </c>
      <c r="F202" s="142" t="s">
        <v>368</v>
      </c>
      <c r="G202" s="143" t="s">
        <v>220</v>
      </c>
      <c r="H202" s="144">
        <v>9743.0640000000003</v>
      </c>
      <c r="I202" s="145"/>
      <c r="J202" s="144">
        <f>ROUND(I202*H202,3)</f>
        <v>0</v>
      </c>
      <c r="K202" s="142" t="s">
        <v>1</v>
      </c>
      <c r="L202" s="30"/>
      <c r="M202" s="146" t="s">
        <v>1</v>
      </c>
      <c r="N202" s="147" t="s">
        <v>40</v>
      </c>
      <c r="O202" s="49"/>
      <c r="P202" s="148">
        <f>O202*H202</f>
        <v>0</v>
      </c>
      <c r="Q202" s="148">
        <v>0</v>
      </c>
      <c r="R202" s="148">
        <f>Q202*H202</f>
        <v>0</v>
      </c>
      <c r="S202" s="148">
        <v>0</v>
      </c>
      <c r="T202" s="149">
        <f>S202*H202</f>
        <v>0</v>
      </c>
      <c r="AR202" s="16" t="s">
        <v>83</v>
      </c>
      <c r="AT202" s="16" t="s">
        <v>149</v>
      </c>
      <c r="AU202" s="16" t="s">
        <v>77</v>
      </c>
      <c r="AY202" s="16" t="s">
        <v>147</v>
      </c>
      <c r="BE202" s="150">
        <f>IF(N202="základná",J202,0)</f>
        <v>0</v>
      </c>
      <c r="BF202" s="150">
        <f>IF(N202="znížená",J202,0)</f>
        <v>0</v>
      </c>
      <c r="BG202" s="150">
        <f>IF(N202="zákl. prenesená",J202,0)</f>
        <v>0</v>
      </c>
      <c r="BH202" s="150">
        <f>IF(N202="zníž. prenesená",J202,0)</f>
        <v>0</v>
      </c>
      <c r="BI202" s="150">
        <f>IF(N202="nulová",J202,0)</f>
        <v>0</v>
      </c>
      <c r="BJ202" s="16" t="s">
        <v>77</v>
      </c>
      <c r="BK202" s="151">
        <f>ROUND(I202*H202,3)</f>
        <v>0</v>
      </c>
      <c r="BL202" s="16" t="s">
        <v>83</v>
      </c>
      <c r="BM202" s="16" t="s">
        <v>369</v>
      </c>
    </row>
    <row r="203" spans="2:65" s="11" customFormat="1">
      <c r="B203" s="152"/>
      <c r="D203" s="153" t="s">
        <v>155</v>
      </c>
      <c r="E203" s="154" t="s">
        <v>1</v>
      </c>
      <c r="F203" s="155" t="s">
        <v>210</v>
      </c>
      <c r="H203" s="154" t="s">
        <v>1</v>
      </c>
      <c r="I203" s="156"/>
      <c r="L203" s="152"/>
      <c r="M203" s="157"/>
      <c r="N203" s="158"/>
      <c r="O203" s="158"/>
      <c r="P203" s="158"/>
      <c r="Q203" s="158"/>
      <c r="R203" s="158"/>
      <c r="S203" s="158"/>
      <c r="T203" s="159"/>
      <c r="AT203" s="154" t="s">
        <v>155</v>
      </c>
      <c r="AU203" s="154" t="s">
        <v>77</v>
      </c>
      <c r="AV203" s="11" t="s">
        <v>73</v>
      </c>
      <c r="AW203" s="11" t="s">
        <v>29</v>
      </c>
      <c r="AX203" s="11" t="s">
        <v>68</v>
      </c>
      <c r="AY203" s="154" t="s">
        <v>147</v>
      </c>
    </row>
    <row r="204" spans="2:65" s="12" customFormat="1">
      <c r="B204" s="160"/>
      <c r="D204" s="153" t="s">
        <v>155</v>
      </c>
      <c r="E204" s="161" t="s">
        <v>1</v>
      </c>
      <c r="F204" s="162" t="s">
        <v>370</v>
      </c>
      <c r="H204" s="163">
        <v>9743.0640000000003</v>
      </c>
      <c r="I204" s="164"/>
      <c r="L204" s="160"/>
      <c r="M204" s="165"/>
      <c r="N204" s="166"/>
      <c r="O204" s="166"/>
      <c r="P204" s="166"/>
      <c r="Q204" s="166"/>
      <c r="R204" s="166"/>
      <c r="S204" s="166"/>
      <c r="T204" s="167"/>
      <c r="AT204" s="161" t="s">
        <v>155</v>
      </c>
      <c r="AU204" s="161" t="s">
        <v>77</v>
      </c>
      <c r="AV204" s="12" t="s">
        <v>77</v>
      </c>
      <c r="AW204" s="12" t="s">
        <v>29</v>
      </c>
      <c r="AX204" s="12" t="s">
        <v>73</v>
      </c>
      <c r="AY204" s="161" t="s">
        <v>147</v>
      </c>
    </row>
    <row r="205" spans="2:65" s="1" customFormat="1" ht="16.5" customHeight="1">
      <c r="B205" s="139"/>
      <c r="C205" s="140" t="s">
        <v>371</v>
      </c>
      <c r="D205" s="140" t="s">
        <v>149</v>
      </c>
      <c r="E205" s="141" t="s">
        <v>372</v>
      </c>
      <c r="F205" s="142" t="s">
        <v>373</v>
      </c>
      <c r="G205" s="143" t="s">
        <v>220</v>
      </c>
      <c r="H205" s="144">
        <v>811.92200000000003</v>
      </c>
      <c r="I205" s="145"/>
      <c r="J205" s="144">
        <f>ROUND(I205*H205,3)</f>
        <v>0</v>
      </c>
      <c r="K205" s="142" t="s">
        <v>1</v>
      </c>
      <c r="L205" s="30"/>
      <c r="M205" s="146" t="s">
        <v>1</v>
      </c>
      <c r="N205" s="147" t="s">
        <v>40</v>
      </c>
      <c r="O205" s="49"/>
      <c r="P205" s="148">
        <f>O205*H205</f>
        <v>0</v>
      </c>
      <c r="Q205" s="148">
        <v>0</v>
      </c>
      <c r="R205" s="148">
        <f>Q205*H205</f>
        <v>0</v>
      </c>
      <c r="S205" s="148">
        <v>0</v>
      </c>
      <c r="T205" s="149">
        <f>S205*H205</f>
        <v>0</v>
      </c>
      <c r="AR205" s="16" t="s">
        <v>83</v>
      </c>
      <c r="AT205" s="16" t="s">
        <v>149</v>
      </c>
      <c r="AU205" s="16" t="s">
        <v>77</v>
      </c>
      <c r="AY205" s="16" t="s">
        <v>147</v>
      </c>
      <c r="BE205" s="150">
        <f>IF(N205="základná",J205,0)</f>
        <v>0</v>
      </c>
      <c r="BF205" s="150">
        <f>IF(N205="znížená",J205,0)</f>
        <v>0</v>
      </c>
      <c r="BG205" s="150">
        <f>IF(N205="zákl. prenesená",J205,0)</f>
        <v>0</v>
      </c>
      <c r="BH205" s="150">
        <f>IF(N205="zníž. prenesená",J205,0)</f>
        <v>0</v>
      </c>
      <c r="BI205" s="150">
        <f>IF(N205="nulová",J205,0)</f>
        <v>0</v>
      </c>
      <c r="BJ205" s="16" t="s">
        <v>77</v>
      </c>
      <c r="BK205" s="151">
        <f>ROUND(I205*H205,3)</f>
        <v>0</v>
      </c>
      <c r="BL205" s="16" t="s">
        <v>83</v>
      </c>
      <c r="BM205" s="16" t="s">
        <v>374</v>
      </c>
    </row>
    <row r="206" spans="2:65" s="1" customFormat="1" ht="16.5" customHeight="1">
      <c r="B206" s="139"/>
      <c r="C206" s="140" t="s">
        <v>375</v>
      </c>
      <c r="D206" s="140" t="s">
        <v>149</v>
      </c>
      <c r="E206" s="141" t="s">
        <v>376</v>
      </c>
      <c r="F206" s="142" t="s">
        <v>377</v>
      </c>
      <c r="G206" s="143" t="s">
        <v>220</v>
      </c>
      <c r="H206" s="144">
        <v>591.42200000000003</v>
      </c>
      <c r="I206" s="145"/>
      <c r="J206" s="144">
        <f>ROUND(I206*H206,3)</f>
        <v>0</v>
      </c>
      <c r="K206" s="142" t="s">
        <v>1</v>
      </c>
      <c r="L206" s="30"/>
      <c r="M206" s="146" t="s">
        <v>1</v>
      </c>
      <c r="N206" s="147" t="s">
        <v>40</v>
      </c>
      <c r="O206" s="49"/>
      <c r="P206" s="148">
        <f>O206*H206</f>
        <v>0</v>
      </c>
      <c r="Q206" s="148">
        <v>0</v>
      </c>
      <c r="R206" s="148">
        <f>Q206*H206</f>
        <v>0</v>
      </c>
      <c r="S206" s="148">
        <v>0</v>
      </c>
      <c r="T206" s="149">
        <f>S206*H206</f>
        <v>0</v>
      </c>
      <c r="AR206" s="16" t="s">
        <v>83</v>
      </c>
      <c r="AT206" s="16" t="s">
        <v>149</v>
      </c>
      <c r="AU206" s="16" t="s">
        <v>77</v>
      </c>
      <c r="AY206" s="16" t="s">
        <v>147</v>
      </c>
      <c r="BE206" s="150">
        <f>IF(N206="základná",J206,0)</f>
        <v>0</v>
      </c>
      <c r="BF206" s="150">
        <f>IF(N206="znížená",J206,0)</f>
        <v>0</v>
      </c>
      <c r="BG206" s="150">
        <f>IF(N206="zákl. prenesená",J206,0)</f>
        <v>0</v>
      </c>
      <c r="BH206" s="150">
        <f>IF(N206="zníž. prenesená",J206,0)</f>
        <v>0</v>
      </c>
      <c r="BI206" s="150">
        <f>IF(N206="nulová",J206,0)</f>
        <v>0</v>
      </c>
      <c r="BJ206" s="16" t="s">
        <v>77</v>
      </c>
      <c r="BK206" s="151">
        <f>ROUND(I206*H206,3)</f>
        <v>0</v>
      </c>
      <c r="BL206" s="16" t="s">
        <v>83</v>
      </c>
      <c r="BM206" s="16" t="s">
        <v>378</v>
      </c>
    </row>
    <row r="207" spans="2:65" s="12" customFormat="1">
      <c r="B207" s="160"/>
      <c r="D207" s="153" t="s">
        <v>155</v>
      </c>
      <c r="E207" s="161" t="s">
        <v>1</v>
      </c>
      <c r="F207" s="162" t="s">
        <v>379</v>
      </c>
      <c r="H207" s="163">
        <v>591.42200000000003</v>
      </c>
      <c r="I207" s="164"/>
      <c r="L207" s="160"/>
      <c r="M207" s="165"/>
      <c r="N207" s="166"/>
      <c r="O207" s="166"/>
      <c r="P207" s="166"/>
      <c r="Q207" s="166"/>
      <c r="R207" s="166"/>
      <c r="S207" s="166"/>
      <c r="T207" s="167"/>
      <c r="AT207" s="161" t="s">
        <v>155</v>
      </c>
      <c r="AU207" s="161" t="s">
        <v>77</v>
      </c>
      <c r="AV207" s="12" t="s">
        <v>77</v>
      </c>
      <c r="AW207" s="12" t="s">
        <v>29</v>
      </c>
      <c r="AX207" s="12" t="s">
        <v>73</v>
      </c>
      <c r="AY207" s="161" t="s">
        <v>147</v>
      </c>
    </row>
    <row r="208" spans="2:65" s="1" customFormat="1" ht="16.5" customHeight="1">
      <c r="B208" s="139"/>
      <c r="C208" s="140" t="s">
        <v>380</v>
      </c>
      <c r="D208" s="140" t="s">
        <v>149</v>
      </c>
      <c r="E208" s="141" t="s">
        <v>381</v>
      </c>
      <c r="F208" s="142" t="s">
        <v>382</v>
      </c>
      <c r="G208" s="143" t="s">
        <v>220</v>
      </c>
      <c r="H208" s="144">
        <v>220.5</v>
      </c>
      <c r="I208" s="145"/>
      <c r="J208" s="144">
        <f>ROUND(I208*H208,3)</f>
        <v>0</v>
      </c>
      <c r="K208" s="142" t="s">
        <v>383</v>
      </c>
      <c r="L208" s="30"/>
      <c r="M208" s="146" t="s">
        <v>1</v>
      </c>
      <c r="N208" s="147" t="s">
        <v>40</v>
      </c>
      <c r="O208" s="49"/>
      <c r="P208" s="148">
        <f>O208*H208</f>
        <v>0</v>
      </c>
      <c r="Q208" s="148">
        <v>0</v>
      </c>
      <c r="R208" s="148">
        <f>Q208*H208</f>
        <v>0</v>
      </c>
      <c r="S208" s="148">
        <v>0</v>
      </c>
      <c r="T208" s="149">
        <f>S208*H208</f>
        <v>0</v>
      </c>
      <c r="AR208" s="16" t="s">
        <v>83</v>
      </c>
      <c r="AT208" s="16" t="s">
        <v>149</v>
      </c>
      <c r="AU208" s="16" t="s">
        <v>77</v>
      </c>
      <c r="AY208" s="16" t="s">
        <v>147</v>
      </c>
      <c r="BE208" s="150">
        <f>IF(N208="základná",J208,0)</f>
        <v>0</v>
      </c>
      <c r="BF208" s="150">
        <f>IF(N208="znížená",J208,0)</f>
        <v>0</v>
      </c>
      <c r="BG208" s="150">
        <f>IF(N208="zákl. prenesená",J208,0)</f>
        <v>0</v>
      </c>
      <c r="BH208" s="150">
        <f>IF(N208="zníž. prenesená",J208,0)</f>
        <v>0</v>
      </c>
      <c r="BI208" s="150">
        <f>IF(N208="nulová",J208,0)</f>
        <v>0</v>
      </c>
      <c r="BJ208" s="16" t="s">
        <v>77</v>
      </c>
      <c r="BK208" s="151">
        <f>ROUND(I208*H208,3)</f>
        <v>0</v>
      </c>
      <c r="BL208" s="16" t="s">
        <v>83</v>
      </c>
      <c r="BM208" s="16" t="s">
        <v>384</v>
      </c>
    </row>
    <row r="209" spans="2:65" s="10" customFormat="1" ht="22.9" customHeight="1">
      <c r="B209" s="126"/>
      <c r="D209" s="127" t="s">
        <v>67</v>
      </c>
      <c r="E209" s="137" t="s">
        <v>385</v>
      </c>
      <c r="F209" s="137" t="s">
        <v>386</v>
      </c>
      <c r="I209" s="129"/>
      <c r="J209" s="138">
        <f>BK209</f>
        <v>0</v>
      </c>
      <c r="L209" s="126"/>
      <c r="M209" s="131"/>
      <c r="N209" s="132"/>
      <c r="O209" s="132"/>
      <c r="P209" s="133">
        <f>P210</f>
        <v>0</v>
      </c>
      <c r="Q209" s="132"/>
      <c r="R209" s="133">
        <f>R210</f>
        <v>0</v>
      </c>
      <c r="S209" s="132"/>
      <c r="T209" s="134">
        <f>T210</f>
        <v>0</v>
      </c>
      <c r="AR209" s="127" t="s">
        <v>73</v>
      </c>
      <c r="AT209" s="135" t="s">
        <v>67</v>
      </c>
      <c r="AU209" s="135" t="s">
        <v>73</v>
      </c>
      <c r="AY209" s="127" t="s">
        <v>147</v>
      </c>
      <c r="BK209" s="136">
        <f>BK210</f>
        <v>0</v>
      </c>
    </row>
    <row r="210" spans="2:65" s="1" customFormat="1" ht="16.5" customHeight="1">
      <c r="B210" s="139"/>
      <c r="C210" s="140" t="s">
        <v>387</v>
      </c>
      <c r="D210" s="140" t="s">
        <v>149</v>
      </c>
      <c r="E210" s="141" t="s">
        <v>388</v>
      </c>
      <c r="F210" s="142" t="s">
        <v>389</v>
      </c>
      <c r="G210" s="143" t="s">
        <v>220</v>
      </c>
      <c r="H210" s="144">
        <v>2233.4850000000001</v>
      </c>
      <c r="I210" s="145"/>
      <c r="J210" s="144">
        <f>ROUND(I210*H210,3)</f>
        <v>0</v>
      </c>
      <c r="K210" s="142" t="s">
        <v>172</v>
      </c>
      <c r="L210" s="30"/>
      <c r="M210" s="146" t="s">
        <v>1</v>
      </c>
      <c r="N210" s="147" t="s">
        <v>40</v>
      </c>
      <c r="O210" s="49"/>
      <c r="P210" s="148">
        <f>O210*H210</f>
        <v>0</v>
      </c>
      <c r="Q210" s="148">
        <v>0</v>
      </c>
      <c r="R210" s="148">
        <f>Q210*H210</f>
        <v>0</v>
      </c>
      <c r="S210" s="148">
        <v>0</v>
      </c>
      <c r="T210" s="149">
        <f>S210*H210</f>
        <v>0</v>
      </c>
      <c r="AR210" s="16" t="s">
        <v>83</v>
      </c>
      <c r="AT210" s="16" t="s">
        <v>149</v>
      </c>
      <c r="AU210" s="16" t="s">
        <v>77</v>
      </c>
      <c r="AY210" s="16" t="s">
        <v>147</v>
      </c>
      <c r="BE210" s="150">
        <f>IF(N210="základná",J210,0)</f>
        <v>0</v>
      </c>
      <c r="BF210" s="150">
        <f>IF(N210="znížená",J210,0)</f>
        <v>0</v>
      </c>
      <c r="BG210" s="150">
        <f>IF(N210="zákl. prenesená",J210,0)</f>
        <v>0</v>
      </c>
      <c r="BH210" s="150">
        <f>IF(N210="zníž. prenesená",J210,0)</f>
        <v>0</v>
      </c>
      <c r="BI210" s="150">
        <f>IF(N210="nulová",J210,0)</f>
        <v>0</v>
      </c>
      <c r="BJ210" s="16" t="s">
        <v>77</v>
      </c>
      <c r="BK210" s="151">
        <f>ROUND(I210*H210,3)</f>
        <v>0</v>
      </c>
      <c r="BL210" s="16" t="s">
        <v>83</v>
      </c>
      <c r="BM210" s="16" t="s">
        <v>390</v>
      </c>
    </row>
    <row r="211" spans="2:65" s="10" customFormat="1" ht="25.9" customHeight="1">
      <c r="B211" s="126"/>
      <c r="D211" s="127" t="s">
        <v>67</v>
      </c>
      <c r="E211" s="128" t="s">
        <v>391</v>
      </c>
      <c r="F211" s="128" t="s">
        <v>392</v>
      </c>
      <c r="I211" s="129"/>
      <c r="J211" s="130">
        <f>BK211</f>
        <v>0</v>
      </c>
      <c r="L211" s="126"/>
      <c r="M211" s="131"/>
      <c r="N211" s="132"/>
      <c r="O211" s="132"/>
      <c r="P211" s="133">
        <f>P212+P216</f>
        <v>0</v>
      </c>
      <c r="Q211" s="132"/>
      <c r="R211" s="133">
        <f>R212+R216</f>
        <v>0</v>
      </c>
      <c r="S211" s="132"/>
      <c r="T211" s="134">
        <f>T212+T216</f>
        <v>0</v>
      </c>
      <c r="AR211" s="127" t="s">
        <v>77</v>
      </c>
      <c r="AT211" s="135" t="s">
        <v>67</v>
      </c>
      <c r="AU211" s="135" t="s">
        <v>68</v>
      </c>
      <c r="AY211" s="127" t="s">
        <v>147</v>
      </c>
      <c r="BK211" s="136">
        <f>BK212+BK216</f>
        <v>0</v>
      </c>
    </row>
    <row r="212" spans="2:65" s="10" customFormat="1" ht="22.9" customHeight="1">
      <c r="B212" s="126"/>
      <c r="D212" s="127" t="s">
        <v>67</v>
      </c>
      <c r="E212" s="137" t="s">
        <v>393</v>
      </c>
      <c r="F212" s="137" t="s">
        <v>394</v>
      </c>
      <c r="I212" s="129"/>
      <c r="J212" s="138">
        <f>BK212</f>
        <v>0</v>
      </c>
      <c r="L212" s="126"/>
      <c r="M212" s="131"/>
      <c r="N212" s="132"/>
      <c r="O212" s="132"/>
      <c r="P212" s="133">
        <f>SUM(P213:P215)</f>
        <v>0</v>
      </c>
      <c r="Q212" s="132"/>
      <c r="R212" s="133">
        <f>SUM(R213:R215)</f>
        <v>0</v>
      </c>
      <c r="S212" s="132"/>
      <c r="T212" s="134">
        <f>SUM(T213:T215)</f>
        <v>0</v>
      </c>
      <c r="AR212" s="127" t="s">
        <v>77</v>
      </c>
      <c r="AT212" s="135" t="s">
        <v>67</v>
      </c>
      <c r="AU212" s="135" t="s">
        <v>73</v>
      </c>
      <c r="AY212" s="127" t="s">
        <v>147</v>
      </c>
      <c r="BK212" s="136">
        <f>SUM(BK213:BK215)</f>
        <v>0</v>
      </c>
    </row>
    <row r="213" spans="2:65" s="1" customFormat="1" ht="16.5" customHeight="1">
      <c r="B213" s="139"/>
      <c r="C213" s="140" t="s">
        <v>395</v>
      </c>
      <c r="D213" s="140" t="s">
        <v>149</v>
      </c>
      <c r="E213" s="141" t="s">
        <v>396</v>
      </c>
      <c r="F213" s="142" t="s">
        <v>397</v>
      </c>
      <c r="G213" s="143" t="s">
        <v>171</v>
      </c>
      <c r="H213" s="144">
        <v>52</v>
      </c>
      <c r="I213" s="145"/>
      <c r="J213" s="144">
        <f>ROUND(I213*H213,3)</f>
        <v>0</v>
      </c>
      <c r="K213" s="142" t="s">
        <v>1</v>
      </c>
      <c r="L213" s="30"/>
      <c r="M213" s="146" t="s">
        <v>1</v>
      </c>
      <c r="N213" s="147" t="s">
        <v>40</v>
      </c>
      <c r="O213" s="49"/>
      <c r="P213" s="148">
        <f>O213*H213</f>
        <v>0</v>
      </c>
      <c r="Q213" s="148">
        <v>0</v>
      </c>
      <c r="R213" s="148">
        <f>Q213*H213</f>
        <v>0</v>
      </c>
      <c r="S213" s="148">
        <v>0</v>
      </c>
      <c r="T213" s="149">
        <f>S213*H213</f>
        <v>0</v>
      </c>
      <c r="AR213" s="16" t="s">
        <v>237</v>
      </c>
      <c r="AT213" s="16" t="s">
        <v>149</v>
      </c>
      <c r="AU213" s="16" t="s">
        <v>77</v>
      </c>
      <c r="AY213" s="16" t="s">
        <v>147</v>
      </c>
      <c r="BE213" s="150">
        <f>IF(N213="základná",J213,0)</f>
        <v>0</v>
      </c>
      <c r="BF213" s="150">
        <f>IF(N213="znížená",J213,0)</f>
        <v>0</v>
      </c>
      <c r="BG213" s="150">
        <f>IF(N213="zákl. prenesená",J213,0)</f>
        <v>0</v>
      </c>
      <c r="BH213" s="150">
        <f>IF(N213="zníž. prenesená",J213,0)</f>
        <v>0</v>
      </c>
      <c r="BI213" s="150">
        <f>IF(N213="nulová",J213,0)</f>
        <v>0</v>
      </c>
      <c r="BJ213" s="16" t="s">
        <v>77</v>
      </c>
      <c r="BK213" s="151">
        <f>ROUND(I213*H213,3)</f>
        <v>0</v>
      </c>
      <c r="BL213" s="16" t="s">
        <v>237</v>
      </c>
      <c r="BM213" s="16" t="s">
        <v>398</v>
      </c>
    </row>
    <row r="214" spans="2:65" s="12" customFormat="1">
      <c r="B214" s="160"/>
      <c r="D214" s="153" t="s">
        <v>155</v>
      </c>
      <c r="E214" s="161" t="s">
        <v>1</v>
      </c>
      <c r="F214" s="162" t="s">
        <v>399</v>
      </c>
      <c r="H214" s="163">
        <v>52</v>
      </c>
      <c r="I214" s="164"/>
      <c r="L214" s="160"/>
      <c r="M214" s="165"/>
      <c r="N214" s="166"/>
      <c r="O214" s="166"/>
      <c r="P214" s="166"/>
      <c r="Q214" s="166"/>
      <c r="R214" s="166"/>
      <c r="S214" s="166"/>
      <c r="T214" s="167"/>
      <c r="AT214" s="161" t="s">
        <v>155</v>
      </c>
      <c r="AU214" s="161" t="s">
        <v>77</v>
      </c>
      <c r="AV214" s="12" t="s">
        <v>77</v>
      </c>
      <c r="AW214" s="12" t="s">
        <v>29</v>
      </c>
      <c r="AX214" s="12" t="s">
        <v>73</v>
      </c>
      <c r="AY214" s="161" t="s">
        <v>147</v>
      </c>
    </row>
    <row r="215" spans="2:65" s="1" customFormat="1" ht="16.5" customHeight="1">
      <c r="B215" s="139"/>
      <c r="C215" s="140" t="s">
        <v>400</v>
      </c>
      <c r="D215" s="140" t="s">
        <v>149</v>
      </c>
      <c r="E215" s="141" t="s">
        <v>401</v>
      </c>
      <c r="F215" s="142" t="s">
        <v>402</v>
      </c>
      <c r="G215" s="143" t="s">
        <v>403</v>
      </c>
      <c r="H215" s="145"/>
      <c r="I215" s="145"/>
      <c r="J215" s="144">
        <f>ROUND(I215*H215,3)</f>
        <v>0</v>
      </c>
      <c r="K215" s="142" t="s">
        <v>383</v>
      </c>
      <c r="L215" s="30"/>
      <c r="M215" s="146" t="s">
        <v>1</v>
      </c>
      <c r="N215" s="147" t="s">
        <v>40</v>
      </c>
      <c r="O215" s="49"/>
      <c r="P215" s="148">
        <f>O215*H215</f>
        <v>0</v>
      </c>
      <c r="Q215" s="148">
        <v>0</v>
      </c>
      <c r="R215" s="148">
        <f>Q215*H215</f>
        <v>0</v>
      </c>
      <c r="S215" s="148">
        <v>0</v>
      </c>
      <c r="T215" s="149">
        <f>S215*H215</f>
        <v>0</v>
      </c>
      <c r="AR215" s="16" t="s">
        <v>237</v>
      </c>
      <c r="AT215" s="16" t="s">
        <v>149</v>
      </c>
      <c r="AU215" s="16" t="s">
        <v>77</v>
      </c>
      <c r="AY215" s="16" t="s">
        <v>147</v>
      </c>
      <c r="BE215" s="150">
        <f>IF(N215="základná",J215,0)</f>
        <v>0</v>
      </c>
      <c r="BF215" s="150">
        <f>IF(N215="znížená",J215,0)</f>
        <v>0</v>
      </c>
      <c r="BG215" s="150">
        <f>IF(N215="zákl. prenesená",J215,0)</f>
        <v>0</v>
      </c>
      <c r="BH215" s="150">
        <f>IF(N215="zníž. prenesená",J215,0)</f>
        <v>0</v>
      </c>
      <c r="BI215" s="150">
        <f>IF(N215="nulová",J215,0)</f>
        <v>0</v>
      </c>
      <c r="BJ215" s="16" t="s">
        <v>77</v>
      </c>
      <c r="BK215" s="151">
        <f>ROUND(I215*H215,3)</f>
        <v>0</v>
      </c>
      <c r="BL215" s="16" t="s">
        <v>237</v>
      </c>
      <c r="BM215" s="16" t="s">
        <v>404</v>
      </c>
    </row>
    <row r="216" spans="2:65" s="10" customFormat="1" ht="22.9" customHeight="1">
      <c r="B216" s="126"/>
      <c r="D216" s="127" t="s">
        <v>67</v>
      </c>
      <c r="E216" s="137" t="s">
        <v>405</v>
      </c>
      <c r="F216" s="137" t="s">
        <v>406</v>
      </c>
      <c r="I216" s="129"/>
      <c r="J216" s="138">
        <f>BK216</f>
        <v>0</v>
      </c>
      <c r="L216" s="126"/>
      <c r="M216" s="131"/>
      <c r="N216" s="132"/>
      <c r="O216" s="132"/>
      <c r="P216" s="133">
        <f>SUM(P217:P221)</f>
        <v>0</v>
      </c>
      <c r="Q216" s="132"/>
      <c r="R216" s="133">
        <f>SUM(R217:R221)</f>
        <v>0</v>
      </c>
      <c r="S216" s="132"/>
      <c r="T216" s="134">
        <f>SUM(T217:T221)</f>
        <v>0</v>
      </c>
      <c r="AR216" s="127" t="s">
        <v>77</v>
      </c>
      <c r="AT216" s="135" t="s">
        <v>67</v>
      </c>
      <c r="AU216" s="135" t="s">
        <v>73</v>
      </c>
      <c r="AY216" s="127" t="s">
        <v>147</v>
      </c>
      <c r="BK216" s="136">
        <f>SUM(BK217:BK221)</f>
        <v>0</v>
      </c>
    </row>
    <row r="217" spans="2:65" s="1" customFormat="1" ht="16.5" customHeight="1">
      <c r="B217" s="139"/>
      <c r="C217" s="184" t="s">
        <v>407</v>
      </c>
      <c r="D217" s="184" t="s">
        <v>233</v>
      </c>
      <c r="E217" s="185" t="s">
        <v>408</v>
      </c>
      <c r="F217" s="186" t="s">
        <v>1464</v>
      </c>
      <c r="G217" s="187" t="s">
        <v>326</v>
      </c>
      <c r="H217" s="188">
        <v>24</v>
      </c>
      <c r="I217" s="189"/>
      <c r="J217" s="188">
        <f>ROUND(I217*H217,3)</f>
        <v>0</v>
      </c>
      <c r="K217" s="186" t="s">
        <v>1</v>
      </c>
      <c r="L217" s="190"/>
      <c r="M217" s="191" t="s">
        <v>1</v>
      </c>
      <c r="N217" s="192" t="s">
        <v>40</v>
      </c>
      <c r="O217" s="49"/>
      <c r="P217" s="148">
        <f>O217*H217</f>
        <v>0</v>
      </c>
      <c r="Q217" s="148">
        <v>0</v>
      </c>
      <c r="R217" s="148">
        <f>Q217*H217</f>
        <v>0</v>
      </c>
      <c r="S217" s="148">
        <v>0</v>
      </c>
      <c r="T217" s="149">
        <f>S217*H217</f>
        <v>0</v>
      </c>
      <c r="AR217" s="16" t="s">
        <v>95</v>
      </c>
      <c r="AT217" s="16" t="s">
        <v>233</v>
      </c>
      <c r="AU217" s="16" t="s">
        <v>77</v>
      </c>
      <c r="AY217" s="16" t="s">
        <v>147</v>
      </c>
      <c r="BE217" s="150">
        <f>IF(N217="základná",J217,0)</f>
        <v>0</v>
      </c>
      <c r="BF217" s="150">
        <f>IF(N217="znížená",J217,0)</f>
        <v>0</v>
      </c>
      <c r="BG217" s="150">
        <f>IF(N217="zákl. prenesená",J217,0)</f>
        <v>0</v>
      </c>
      <c r="BH217" s="150">
        <f>IF(N217="zníž. prenesená",J217,0)</f>
        <v>0</v>
      </c>
      <c r="BI217" s="150">
        <f>IF(N217="nulová",J217,0)</f>
        <v>0</v>
      </c>
      <c r="BJ217" s="16" t="s">
        <v>77</v>
      </c>
      <c r="BK217" s="151">
        <f>ROUND(I217*H217,3)</f>
        <v>0</v>
      </c>
      <c r="BL217" s="16" t="s">
        <v>83</v>
      </c>
      <c r="BM217" s="16" t="s">
        <v>409</v>
      </c>
    </row>
    <row r="218" spans="2:65" s="1" customFormat="1" ht="16.5" customHeight="1">
      <c r="B218" s="139"/>
      <c r="C218" s="184" t="s">
        <v>410</v>
      </c>
      <c r="D218" s="184" t="s">
        <v>233</v>
      </c>
      <c r="E218" s="185" t="s">
        <v>411</v>
      </c>
      <c r="F218" s="186" t="s">
        <v>412</v>
      </c>
      <c r="G218" s="187" t="s">
        <v>326</v>
      </c>
      <c r="H218" s="188">
        <v>6</v>
      </c>
      <c r="I218" s="189"/>
      <c r="J218" s="188">
        <f>ROUND(I218*H218,3)</f>
        <v>0</v>
      </c>
      <c r="K218" s="186" t="s">
        <v>1</v>
      </c>
      <c r="L218" s="190"/>
      <c r="M218" s="191" t="s">
        <v>1</v>
      </c>
      <c r="N218" s="192" t="s">
        <v>40</v>
      </c>
      <c r="O218" s="49"/>
      <c r="P218" s="148">
        <f>O218*H218</f>
        <v>0</v>
      </c>
      <c r="Q218" s="148">
        <v>0</v>
      </c>
      <c r="R218" s="148">
        <f>Q218*H218</f>
        <v>0</v>
      </c>
      <c r="S218" s="148">
        <v>0</v>
      </c>
      <c r="T218" s="149">
        <f>S218*H218</f>
        <v>0</v>
      </c>
      <c r="AR218" s="16" t="s">
        <v>95</v>
      </c>
      <c r="AT218" s="16" t="s">
        <v>233</v>
      </c>
      <c r="AU218" s="16" t="s">
        <v>77</v>
      </c>
      <c r="AY218" s="16" t="s">
        <v>147</v>
      </c>
      <c r="BE218" s="150">
        <f>IF(N218="základná",J218,0)</f>
        <v>0</v>
      </c>
      <c r="BF218" s="150">
        <f>IF(N218="znížená",J218,0)</f>
        <v>0</v>
      </c>
      <c r="BG218" s="150">
        <f>IF(N218="zákl. prenesená",J218,0)</f>
        <v>0</v>
      </c>
      <c r="BH218" s="150">
        <f>IF(N218="zníž. prenesená",J218,0)</f>
        <v>0</v>
      </c>
      <c r="BI218" s="150">
        <f>IF(N218="nulová",J218,0)</f>
        <v>0</v>
      </c>
      <c r="BJ218" s="16" t="s">
        <v>77</v>
      </c>
      <c r="BK218" s="151">
        <f>ROUND(I218*H218,3)</f>
        <v>0</v>
      </c>
      <c r="BL218" s="16" t="s">
        <v>83</v>
      </c>
      <c r="BM218" s="16" t="s">
        <v>413</v>
      </c>
    </row>
    <row r="219" spans="2:65" s="1" customFormat="1" ht="16.5" customHeight="1">
      <c r="B219" s="139"/>
      <c r="C219" s="184" t="s">
        <v>414</v>
      </c>
      <c r="D219" s="184" t="s">
        <v>233</v>
      </c>
      <c r="E219" s="185" t="s">
        <v>415</v>
      </c>
      <c r="F219" s="186" t="s">
        <v>416</v>
      </c>
      <c r="G219" s="187" t="s">
        <v>326</v>
      </c>
      <c r="H219" s="188">
        <v>6</v>
      </c>
      <c r="I219" s="189"/>
      <c r="J219" s="188">
        <f>ROUND(I219*H219,3)</f>
        <v>0</v>
      </c>
      <c r="K219" s="186" t="s">
        <v>1</v>
      </c>
      <c r="L219" s="190"/>
      <c r="M219" s="191" t="s">
        <v>1</v>
      </c>
      <c r="N219" s="192" t="s">
        <v>40</v>
      </c>
      <c r="O219" s="49"/>
      <c r="P219" s="148">
        <f>O219*H219</f>
        <v>0</v>
      </c>
      <c r="Q219" s="148">
        <v>0</v>
      </c>
      <c r="R219" s="148">
        <f>Q219*H219</f>
        <v>0</v>
      </c>
      <c r="S219" s="148">
        <v>0</v>
      </c>
      <c r="T219" s="149">
        <f>S219*H219</f>
        <v>0</v>
      </c>
      <c r="AR219" s="16" t="s">
        <v>95</v>
      </c>
      <c r="AT219" s="16" t="s">
        <v>233</v>
      </c>
      <c r="AU219" s="16" t="s">
        <v>77</v>
      </c>
      <c r="AY219" s="16" t="s">
        <v>147</v>
      </c>
      <c r="BE219" s="150">
        <f>IF(N219="základná",J219,0)</f>
        <v>0</v>
      </c>
      <c r="BF219" s="150">
        <f>IF(N219="znížená",J219,0)</f>
        <v>0</v>
      </c>
      <c r="BG219" s="150">
        <f>IF(N219="zákl. prenesená",J219,0)</f>
        <v>0</v>
      </c>
      <c r="BH219" s="150">
        <f>IF(N219="zníž. prenesená",J219,0)</f>
        <v>0</v>
      </c>
      <c r="BI219" s="150">
        <f>IF(N219="nulová",J219,0)</f>
        <v>0</v>
      </c>
      <c r="BJ219" s="16" t="s">
        <v>77</v>
      </c>
      <c r="BK219" s="151">
        <f>ROUND(I219*H219,3)</f>
        <v>0</v>
      </c>
      <c r="BL219" s="16" t="s">
        <v>83</v>
      </c>
      <c r="BM219" s="16" t="s">
        <v>417</v>
      </c>
    </row>
    <row r="220" spans="2:65" s="1" customFormat="1" ht="16.5" customHeight="1">
      <c r="B220" s="139"/>
      <c r="C220" s="140" t="s">
        <v>418</v>
      </c>
      <c r="D220" s="140" t="s">
        <v>149</v>
      </c>
      <c r="E220" s="141" t="s">
        <v>419</v>
      </c>
      <c r="F220" s="142" t="s">
        <v>420</v>
      </c>
      <c r="G220" s="143" t="s">
        <v>421</v>
      </c>
      <c r="H220" s="144">
        <v>1</v>
      </c>
      <c r="I220" s="145"/>
      <c r="J220" s="144">
        <f>ROUND(I220*H220,3)</f>
        <v>0</v>
      </c>
      <c r="K220" s="142" t="s">
        <v>1</v>
      </c>
      <c r="L220" s="30"/>
      <c r="M220" s="146" t="s">
        <v>1</v>
      </c>
      <c r="N220" s="147" t="s">
        <v>40</v>
      </c>
      <c r="O220" s="49"/>
      <c r="P220" s="148">
        <f>O220*H220</f>
        <v>0</v>
      </c>
      <c r="Q220" s="148">
        <v>0</v>
      </c>
      <c r="R220" s="148">
        <f>Q220*H220</f>
        <v>0</v>
      </c>
      <c r="S220" s="148">
        <v>0</v>
      </c>
      <c r="T220" s="149">
        <f>S220*H220</f>
        <v>0</v>
      </c>
      <c r="AR220" s="16" t="s">
        <v>83</v>
      </c>
      <c r="AT220" s="16" t="s">
        <v>149</v>
      </c>
      <c r="AU220" s="16" t="s">
        <v>77</v>
      </c>
      <c r="AY220" s="16" t="s">
        <v>147</v>
      </c>
      <c r="BE220" s="150">
        <f>IF(N220="základná",J220,0)</f>
        <v>0</v>
      </c>
      <c r="BF220" s="150">
        <f>IF(N220="znížená",J220,0)</f>
        <v>0</v>
      </c>
      <c r="BG220" s="150">
        <f>IF(N220="zákl. prenesená",J220,0)</f>
        <v>0</v>
      </c>
      <c r="BH220" s="150">
        <f>IF(N220="zníž. prenesená",J220,0)</f>
        <v>0</v>
      </c>
      <c r="BI220" s="150">
        <f>IF(N220="nulová",J220,0)</f>
        <v>0</v>
      </c>
      <c r="BJ220" s="16" t="s">
        <v>77</v>
      </c>
      <c r="BK220" s="151">
        <f>ROUND(I220*H220,3)</f>
        <v>0</v>
      </c>
      <c r="BL220" s="16" t="s">
        <v>83</v>
      </c>
      <c r="BM220" s="16" t="s">
        <v>422</v>
      </c>
    </row>
    <row r="221" spans="2:65" s="1" customFormat="1" ht="16.5" customHeight="1">
      <c r="B221" s="139"/>
      <c r="C221" s="140" t="s">
        <v>423</v>
      </c>
      <c r="D221" s="140" t="s">
        <v>149</v>
      </c>
      <c r="E221" s="141" t="s">
        <v>424</v>
      </c>
      <c r="F221" s="142" t="s">
        <v>425</v>
      </c>
      <c r="G221" s="143" t="s">
        <v>421</v>
      </c>
      <c r="H221" s="144">
        <v>1</v>
      </c>
      <c r="I221" s="145"/>
      <c r="J221" s="144">
        <f>ROUND(I221*H221,3)</f>
        <v>0</v>
      </c>
      <c r="K221" s="142" t="s">
        <v>1</v>
      </c>
      <c r="L221" s="30"/>
      <c r="M221" s="146" t="s">
        <v>1</v>
      </c>
      <c r="N221" s="147" t="s">
        <v>40</v>
      </c>
      <c r="O221" s="49"/>
      <c r="P221" s="148">
        <f>O221*H221</f>
        <v>0</v>
      </c>
      <c r="Q221" s="148">
        <v>0</v>
      </c>
      <c r="R221" s="148">
        <f>Q221*H221</f>
        <v>0</v>
      </c>
      <c r="S221" s="148">
        <v>0</v>
      </c>
      <c r="T221" s="149">
        <f>S221*H221</f>
        <v>0</v>
      </c>
      <c r="AR221" s="16" t="s">
        <v>83</v>
      </c>
      <c r="AT221" s="16" t="s">
        <v>149</v>
      </c>
      <c r="AU221" s="16" t="s">
        <v>77</v>
      </c>
      <c r="AY221" s="16" t="s">
        <v>147</v>
      </c>
      <c r="BE221" s="150">
        <f>IF(N221="základná",J221,0)</f>
        <v>0</v>
      </c>
      <c r="BF221" s="150">
        <f>IF(N221="znížená",J221,0)</f>
        <v>0</v>
      </c>
      <c r="BG221" s="150">
        <f>IF(N221="zákl. prenesená",J221,0)</f>
        <v>0</v>
      </c>
      <c r="BH221" s="150">
        <f>IF(N221="zníž. prenesená",J221,0)</f>
        <v>0</v>
      </c>
      <c r="BI221" s="150">
        <f>IF(N221="nulová",J221,0)</f>
        <v>0</v>
      </c>
      <c r="BJ221" s="16" t="s">
        <v>77</v>
      </c>
      <c r="BK221" s="151">
        <f>ROUND(I221*H221,3)</f>
        <v>0</v>
      </c>
      <c r="BL221" s="16" t="s">
        <v>83</v>
      </c>
      <c r="BM221" s="16" t="s">
        <v>426</v>
      </c>
    </row>
    <row r="222" spans="2:65" s="10" customFormat="1" ht="25.9" customHeight="1">
      <c r="B222" s="126"/>
      <c r="D222" s="127" t="s">
        <v>67</v>
      </c>
      <c r="E222" s="128" t="s">
        <v>427</v>
      </c>
      <c r="F222" s="128" t="s">
        <v>428</v>
      </c>
      <c r="I222" s="129"/>
      <c r="J222" s="130">
        <f>BK222</f>
        <v>0</v>
      </c>
      <c r="L222" s="126"/>
      <c r="M222" s="131"/>
      <c r="N222" s="132"/>
      <c r="O222" s="132"/>
      <c r="P222" s="133">
        <f>P223+P225</f>
        <v>0</v>
      </c>
      <c r="Q222" s="132"/>
      <c r="R222" s="133">
        <f>R223+R225</f>
        <v>0</v>
      </c>
      <c r="S222" s="132"/>
      <c r="T222" s="134">
        <f>T223+T225</f>
        <v>0</v>
      </c>
      <c r="AR222" s="127" t="s">
        <v>86</v>
      </c>
      <c r="AT222" s="135" t="s">
        <v>67</v>
      </c>
      <c r="AU222" s="135" t="s">
        <v>68</v>
      </c>
      <c r="AY222" s="127" t="s">
        <v>147</v>
      </c>
      <c r="BK222" s="136">
        <f>BK223+BK225</f>
        <v>0</v>
      </c>
    </row>
    <row r="223" spans="2:65" s="10" customFormat="1" ht="22.9" customHeight="1">
      <c r="B223" s="126"/>
      <c r="D223" s="127" t="s">
        <v>67</v>
      </c>
      <c r="E223" s="137" t="s">
        <v>429</v>
      </c>
      <c r="F223" s="137" t="s">
        <v>430</v>
      </c>
      <c r="I223" s="129"/>
      <c r="J223" s="138">
        <f>BK223</f>
        <v>0</v>
      </c>
      <c r="L223" s="126"/>
      <c r="M223" s="131"/>
      <c r="N223" s="132"/>
      <c r="O223" s="132"/>
      <c r="P223" s="133">
        <f>P224</f>
        <v>0</v>
      </c>
      <c r="Q223" s="132"/>
      <c r="R223" s="133">
        <f>R224</f>
        <v>0</v>
      </c>
      <c r="S223" s="132"/>
      <c r="T223" s="134">
        <f>T224</f>
        <v>0</v>
      </c>
      <c r="AR223" s="127" t="s">
        <v>86</v>
      </c>
      <c r="AT223" s="135" t="s">
        <v>67</v>
      </c>
      <c r="AU223" s="135" t="s">
        <v>73</v>
      </c>
      <c r="AY223" s="127" t="s">
        <v>147</v>
      </c>
      <c r="BK223" s="136">
        <f>BK224</f>
        <v>0</v>
      </c>
    </row>
    <row r="224" spans="2:65" s="1" customFormat="1" ht="16.5" customHeight="1">
      <c r="B224" s="139"/>
      <c r="C224" s="140" t="s">
        <v>431</v>
      </c>
      <c r="D224" s="140" t="s">
        <v>149</v>
      </c>
      <c r="E224" s="141" t="s">
        <v>432</v>
      </c>
      <c r="F224" s="142" t="s">
        <v>433</v>
      </c>
      <c r="G224" s="143" t="s">
        <v>434</v>
      </c>
      <c r="H224" s="144">
        <v>1</v>
      </c>
      <c r="I224" s="145"/>
      <c r="J224" s="144">
        <f>ROUND(I224*H224,3)</f>
        <v>0</v>
      </c>
      <c r="K224" s="142" t="s">
        <v>1</v>
      </c>
      <c r="L224" s="30"/>
      <c r="M224" s="146" t="s">
        <v>1</v>
      </c>
      <c r="N224" s="147" t="s">
        <v>40</v>
      </c>
      <c r="O224" s="49"/>
      <c r="P224" s="148">
        <f>O224*H224</f>
        <v>0</v>
      </c>
      <c r="Q224" s="148">
        <v>0</v>
      </c>
      <c r="R224" s="148">
        <f>Q224*H224</f>
        <v>0</v>
      </c>
      <c r="S224" s="148">
        <v>0</v>
      </c>
      <c r="T224" s="149">
        <f>S224*H224</f>
        <v>0</v>
      </c>
      <c r="AR224" s="16" t="s">
        <v>435</v>
      </c>
      <c r="AT224" s="16" t="s">
        <v>149</v>
      </c>
      <c r="AU224" s="16" t="s">
        <v>77</v>
      </c>
      <c r="AY224" s="16" t="s">
        <v>147</v>
      </c>
      <c r="BE224" s="150">
        <f>IF(N224="základná",J224,0)</f>
        <v>0</v>
      </c>
      <c r="BF224" s="150">
        <f>IF(N224="znížená",J224,0)</f>
        <v>0</v>
      </c>
      <c r="BG224" s="150">
        <f>IF(N224="zákl. prenesená",J224,0)</f>
        <v>0</v>
      </c>
      <c r="BH224" s="150">
        <f>IF(N224="zníž. prenesená",J224,0)</f>
        <v>0</v>
      </c>
      <c r="BI224" s="150">
        <f>IF(N224="nulová",J224,0)</f>
        <v>0</v>
      </c>
      <c r="BJ224" s="16" t="s">
        <v>77</v>
      </c>
      <c r="BK224" s="151">
        <f>ROUND(I224*H224,3)</f>
        <v>0</v>
      </c>
      <c r="BL224" s="16" t="s">
        <v>435</v>
      </c>
      <c r="BM224" s="16" t="s">
        <v>436</v>
      </c>
    </row>
    <row r="225" spans="2:65" s="10" customFormat="1" ht="22.9" customHeight="1">
      <c r="B225" s="126"/>
      <c r="D225" s="127" t="s">
        <v>67</v>
      </c>
      <c r="E225" s="137" t="s">
        <v>437</v>
      </c>
      <c r="F225" s="137" t="s">
        <v>438</v>
      </c>
      <c r="I225" s="129"/>
      <c r="J225" s="138">
        <f>BK225</f>
        <v>0</v>
      </c>
      <c r="L225" s="126"/>
      <c r="M225" s="131"/>
      <c r="N225" s="132"/>
      <c r="O225" s="132"/>
      <c r="P225" s="133">
        <f>P226</f>
        <v>0</v>
      </c>
      <c r="Q225" s="132"/>
      <c r="R225" s="133">
        <f>R226</f>
        <v>0</v>
      </c>
      <c r="S225" s="132"/>
      <c r="T225" s="134">
        <f>T226</f>
        <v>0</v>
      </c>
      <c r="AR225" s="127" t="s">
        <v>86</v>
      </c>
      <c r="AT225" s="135" t="s">
        <v>67</v>
      </c>
      <c r="AU225" s="135" t="s">
        <v>73</v>
      </c>
      <c r="AY225" s="127" t="s">
        <v>147</v>
      </c>
      <c r="BK225" s="136">
        <f>BK226</f>
        <v>0</v>
      </c>
    </row>
    <row r="226" spans="2:65" s="1" customFormat="1" ht="16.5" customHeight="1">
      <c r="B226" s="139"/>
      <c r="C226" s="140" t="s">
        <v>439</v>
      </c>
      <c r="D226" s="140" t="s">
        <v>149</v>
      </c>
      <c r="E226" s="141" t="s">
        <v>440</v>
      </c>
      <c r="F226" s="142" t="s">
        <v>441</v>
      </c>
      <c r="G226" s="143" t="s">
        <v>421</v>
      </c>
      <c r="H226" s="144">
        <v>1</v>
      </c>
      <c r="I226" s="145"/>
      <c r="J226" s="144">
        <f>ROUND(I226*H226,3)</f>
        <v>0</v>
      </c>
      <c r="K226" s="142" t="s">
        <v>1</v>
      </c>
      <c r="L226" s="30"/>
      <c r="M226" s="193" t="s">
        <v>1</v>
      </c>
      <c r="N226" s="194" t="s">
        <v>40</v>
      </c>
      <c r="O226" s="195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AR226" s="16" t="s">
        <v>435</v>
      </c>
      <c r="AT226" s="16" t="s">
        <v>149</v>
      </c>
      <c r="AU226" s="16" t="s">
        <v>77</v>
      </c>
      <c r="AY226" s="16" t="s">
        <v>147</v>
      </c>
      <c r="BE226" s="150">
        <f>IF(N226="základná",J226,0)</f>
        <v>0</v>
      </c>
      <c r="BF226" s="150">
        <f>IF(N226="znížená",J226,0)</f>
        <v>0</v>
      </c>
      <c r="BG226" s="150">
        <f>IF(N226="zákl. prenesená",J226,0)</f>
        <v>0</v>
      </c>
      <c r="BH226" s="150">
        <f>IF(N226="zníž. prenesená",J226,0)</f>
        <v>0</v>
      </c>
      <c r="BI226" s="150">
        <f>IF(N226="nulová",J226,0)</f>
        <v>0</v>
      </c>
      <c r="BJ226" s="16" t="s">
        <v>77</v>
      </c>
      <c r="BK226" s="151">
        <f>ROUND(I226*H226,3)</f>
        <v>0</v>
      </c>
      <c r="BL226" s="16" t="s">
        <v>435</v>
      </c>
      <c r="BM226" s="16" t="s">
        <v>442</v>
      </c>
    </row>
    <row r="227" spans="2:65" s="1" customFormat="1" ht="6.95" customHeight="1">
      <c r="B227" s="39"/>
      <c r="C227" s="40"/>
      <c r="D227" s="40"/>
      <c r="E227" s="40"/>
      <c r="F227" s="40"/>
      <c r="G227" s="40"/>
      <c r="H227" s="40"/>
      <c r="I227" s="100"/>
      <c r="J227" s="40"/>
      <c r="K227" s="40"/>
      <c r="L227" s="30"/>
    </row>
  </sheetData>
  <autoFilter ref="C90:K226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61"/>
  <sheetViews>
    <sheetView showGridLines="0" topLeftCell="A19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79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443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">
        <v>1</v>
      </c>
      <c r="L14" s="30"/>
    </row>
    <row r="15" spans="2:46" s="1" customFormat="1" ht="18" customHeight="1">
      <c r="B15" s="30"/>
      <c r="E15" s="16" t="s">
        <v>24</v>
      </c>
      <c r="I15" s="85" t="s">
        <v>25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">
        <v>1</v>
      </c>
      <c r="L20" s="30"/>
    </row>
    <row r="21" spans="2:12" s="1" customFormat="1" ht="18" customHeight="1">
      <c r="B21" s="30"/>
      <c r="E21" s="16" t="s">
        <v>28</v>
      </c>
      <c r="I21" s="85" t="s">
        <v>25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">
        <v>1</v>
      </c>
      <c r="L23" s="30"/>
    </row>
    <row r="24" spans="2:12" s="1" customFormat="1" ht="18" customHeight="1">
      <c r="B24" s="30"/>
      <c r="E24" s="16" t="s">
        <v>32</v>
      </c>
      <c r="I24" s="85" t="s">
        <v>25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ROUND(J92,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ROUND((SUM(BE92:BE260)),  2)</f>
        <v>0</v>
      </c>
      <c r="I33" s="92">
        <v>0.2</v>
      </c>
      <c r="J33" s="91">
        <f>ROUND(((SUM(BE92:BE260))*I33),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ROUND((SUM(BF92:BF260)),  2)</f>
        <v>0</v>
      </c>
      <c r="I34" s="92">
        <v>0.2</v>
      </c>
      <c r="J34" s="91">
        <f>ROUND(((SUM(BF92:BF260))*I34),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ROUND((SUM(BG92:BG260)),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ROUND((SUM(BH92:BH260)),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ROUND((SUM(BI92:BI260)),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2 - SO 101.1 - Rekonštrukcia vodnej plochy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J92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444</v>
      </c>
      <c r="E60" s="108"/>
      <c r="F60" s="108"/>
      <c r="G60" s="108"/>
      <c r="H60" s="108"/>
      <c r="I60" s="109"/>
      <c r="J60" s="110">
        <f>J93</f>
        <v>0</v>
      </c>
      <c r="L60" s="106"/>
    </row>
    <row r="61" spans="2:47" s="8" customFormat="1" ht="19.899999999999999" customHeight="1">
      <c r="B61" s="111"/>
      <c r="D61" s="112" t="s">
        <v>122</v>
      </c>
      <c r="E61" s="113"/>
      <c r="F61" s="113"/>
      <c r="G61" s="113"/>
      <c r="H61" s="113"/>
      <c r="I61" s="114"/>
      <c r="J61" s="115">
        <f>J94</f>
        <v>0</v>
      </c>
      <c r="L61" s="111"/>
    </row>
    <row r="62" spans="2:47" s="8" customFormat="1" ht="19.899999999999999" customHeight="1">
      <c r="B62" s="111"/>
      <c r="D62" s="112" t="s">
        <v>445</v>
      </c>
      <c r="E62" s="113"/>
      <c r="F62" s="113"/>
      <c r="G62" s="113"/>
      <c r="H62" s="113"/>
      <c r="I62" s="114"/>
      <c r="J62" s="115">
        <f>J135</f>
        <v>0</v>
      </c>
      <c r="L62" s="111"/>
    </row>
    <row r="63" spans="2:47" s="8" customFormat="1" ht="19.899999999999999" customHeight="1">
      <c r="B63" s="111"/>
      <c r="D63" s="112" t="s">
        <v>446</v>
      </c>
      <c r="E63" s="113"/>
      <c r="F63" s="113"/>
      <c r="G63" s="113"/>
      <c r="H63" s="113"/>
      <c r="I63" s="114"/>
      <c r="J63" s="115">
        <f>J158</f>
        <v>0</v>
      </c>
      <c r="L63" s="111"/>
    </row>
    <row r="64" spans="2:47" s="8" customFormat="1" ht="19.899999999999999" customHeight="1">
      <c r="B64" s="111"/>
      <c r="D64" s="112" t="s">
        <v>124</v>
      </c>
      <c r="E64" s="113"/>
      <c r="F64" s="113"/>
      <c r="G64" s="113"/>
      <c r="H64" s="113"/>
      <c r="I64" s="114"/>
      <c r="J64" s="115">
        <f>J163</f>
        <v>0</v>
      </c>
      <c r="L64" s="111"/>
    </row>
    <row r="65" spans="2:12" s="8" customFormat="1" ht="19.899999999999999" customHeight="1">
      <c r="B65" s="111"/>
      <c r="D65" s="112" t="s">
        <v>447</v>
      </c>
      <c r="E65" s="113"/>
      <c r="F65" s="113"/>
      <c r="G65" s="113"/>
      <c r="H65" s="113"/>
      <c r="I65" s="114"/>
      <c r="J65" s="115">
        <f>J166</f>
        <v>0</v>
      </c>
      <c r="L65" s="111"/>
    </row>
    <row r="66" spans="2:12" s="8" customFormat="1" ht="19.899999999999999" customHeight="1">
      <c r="B66" s="111"/>
      <c r="D66" s="112" t="s">
        <v>125</v>
      </c>
      <c r="E66" s="113"/>
      <c r="F66" s="113"/>
      <c r="G66" s="113"/>
      <c r="H66" s="113"/>
      <c r="I66" s="114"/>
      <c r="J66" s="115">
        <f>J169</f>
        <v>0</v>
      </c>
      <c r="L66" s="111"/>
    </row>
    <row r="67" spans="2:12" s="8" customFormat="1" ht="19.899999999999999" customHeight="1">
      <c r="B67" s="111"/>
      <c r="D67" s="112" t="s">
        <v>125</v>
      </c>
      <c r="E67" s="113"/>
      <c r="F67" s="113"/>
      <c r="G67" s="113"/>
      <c r="H67" s="113"/>
      <c r="I67" s="114"/>
      <c r="J67" s="115">
        <f>J173</f>
        <v>0</v>
      </c>
      <c r="L67" s="111"/>
    </row>
    <row r="68" spans="2:12" s="8" customFormat="1" ht="19.899999999999999" customHeight="1">
      <c r="B68" s="111"/>
      <c r="D68" s="112" t="s">
        <v>448</v>
      </c>
      <c r="E68" s="113"/>
      <c r="F68" s="113"/>
      <c r="G68" s="113"/>
      <c r="H68" s="113"/>
      <c r="I68" s="114"/>
      <c r="J68" s="115">
        <f>J179</f>
        <v>0</v>
      </c>
      <c r="L68" s="111"/>
    </row>
    <row r="69" spans="2:12" s="7" customFormat="1" ht="24.95" customHeight="1">
      <c r="B69" s="106"/>
      <c r="D69" s="107" t="s">
        <v>127</v>
      </c>
      <c r="E69" s="108"/>
      <c r="F69" s="108"/>
      <c r="G69" s="108"/>
      <c r="H69" s="108"/>
      <c r="I69" s="109"/>
      <c r="J69" s="110">
        <f>J181</f>
        <v>0</v>
      </c>
      <c r="L69" s="106"/>
    </row>
    <row r="70" spans="2:12" s="8" customFormat="1" ht="19.899999999999999" customHeight="1">
      <c r="B70" s="111"/>
      <c r="D70" s="112" t="s">
        <v>449</v>
      </c>
      <c r="E70" s="113"/>
      <c r="F70" s="113"/>
      <c r="G70" s="113"/>
      <c r="H70" s="113"/>
      <c r="I70" s="114"/>
      <c r="J70" s="115">
        <f>J182</f>
        <v>0</v>
      </c>
      <c r="L70" s="111"/>
    </row>
    <row r="71" spans="2:12" s="7" customFormat="1" ht="24.95" customHeight="1">
      <c r="B71" s="106"/>
      <c r="D71" s="107" t="s">
        <v>450</v>
      </c>
      <c r="E71" s="108"/>
      <c r="F71" s="108"/>
      <c r="G71" s="108"/>
      <c r="H71" s="108"/>
      <c r="I71" s="109"/>
      <c r="J71" s="110">
        <f>J190</f>
        <v>0</v>
      </c>
      <c r="L71" s="106"/>
    </row>
    <row r="72" spans="2:12" s="8" customFormat="1" ht="19.899999999999999" customHeight="1">
      <c r="B72" s="111"/>
      <c r="D72" s="112" t="s">
        <v>451</v>
      </c>
      <c r="E72" s="113"/>
      <c r="F72" s="113"/>
      <c r="G72" s="113"/>
      <c r="H72" s="113"/>
      <c r="I72" s="114"/>
      <c r="J72" s="115">
        <f>J191</f>
        <v>0</v>
      </c>
      <c r="L72" s="111"/>
    </row>
    <row r="73" spans="2:12" s="1" customFormat="1" ht="21.75" customHeight="1">
      <c r="B73" s="30"/>
      <c r="I73" s="84"/>
      <c r="L73" s="30"/>
    </row>
    <row r="74" spans="2:12" s="1" customFormat="1" ht="6.95" customHeight="1">
      <c r="B74" s="39"/>
      <c r="C74" s="40"/>
      <c r="D74" s="40"/>
      <c r="E74" s="40"/>
      <c r="F74" s="40"/>
      <c r="G74" s="40"/>
      <c r="H74" s="40"/>
      <c r="I74" s="100"/>
      <c r="J74" s="40"/>
      <c r="K74" s="40"/>
      <c r="L74" s="30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101"/>
      <c r="J78" s="42"/>
      <c r="K78" s="42"/>
      <c r="L78" s="30"/>
    </row>
    <row r="79" spans="2:12" s="1" customFormat="1" ht="24.95" customHeight="1">
      <c r="B79" s="30"/>
      <c r="C79" s="20" t="s">
        <v>133</v>
      </c>
      <c r="I79" s="84"/>
      <c r="L79" s="30"/>
    </row>
    <row r="80" spans="2:12" s="1" customFormat="1" ht="6.95" customHeight="1">
      <c r="B80" s="30"/>
      <c r="I80" s="84"/>
      <c r="L80" s="30"/>
    </row>
    <row r="81" spans="2:65" s="1" customFormat="1" ht="12" customHeight="1">
      <c r="B81" s="30"/>
      <c r="C81" s="25" t="s">
        <v>14</v>
      </c>
      <c r="I81" s="84"/>
      <c r="L81" s="30"/>
    </row>
    <row r="82" spans="2:65" s="1" customFormat="1" ht="16.5" customHeight="1">
      <c r="B82" s="30"/>
      <c r="E82" s="238" t="str">
        <f>E7</f>
        <v>ROZKVET - OPRAVA NÁMESTIA</v>
      </c>
      <c r="F82" s="239"/>
      <c r="G82" s="239"/>
      <c r="H82" s="239"/>
      <c r="I82" s="84"/>
      <c r="L82" s="30"/>
    </row>
    <row r="83" spans="2:65" s="1" customFormat="1" ht="12" customHeight="1">
      <c r="B83" s="30"/>
      <c r="C83" s="25" t="s">
        <v>114</v>
      </c>
      <c r="I83" s="84"/>
      <c r="L83" s="30"/>
    </row>
    <row r="84" spans="2:65" s="1" customFormat="1" ht="16.5" customHeight="1">
      <c r="B84" s="30"/>
      <c r="E84" s="212" t="str">
        <f>E9</f>
        <v>2 - SO 101.1 - Rekonštrukcia vodnej plochy</v>
      </c>
      <c r="F84" s="211"/>
      <c r="G84" s="211"/>
      <c r="H84" s="211"/>
      <c r="I84" s="84"/>
      <c r="L84" s="30"/>
    </row>
    <row r="85" spans="2:65" s="1" customFormat="1" ht="6.95" customHeight="1">
      <c r="B85" s="30"/>
      <c r="I85" s="84"/>
      <c r="L85" s="30"/>
    </row>
    <row r="86" spans="2:65" s="1" customFormat="1" ht="12" customHeight="1">
      <c r="B86" s="30"/>
      <c r="C86" s="25" t="s">
        <v>18</v>
      </c>
      <c r="F86" s="16" t="str">
        <f>F12</f>
        <v xml:space="preserve"> </v>
      </c>
      <c r="I86" s="85" t="s">
        <v>20</v>
      </c>
      <c r="J86" s="46" t="str">
        <f>IF(J12="","",J12)</f>
        <v>15.10.2018</v>
      </c>
      <c r="L86" s="30"/>
    </row>
    <row r="87" spans="2:65" s="1" customFormat="1" ht="6.95" customHeight="1">
      <c r="B87" s="30"/>
      <c r="I87" s="84"/>
      <c r="L87" s="30"/>
    </row>
    <row r="88" spans="2:65" s="1" customFormat="1" ht="13.7" customHeight="1">
      <c r="B88" s="30"/>
      <c r="C88" s="25" t="s">
        <v>22</v>
      </c>
      <c r="F88" s="16" t="str">
        <f>E15</f>
        <v>Mestský úrad , Trenčín</v>
      </c>
      <c r="I88" s="85" t="s">
        <v>27</v>
      </c>
      <c r="J88" s="28" t="str">
        <f>E21</f>
        <v>BYTOP , s.r.o. Trenčín</v>
      </c>
      <c r="L88" s="30"/>
    </row>
    <row r="89" spans="2:65" s="1" customFormat="1" ht="13.7" customHeight="1">
      <c r="B89" s="30"/>
      <c r="C89" s="25" t="s">
        <v>26</v>
      </c>
      <c r="F89" s="16">
        <f>IF(E18="","",E18)</f>
        <v>0</v>
      </c>
      <c r="I89" s="85" t="s">
        <v>31</v>
      </c>
      <c r="J89" s="28" t="str">
        <f>E24</f>
        <v>Martinusová Katarína</v>
      </c>
      <c r="L89" s="30"/>
    </row>
    <row r="90" spans="2:65" s="1" customFormat="1" ht="10.35" customHeight="1">
      <c r="B90" s="30"/>
      <c r="I90" s="84"/>
      <c r="L90" s="30"/>
    </row>
    <row r="91" spans="2:65" s="9" customFormat="1" ht="29.25" customHeight="1">
      <c r="B91" s="116"/>
      <c r="C91" s="117" t="s">
        <v>134</v>
      </c>
      <c r="D91" s="118" t="s">
        <v>53</v>
      </c>
      <c r="E91" s="118" t="s">
        <v>49</v>
      </c>
      <c r="F91" s="118" t="s">
        <v>50</v>
      </c>
      <c r="G91" s="118" t="s">
        <v>135</v>
      </c>
      <c r="H91" s="118" t="s">
        <v>136</v>
      </c>
      <c r="I91" s="119" t="s">
        <v>137</v>
      </c>
      <c r="J91" s="120" t="s">
        <v>118</v>
      </c>
      <c r="K91" s="121" t="s">
        <v>138</v>
      </c>
      <c r="L91" s="116"/>
      <c r="M91" s="53" t="s">
        <v>1</v>
      </c>
      <c r="N91" s="54" t="s">
        <v>38</v>
      </c>
      <c r="O91" s="54" t="s">
        <v>139</v>
      </c>
      <c r="P91" s="54" t="s">
        <v>140</v>
      </c>
      <c r="Q91" s="54" t="s">
        <v>141</v>
      </c>
      <c r="R91" s="54" t="s">
        <v>142</v>
      </c>
      <c r="S91" s="54" t="s">
        <v>143</v>
      </c>
      <c r="T91" s="55" t="s">
        <v>144</v>
      </c>
    </row>
    <row r="92" spans="2:65" s="1" customFormat="1" ht="22.9" customHeight="1">
      <c r="B92" s="30"/>
      <c r="C92" s="58" t="s">
        <v>119</v>
      </c>
      <c r="I92" s="84"/>
      <c r="J92" s="122">
        <f>BK92</f>
        <v>0</v>
      </c>
      <c r="L92" s="30"/>
      <c r="M92" s="56"/>
      <c r="N92" s="47"/>
      <c r="O92" s="47"/>
      <c r="P92" s="123">
        <f>P93+P181+P190</f>
        <v>0</v>
      </c>
      <c r="Q92" s="47"/>
      <c r="R92" s="123">
        <f>R93+R181+R190</f>
        <v>68.463646159999996</v>
      </c>
      <c r="S92" s="47"/>
      <c r="T92" s="124">
        <f>T93+T181+T190</f>
        <v>0</v>
      </c>
      <c r="AT92" s="16" t="s">
        <v>67</v>
      </c>
      <c r="AU92" s="16" t="s">
        <v>120</v>
      </c>
      <c r="BK92" s="125">
        <f>BK93+BK181+BK190</f>
        <v>0</v>
      </c>
    </row>
    <row r="93" spans="2:65" s="10" customFormat="1" ht="25.9" customHeight="1">
      <c r="B93" s="126"/>
      <c r="D93" s="127" t="s">
        <v>67</v>
      </c>
      <c r="E93" s="128" t="s">
        <v>145</v>
      </c>
      <c r="F93" s="128" t="s">
        <v>452</v>
      </c>
      <c r="I93" s="129"/>
      <c r="J93" s="130">
        <f>BK93</f>
        <v>0</v>
      </c>
      <c r="L93" s="126"/>
      <c r="M93" s="131"/>
      <c r="N93" s="132"/>
      <c r="O93" s="132"/>
      <c r="P93" s="133">
        <f>P94+P135+P158+P163+P166+P169+P173+P179</f>
        <v>0</v>
      </c>
      <c r="Q93" s="132"/>
      <c r="R93" s="133">
        <f>R94+R135+R158+R163+R166+R169+R173+R179</f>
        <v>65.95324316</v>
      </c>
      <c r="S93" s="132"/>
      <c r="T93" s="134">
        <f>T94+T135+T158+T163+T166+T169+T173+T179</f>
        <v>0</v>
      </c>
      <c r="AR93" s="127" t="s">
        <v>73</v>
      </c>
      <c r="AT93" s="135" t="s">
        <v>67</v>
      </c>
      <c r="AU93" s="135" t="s">
        <v>68</v>
      </c>
      <c r="AY93" s="127" t="s">
        <v>147</v>
      </c>
      <c r="BK93" s="136">
        <f>BK94+BK135+BK158+BK163+BK166+BK169+BK173+BK179</f>
        <v>0</v>
      </c>
    </row>
    <row r="94" spans="2:65" s="10" customFormat="1" ht="22.9" customHeight="1">
      <c r="B94" s="126"/>
      <c r="D94" s="127" t="s">
        <v>67</v>
      </c>
      <c r="E94" s="137" t="s">
        <v>73</v>
      </c>
      <c r="F94" s="137" t="s">
        <v>148</v>
      </c>
      <c r="I94" s="129"/>
      <c r="J94" s="138">
        <f>BK94</f>
        <v>0</v>
      </c>
      <c r="L94" s="126"/>
      <c r="M94" s="131"/>
      <c r="N94" s="132"/>
      <c r="O94" s="132"/>
      <c r="P94" s="133">
        <f>SUM(P95:P134)</f>
        <v>0</v>
      </c>
      <c r="Q94" s="132"/>
      <c r="R94" s="133">
        <f>SUM(R95:R134)</f>
        <v>2.8999999999999998E-2</v>
      </c>
      <c r="S94" s="132"/>
      <c r="T94" s="134">
        <f>SUM(T95:T134)</f>
        <v>0</v>
      </c>
      <c r="AR94" s="127" t="s">
        <v>73</v>
      </c>
      <c r="AT94" s="135" t="s">
        <v>67</v>
      </c>
      <c r="AU94" s="135" t="s">
        <v>73</v>
      </c>
      <c r="AY94" s="127" t="s">
        <v>147</v>
      </c>
      <c r="BK94" s="136">
        <f>SUM(BK95:BK134)</f>
        <v>0</v>
      </c>
    </row>
    <row r="95" spans="2:65" s="1" customFormat="1" ht="16.5" customHeight="1">
      <c r="B95" s="139"/>
      <c r="C95" s="140" t="s">
        <v>73</v>
      </c>
      <c r="D95" s="140" t="s">
        <v>149</v>
      </c>
      <c r="E95" s="141" t="s">
        <v>150</v>
      </c>
      <c r="F95" s="142" t="s">
        <v>151</v>
      </c>
      <c r="G95" s="143" t="s">
        <v>152</v>
      </c>
      <c r="H95" s="144">
        <v>81.78</v>
      </c>
      <c r="I95" s="145"/>
      <c r="J95" s="144">
        <f>ROUND(I95*H95,3)</f>
        <v>0</v>
      </c>
      <c r="K95" s="142" t="s">
        <v>153</v>
      </c>
      <c r="L95" s="30"/>
      <c r="M95" s="146" t="s">
        <v>1</v>
      </c>
      <c r="N95" s="147" t="s">
        <v>40</v>
      </c>
      <c r="O95" s="49"/>
      <c r="P95" s="148">
        <f>O95*H95</f>
        <v>0</v>
      </c>
      <c r="Q95" s="148">
        <v>0</v>
      </c>
      <c r="R95" s="148">
        <f>Q95*H95</f>
        <v>0</v>
      </c>
      <c r="S95" s="148">
        <v>0</v>
      </c>
      <c r="T95" s="149">
        <f>S95*H95</f>
        <v>0</v>
      </c>
      <c r="AR95" s="16" t="s">
        <v>83</v>
      </c>
      <c r="AT95" s="16" t="s">
        <v>149</v>
      </c>
      <c r="AU95" s="16" t="s">
        <v>77</v>
      </c>
      <c r="AY95" s="16" t="s">
        <v>147</v>
      </c>
      <c r="BE95" s="150">
        <f>IF(N95="základná",J95,0)</f>
        <v>0</v>
      </c>
      <c r="BF95" s="150">
        <f>IF(N95="znížená",J95,0)</f>
        <v>0</v>
      </c>
      <c r="BG95" s="150">
        <f>IF(N95="zákl. prenesená",J95,0)</f>
        <v>0</v>
      </c>
      <c r="BH95" s="150">
        <f>IF(N95="zníž. prenesená",J95,0)</f>
        <v>0</v>
      </c>
      <c r="BI95" s="150">
        <f>IF(N95="nulová",J95,0)</f>
        <v>0</v>
      </c>
      <c r="BJ95" s="16" t="s">
        <v>77</v>
      </c>
      <c r="BK95" s="151">
        <f>ROUND(I95*H95,3)</f>
        <v>0</v>
      </c>
      <c r="BL95" s="16" t="s">
        <v>83</v>
      </c>
      <c r="BM95" s="16" t="s">
        <v>453</v>
      </c>
    </row>
    <row r="96" spans="2:65" s="12" customFormat="1">
      <c r="B96" s="160"/>
      <c r="D96" s="153" t="s">
        <v>155</v>
      </c>
      <c r="E96" s="161" t="s">
        <v>1</v>
      </c>
      <c r="F96" s="162" t="s">
        <v>454</v>
      </c>
      <c r="H96" s="163">
        <v>81.78</v>
      </c>
      <c r="I96" s="164"/>
      <c r="L96" s="160"/>
      <c r="M96" s="165"/>
      <c r="N96" s="166"/>
      <c r="O96" s="166"/>
      <c r="P96" s="166"/>
      <c r="Q96" s="166"/>
      <c r="R96" s="166"/>
      <c r="S96" s="166"/>
      <c r="T96" s="167"/>
      <c r="AT96" s="161" t="s">
        <v>155</v>
      </c>
      <c r="AU96" s="161" t="s">
        <v>77</v>
      </c>
      <c r="AV96" s="12" t="s">
        <v>77</v>
      </c>
      <c r="AW96" s="12" t="s">
        <v>29</v>
      </c>
      <c r="AX96" s="12" t="s">
        <v>73</v>
      </c>
      <c r="AY96" s="161" t="s">
        <v>147</v>
      </c>
    </row>
    <row r="97" spans="2:65" s="1" customFormat="1" ht="16.5" customHeight="1">
      <c r="B97" s="139"/>
      <c r="C97" s="140" t="s">
        <v>77</v>
      </c>
      <c r="D97" s="140" t="s">
        <v>149</v>
      </c>
      <c r="E97" s="141" t="s">
        <v>455</v>
      </c>
      <c r="F97" s="142" t="s">
        <v>456</v>
      </c>
      <c r="G97" s="143" t="s">
        <v>152</v>
      </c>
      <c r="H97" s="144">
        <v>25</v>
      </c>
      <c r="I97" s="145"/>
      <c r="J97" s="144">
        <f>ROUND(I97*H97,3)</f>
        <v>0</v>
      </c>
      <c r="K97" s="142" t="s">
        <v>153</v>
      </c>
      <c r="L97" s="30"/>
      <c r="M97" s="146" t="s">
        <v>1</v>
      </c>
      <c r="N97" s="147" t="s">
        <v>40</v>
      </c>
      <c r="O97" s="49"/>
      <c r="P97" s="148">
        <f>O97*H97</f>
        <v>0</v>
      </c>
      <c r="Q97" s="148">
        <v>0</v>
      </c>
      <c r="R97" s="148">
        <f>Q97*H97</f>
        <v>0</v>
      </c>
      <c r="S97" s="148">
        <v>0</v>
      </c>
      <c r="T97" s="149">
        <f>S97*H97</f>
        <v>0</v>
      </c>
      <c r="AR97" s="16" t="s">
        <v>83</v>
      </c>
      <c r="AT97" s="16" t="s">
        <v>149</v>
      </c>
      <c r="AU97" s="16" t="s">
        <v>77</v>
      </c>
      <c r="AY97" s="16" t="s">
        <v>147</v>
      </c>
      <c r="BE97" s="150">
        <f>IF(N97="základná",J97,0)</f>
        <v>0</v>
      </c>
      <c r="BF97" s="150">
        <f>IF(N97="znížená",J97,0)</f>
        <v>0</v>
      </c>
      <c r="BG97" s="150">
        <f>IF(N97="zákl. prenesená",J97,0)</f>
        <v>0</v>
      </c>
      <c r="BH97" s="150">
        <f>IF(N97="zníž. prenesená",J97,0)</f>
        <v>0</v>
      </c>
      <c r="BI97" s="150">
        <f>IF(N97="nulová",J97,0)</f>
        <v>0</v>
      </c>
      <c r="BJ97" s="16" t="s">
        <v>77</v>
      </c>
      <c r="BK97" s="151">
        <f>ROUND(I97*H97,3)</f>
        <v>0</v>
      </c>
      <c r="BL97" s="16" t="s">
        <v>83</v>
      </c>
      <c r="BM97" s="16" t="s">
        <v>457</v>
      </c>
    </row>
    <row r="98" spans="2:65" s="1" customFormat="1" ht="16.5" customHeight="1">
      <c r="B98" s="139"/>
      <c r="C98" s="140" t="s">
        <v>80</v>
      </c>
      <c r="D98" s="140" t="s">
        <v>149</v>
      </c>
      <c r="E98" s="141" t="s">
        <v>180</v>
      </c>
      <c r="F98" s="142" t="s">
        <v>181</v>
      </c>
      <c r="G98" s="143" t="s">
        <v>182</v>
      </c>
      <c r="H98" s="144">
        <v>53.156999999999996</v>
      </c>
      <c r="I98" s="145"/>
      <c r="J98" s="144">
        <f>ROUND(I98*H98,3)</f>
        <v>0</v>
      </c>
      <c r="K98" s="142" t="s">
        <v>183</v>
      </c>
      <c r="L98" s="30"/>
      <c r="M98" s="146" t="s">
        <v>1</v>
      </c>
      <c r="N98" s="147" t="s">
        <v>40</v>
      </c>
      <c r="O98" s="49"/>
      <c r="P98" s="148">
        <f>O98*H98</f>
        <v>0</v>
      </c>
      <c r="Q98" s="148">
        <v>0</v>
      </c>
      <c r="R98" s="148">
        <f>Q98*H98</f>
        <v>0</v>
      </c>
      <c r="S98" s="148">
        <v>0</v>
      </c>
      <c r="T98" s="149">
        <f>S98*H98</f>
        <v>0</v>
      </c>
      <c r="AR98" s="16" t="s">
        <v>83</v>
      </c>
      <c r="AT98" s="16" t="s">
        <v>149</v>
      </c>
      <c r="AU98" s="16" t="s">
        <v>77</v>
      </c>
      <c r="AY98" s="16" t="s">
        <v>147</v>
      </c>
      <c r="BE98" s="150">
        <f>IF(N98="základná",J98,0)</f>
        <v>0</v>
      </c>
      <c r="BF98" s="150">
        <f>IF(N98="znížená",J98,0)</f>
        <v>0</v>
      </c>
      <c r="BG98" s="150">
        <f>IF(N98="zákl. prenesená",J98,0)</f>
        <v>0</v>
      </c>
      <c r="BH98" s="150">
        <f>IF(N98="zníž. prenesená",J98,0)</f>
        <v>0</v>
      </c>
      <c r="BI98" s="150">
        <f>IF(N98="nulová",J98,0)</f>
        <v>0</v>
      </c>
      <c r="BJ98" s="16" t="s">
        <v>77</v>
      </c>
      <c r="BK98" s="151">
        <f>ROUND(I98*H98,3)</f>
        <v>0</v>
      </c>
      <c r="BL98" s="16" t="s">
        <v>83</v>
      </c>
      <c r="BM98" s="16" t="s">
        <v>458</v>
      </c>
    </row>
    <row r="99" spans="2:65" s="12" customFormat="1">
      <c r="B99" s="160"/>
      <c r="D99" s="153" t="s">
        <v>155</v>
      </c>
      <c r="E99" s="161" t="s">
        <v>1</v>
      </c>
      <c r="F99" s="162" t="s">
        <v>459</v>
      </c>
      <c r="H99" s="163">
        <v>53.156999999999996</v>
      </c>
      <c r="I99" s="164"/>
      <c r="L99" s="160"/>
      <c r="M99" s="165"/>
      <c r="N99" s="166"/>
      <c r="O99" s="166"/>
      <c r="P99" s="166"/>
      <c r="Q99" s="166"/>
      <c r="R99" s="166"/>
      <c r="S99" s="166"/>
      <c r="T99" s="167"/>
      <c r="AT99" s="161" t="s">
        <v>155</v>
      </c>
      <c r="AU99" s="161" t="s">
        <v>77</v>
      </c>
      <c r="AV99" s="12" t="s">
        <v>77</v>
      </c>
      <c r="AW99" s="12" t="s">
        <v>29</v>
      </c>
      <c r="AX99" s="12" t="s">
        <v>73</v>
      </c>
      <c r="AY99" s="161" t="s">
        <v>147</v>
      </c>
    </row>
    <row r="100" spans="2:65" s="1" customFormat="1" ht="16.5" customHeight="1">
      <c r="B100" s="139"/>
      <c r="C100" s="140" t="s">
        <v>83</v>
      </c>
      <c r="D100" s="140" t="s">
        <v>149</v>
      </c>
      <c r="E100" s="141" t="s">
        <v>190</v>
      </c>
      <c r="F100" s="142" t="s">
        <v>191</v>
      </c>
      <c r="G100" s="143" t="s">
        <v>182</v>
      </c>
      <c r="H100" s="144">
        <v>53.156999999999996</v>
      </c>
      <c r="I100" s="145"/>
      <c r="J100" s="144">
        <f>ROUND(I100*H100,3)</f>
        <v>0</v>
      </c>
      <c r="K100" s="142" t="s">
        <v>183</v>
      </c>
      <c r="L100" s="30"/>
      <c r="M100" s="146" t="s">
        <v>1</v>
      </c>
      <c r="N100" s="147" t="s">
        <v>40</v>
      </c>
      <c r="O100" s="49"/>
      <c r="P100" s="148">
        <f>O100*H100</f>
        <v>0</v>
      </c>
      <c r="Q100" s="148">
        <v>0</v>
      </c>
      <c r="R100" s="148">
        <f>Q100*H100</f>
        <v>0</v>
      </c>
      <c r="S100" s="148">
        <v>0</v>
      </c>
      <c r="T100" s="149">
        <f>S100*H100</f>
        <v>0</v>
      </c>
      <c r="AR100" s="16" t="s">
        <v>83</v>
      </c>
      <c r="AT100" s="16" t="s">
        <v>149</v>
      </c>
      <c r="AU100" s="16" t="s">
        <v>77</v>
      </c>
      <c r="AY100" s="16" t="s">
        <v>147</v>
      </c>
      <c r="BE100" s="150">
        <f>IF(N100="základná",J100,0)</f>
        <v>0</v>
      </c>
      <c r="BF100" s="150">
        <f>IF(N100="znížená",J100,0)</f>
        <v>0</v>
      </c>
      <c r="BG100" s="150">
        <f>IF(N100="zákl. prenesená",J100,0)</f>
        <v>0</v>
      </c>
      <c r="BH100" s="150">
        <f>IF(N100="zníž. prenesená",J100,0)</f>
        <v>0</v>
      </c>
      <c r="BI100" s="150">
        <f>IF(N100="nulová",J100,0)</f>
        <v>0</v>
      </c>
      <c r="BJ100" s="16" t="s">
        <v>77</v>
      </c>
      <c r="BK100" s="151">
        <f>ROUND(I100*H100,3)</f>
        <v>0</v>
      </c>
      <c r="BL100" s="16" t="s">
        <v>83</v>
      </c>
      <c r="BM100" s="16" t="s">
        <v>460</v>
      </c>
    </row>
    <row r="101" spans="2:65" s="1" customFormat="1" ht="16.5" customHeight="1">
      <c r="B101" s="139"/>
      <c r="C101" s="140" t="s">
        <v>86</v>
      </c>
      <c r="D101" s="140" t="s">
        <v>149</v>
      </c>
      <c r="E101" s="141" t="s">
        <v>461</v>
      </c>
      <c r="F101" s="142" t="s">
        <v>462</v>
      </c>
      <c r="G101" s="143" t="s">
        <v>182</v>
      </c>
      <c r="H101" s="144">
        <v>15.625</v>
      </c>
      <c r="I101" s="145"/>
      <c r="J101" s="144">
        <f>ROUND(I101*H101,3)</f>
        <v>0</v>
      </c>
      <c r="K101" s="142" t="s">
        <v>153</v>
      </c>
      <c r="L101" s="30"/>
      <c r="M101" s="146" t="s">
        <v>1</v>
      </c>
      <c r="N101" s="147" t="s">
        <v>40</v>
      </c>
      <c r="O101" s="49"/>
      <c r="P101" s="148">
        <f>O101*H101</f>
        <v>0</v>
      </c>
      <c r="Q101" s="148">
        <v>0</v>
      </c>
      <c r="R101" s="148">
        <f>Q101*H101</f>
        <v>0</v>
      </c>
      <c r="S101" s="148">
        <v>0</v>
      </c>
      <c r="T101" s="149">
        <f>S101*H101</f>
        <v>0</v>
      </c>
      <c r="AR101" s="16" t="s">
        <v>83</v>
      </c>
      <c r="AT101" s="16" t="s">
        <v>149</v>
      </c>
      <c r="AU101" s="16" t="s">
        <v>77</v>
      </c>
      <c r="AY101" s="16" t="s">
        <v>147</v>
      </c>
      <c r="BE101" s="150">
        <f>IF(N101="základná",J101,0)</f>
        <v>0</v>
      </c>
      <c r="BF101" s="150">
        <f>IF(N101="znížená",J101,0)</f>
        <v>0</v>
      </c>
      <c r="BG101" s="150">
        <f>IF(N101="zákl. prenesená",J101,0)</f>
        <v>0</v>
      </c>
      <c r="BH101" s="150">
        <f>IF(N101="zníž. prenesená",J101,0)</f>
        <v>0</v>
      </c>
      <c r="BI101" s="150">
        <f>IF(N101="nulová",J101,0)</f>
        <v>0</v>
      </c>
      <c r="BJ101" s="16" t="s">
        <v>77</v>
      </c>
      <c r="BK101" s="151">
        <f>ROUND(I101*H101,3)</f>
        <v>0</v>
      </c>
      <c r="BL101" s="16" t="s">
        <v>83</v>
      </c>
      <c r="BM101" s="16" t="s">
        <v>463</v>
      </c>
    </row>
    <row r="102" spans="2:65" s="11" customFormat="1">
      <c r="B102" s="152"/>
      <c r="D102" s="153" t="s">
        <v>155</v>
      </c>
      <c r="E102" s="154" t="s">
        <v>1</v>
      </c>
      <c r="F102" s="155" t="s">
        <v>464</v>
      </c>
      <c r="H102" s="154" t="s">
        <v>1</v>
      </c>
      <c r="I102" s="156"/>
      <c r="L102" s="152"/>
      <c r="M102" s="157"/>
      <c r="N102" s="158"/>
      <c r="O102" s="158"/>
      <c r="P102" s="158"/>
      <c r="Q102" s="158"/>
      <c r="R102" s="158"/>
      <c r="S102" s="158"/>
      <c r="T102" s="159"/>
      <c r="AT102" s="154" t="s">
        <v>155</v>
      </c>
      <c r="AU102" s="154" t="s">
        <v>77</v>
      </c>
      <c r="AV102" s="11" t="s">
        <v>73</v>
      </c>
      <c r="AW102" s="11" t="s">
        <v>29</v>
      </c>
      <c r="AX102" s="11" t="s">
        <v>68</v>
      </c>
      <c r="AY102" s="154" t="s">
        <v>147</v>
      </c>
    </row>
    <row r="103" spans="2:65" s="12" customFormat="1">
      <c r="B103" s="160"/>
      <c r="D103" s="153" t="s">
        <v>155</v>
      </c>
      <c r="E103" s="161" t="s">
        <v>1</v>
      </c>
      <c r="F103" s="162" t="s">
        <v>465</v>
      </c>
      <c r="H103" s="163">
        <v>15.625</v>
      </c>
      <c r="I103" s="164"/>
      <c r="L103" s="160"/>
      <c r="M103" s="165"/>
      <c r="N103" s="166"/>
      <c r="O103" s="166"/>
      <c r="P103" s="166"/>
      <c r="Q103" s="166"/>
      <c r="R103" s="166"/>
      <c r="S103" s="166"/>
      <c r="T103" s="167"/>
      <c r="AT103" s="161" t="s">
        <v>155</v>
      </c>
      <c r="AU103" s="161" t="s">
        <v>77</v>
      </c>
      <c r="AV103" s="12" t="s">
        <v>77</v>
      </c>
      <c r="AW103" s="12" t="s">
        <v>29</v>
      </c>
      <c r="AX103" s="12" t="s">
        <v>73</v>
      </c>
      <c r="AY103" s="161" t="s">
        <v>147</v>
      </c>
    </row>
    <row r="104" spans="2:65" s="1" customFormat="1" ht="16.5" customHeight="1">
      <c r="B104" s="139"/>
      <c r="C104" s="140" t="s">
        <v>89</v>
      </c>
      <c r="D104" s="140" t="s">
        <v>149</v>
      </c>
      <c r="E104" s="141" t="s">
        <v>466</v>
      </c>
      <c r="F104" s="142" t="s">
        <v>467</v>
      </c>
      <c r="G104" s="143" t="s">
        <v>182</v>
      </c>
      <c r="H104" s="144">
        <v>15.625</v>
      </c>
      <c r="I104" s="145"/>
      <c r="J104" s="144">
        <f>ROUND(I104*H104,3)</f>
        <v>0</v>
      </c>
      <c r="K104" s="142" t="s">
        <v>153</v>
      </c>
      <c r="L104" s="30"/>
      <c r="M104" s="146" t="s">
        <v>1</v>
      </c>
      <c r="N104" s="147" t="s">
        <v>40</v>
      </c>
      <c r="O104" s="49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AR104" s="16" t="s">
        <v>83</v>
      </c>
      <c r="AT104" s="16" t="s">
        <v>149</v>
      </c>
      <c r="AU104" s="16" t="s">
        <v>77</v>
      </c>
      <c r="AY104" s="16" t="s">
        <v>147</v>
      </c>
      <c r="BE104" s="150">
        <f>IF(N104="základná",J104,0)</f>
        <v>0</v>
      </c>
      <c r="BF104" s="150">
        <f>IF(N104="znížená",J104,0)</f>
        <v>0</v>
      </c>
      <c r="BG104" s="150">
        <f>IF(N104="zákl. prenesená",J104,0)</f>
        <v>0</v>
      </c>
      <c r="BH104" s="150">
        <f>IF(N104="zníž. prenesená",J104,0)</f>
        <v>0</v>
      </c>
      <c r="BI104" s="150">
        <f>IF(N104="nulová",J104,0)</f>
        <v>0</v>
      </c>
      <c r="BJ104" s="16" t="s">
        <v>77</v>
      </c>
      <c r="BK104" s="151">
        <f>ROUND(I104*H104,3)</f>
        <v>0</v>
      </c>
      <c r="BL104" s="16" t="s">
        <v>83</v>
      </c>
      <c r="BM104" s="16" t="s">
        <v>468</v>
      </c>
    </row>
    <row r="105" spans="2:65" s="1" customFormat="1" ht="16.5" customHeight="1">
      <c r="B105" s="139"/>
      <c r="C105" s="140" t="s">
        <v>92</v>
      </c>
      <c r="D105" s="140" t="s">
        <v>149</v>
      </c>
      <c r="E105" s="141" t="s">
        <v>469</v>
      </c>
      <c r="F105" s="142" t="s">
        <v>470</v>
      </c>
      <c r="G105" s="143" t="s">
        <v>152</v>
      </c>
      <c r="H105" s="144">
        <v>25</v>
      </c>
      <c r="I105" s="145"/>
      <c r="J105" s="144">
        <f>ROUND(I105*H105,3)</f>
        <v>0</v>
      </c>
      <c r="K105" s="142" t="s">
        <v>153</v>
      </c>
      <c r="L105" s="30"/>
      <c r="M105" s="146" t="s">
        <v>1</v>
      </c>
      <c r="N105" s="147" t="s">
        <v>40</v>
      </c>
      <c r="O105" s="49"/>
      <c r="P105" s="148">
        <f>O105*H105</f>
        <v>0</v>
      </c>
      <c r="Q105" s="148">
        <v>6.9999999999999999E-4</v>
      </c>
      <c r="R105" s="148">
        <f>Q105*H105</f>
        <v>1.7499999999999998E-2</v>
      </c>
      <c r="S105" s="148">
        <v>0</v>
      </c>
      <c r="T105" s="149">
        <f>S105*H105</f>
        <v>0</v>
      </c>
      <c r="AR105" s="16" t="s">
        <v>83</v>
      </c>
      <c r="AT105" s="16" t="s">
        <v>149</v>
      </c>
      <c r="AU105" s="16" t="s">
        <v>77</v>
      </c>
      <c r="AY105" s="16" t="s">
        <v>147</v>
      </c>
      <c r="BE105" s="150">
        <f>IF(N105="základná",J105,0)</f>
        <v>0</v>
      </c>
      <c r="BF105" s="150">
        <f>IF(N105="znížená",J105,0)</f>
        <v>0</v>
      </c>
      <c r="BG105" s="150">
        <f>IF(N105="zákl. prenesená",J105,0)</f>
        <v>0</v>
      </c>
      <c r="BH105" s="150">
        <f>IF(N105="zníž. prenesená",J105,0)</f>
        <v>0</v>
      </c>
      <c r="BI105" s="150">
        <f>IF(N105="nulová",J105,0)</f>
        <v>0</v>
      </c>
      <c r="BJ105" s="16" t="s">
        <v>77</v>
      </c>
      <c r="BK105" s="151">
        <f>ROUND(I105*H105,3)</f>
        <v>0</v>
      </c>
      <c r="BL105" s="16" t="s">
        <v>83</v>
      </c>
      <c r="BM105" s="16" t="s">
        <v>471</v>
      </c>
    </row>
    <row r="106" spans="2:65" s="12" customFormat="1">
      <c r="B106" s="160"/>
      <c r="D106" s="153" t="s">
        <v>155</v>
      </c>
      <c r="E106" s="161" t="s">
        <v>1</v>
      </c>
      <c r="F106" s="162" t="s">
        <v>472</v>
      </c>
      <c r="H106" s="163">
        <v>25</v>
      </c>
      <c r="I106" s="164"/>
      <c r="L106" s="160"/>
      <c r="M106" s="165"/>
      <c r="N106" s="166"/>
      <c r="O106" s="166"/>
      <c r="P106" s="166"/>
      <c r="Q106" s="166"/>
      <c r="R106" s="166"/>
      <c r="S106" s="166"/>
      <c r="T106" s="167"/>
      <c r="AT106" s="161" t="s">
        <v>155</v>
      </c>
      <c r="AU106" s="161" t="s">
        <v>77</v>
      </c>
      <c r="AV106" s="12" t="s">
        <v>77</v>
      </c>
      <c r="AW106" s="12" t="s">
        <v>29</v>
      </c>
      <c r="AX106" s="12" t="s">
        <v>73</v>
      </c>
      <c r="AY106" s="161" t="s">
        <v>147</v>
      </c>
    </row>
    <row r="107" spans="2:65" s="1" customFormat="1" ht="16.5" customHeight="1">
      <c r="B107" s="139"/>
      <c r="C107" s="140" t="s">
        <v>95</v>
      </c>
      <c r="D107" s="140" t="s">
        <v>149</v>
      </c>
      <c r="E107" s="141" t="s">
        <v>473</v>
      </c>
      <c r="F107" s="142" t="s">
        <v>474</v>
      </c>
      <c r="G107" s="143" t="s">
        <v>152</v>
      </c>
      <c r="H107" s="144">
        <v>25</v>
      </c>
      <c r="I107" s="145"/>
      <c r="J107" s="144">
        <f>ROUND(I107*H107,3)</f>
        <v>0</v>
      </c>
      <c r="K107" s="142" t="s">
        <v>153</v>
      </c>
      <c r="L107" s="30"/>
      <c r="M107" s="146" t="s">
        <v>1</v>
      </c>
      <c r="N107" s="147" t="s">
        <v>40</v>
      </c>
      <c r="O107" s="49"/>
      <c r="P107" s="148">
        <f>O107*H107</f>
        <v>0</v>
      </c>
      <c r="Q107" s="148">
        <v>0</v>
      </c>
      <c r="R107" s="148">
        <f>Q107*H107</f>
        <v>0</v>
      </c>
      <c r="S107" s="148">
        <v>0</v>
      </c>
      <c r="T107" s="149">
        <f>S107*H107</f>
        <v>0</v>
      </c>
      <c r="AR107" s="16" t="s">
        <v>83</v>
      </c>
      <c r="AT107" s="16" t="s">
        <v>149</v>
      </c>
      <c r="AU107" s="16" t="s">
        <v>77</v>
      </c>
      <c r="AY107" s="16" t="s">
        <v>147</v>
      </c>
      <c r="BE107" s="150">
        <f>IF(N107="základná",J107,0)</f>
        <v>0</v>
      </c>
      <c r="BF107" s="150">
        <f>IF(N107="znížená",J107,0)</f>
        <v>0</v>
      </c>
      <c r="BG107" s="150">
        <f>IF(N107="zákl. prenesená",J107,0)</f>
        <v>0</v>
      </c>
      <c r="BH107" s="150">
        <f>IF(N107="zníž. prenesená",J107,0)</f>
        <v>0</v>
      </c>
      <c r="BI107" s="150">
        <f>IF(N107="nulová",J107,0)</f>
        <v>0</v>
      </c>
      <c r="BJ107" s="16" t="s">
        <v>77</v>
      </c>
      <c r="BK107" s="151">
        <f>ROUND(I107*H107,3)</f>
        <v>0</v>
      </c>
      <c r="BL107" s="16" t="s">
        <v>83</v>
      </c>
      <c r="BM107" s="16" t="s">
        <v>475</v>
      </c>
    </row>
    <row r="108" spans="2:65" s="1" customFormat="1" ht="16.5" customHeight="1">
      <c r="B108" s="139"/>
      <c r="C108" s="140" t="s">
        <v>98</v>
      </c>
      <c r="D108" s="140" t="s">
        <v>149</v>
      </c>
      <c r="E108" s="141" t="s">
        <v>476</v>
      </c>
      <c r="F108" s="142" t="s">
        <v>477</v>
      </c>
      <c r="G108" s="143" t="s">
        <v>182</v>
      </c>
      <c r="H108" s="144">
        <v>25</v>
      </c>
      <c r="I108" s="145"/>
      <c r="J108" s="144">
        <f>ROUND(I108*H108,3)</f>
        <v>0</v>
      </c>
      <c r="K108" s="142" t="s">
        <v>153</v>
      </c>
      <c r="L108" s="30"/>
      <c r="M108" s="146" t="s">
        <v>1</v>
      </c>
      <c r="N108" s="147" t="s">
        <v>40</v>
      </c>
      <c r="O108" s="49"/>
      <c r="P108" s="148">
        <f>O108*H108</f>
        <v>0</v>
      </c>
      <c r="Q108" s="148">
        <v>4.6000000000000001E-4</v>
      </c>
      <c r="R108" s="148">
        <f>Q108*H108</f>
        <v>1.15E-2</v>
      </c>
      <c r="S108" s="148">
        <v>0</v>
      </c>
      <c r="T108" s="149">
        <f>S108*H108</f>
        <v>0</v>
      </c>
      <c r="AR108" s="16" t="s">
        <v>83</v>
      </c>
      <c r="AT108" s="16" t="s">
        <v>149</v>
      </c>
      <c r="AU108" s="16" t="s">
        <v>77</v>
      </c>
      <c r="AY108" s="16" t="s">
        <v>147</v>
      </c>
      <c r="BE108" s="150">
        <f>IF(N108="základná",J108,0)</f>
        <v>0</v>
      </c>
      <c r="BF108" s="150">
        <f>IF(N108="znížená",J108,0)</f>
        <v>0</v>
      </c>
      <c r="BG108" s="150">
        <f>IF(N108="zákl. prenesená",J108,0)</f>
        <v>0</v>
      </c>
      <c r="BH108" s="150">
        <f>IF(N108="zníž. prenesená",J108,0)</f>
        <v>0</v>
      </c>
      <c r="BI108" s="150">
        <f>IF(N108="nulová",J108,0)</f>
        <v>0</v>
      </c>
      <c r="BJ108" s="16" t="s">
        <v>77</v>
      </c>
      <c r="BK108" s="151">
        <f>ROUND(I108*H108,3)</f>
        <v>0</v>
      </c>
      <c r="BL108" s="16" t="s">
        <v>83</v>
      </c>
      <c r="BM108" s="16" t="s">
        <v>478</v>
      </c>
    </row>
    <row r="109" spans="2:65" s="1" customFormat="1" ht="16.5" customHeight="1">
      <c r="B109" s="139"/>
      <c r="C109" s="140" t="s">
        <v>101</v>
      </c>
      <c r="D109" s="140" t="s">
        <v>149</v>
      </c>
      <c r="E109" s="141" t="s">
        <v>479</v>
      </c>
      <c r="F109" s="142" t="s">
        <v>480</v>
      </c>
      <c r="G109" s="143" t="s">
        <v>182</v>
      </c>
      <c r="H109" s="144">
        <v>25</v>
      </c>
      <c r="I109" s="145"/>
      <c r="J109" s="144">
        <f>ROUND(I109*H109,3)</f>
        <v>0</v>
      </c>
      <c r="K109" s="142" t="s">
        <v>153</v>
      </c>
      <c r="L109" s="30"/>
      <c r="M109" s="146" t="s">
        <v>1</v>
      </c>
      <c r="N109" s="147" t="s">
        <v>40</v>
      </c>
      <c r="O109" s="49"/>
      <c r="P109" s="148">
        <f>O109*H109</f>
        <v>0</v>
      </c>
      <c r="Q109" s="148">
        <v>0</v>
      </c>
      <c r="R109" s="148">
        <f>Q109*H109</f>
        <v>0</v>
      </c>
      <c r="S109" s="148">
        <v>0</v>
      </c>
      <c r="T109" s="149">
        <f>S109*H109</f>
        <v>0</v>
      </c>
      <c r="AR109" s="16" t="s">
        <v>83</v>
      </c>
      <c r="AT109" s="16" t="s">
        <v>149</v>
      </c>
      <c r="AU109" s="16" t="s">
        <v>77</v>
      </c>
      <c r="AY109" s="16" t="s">
        <v>147</v>
      </c>
      <c r="BE109" s="150">
        <f>IF(N109="základná",J109,0)</f>
        <v>0</v>
      </c>
      <c r="BF109" s="150">
        <f>IF(N109="znížená",J109,0)</f>
        <v>0</v>
      </c>
      <c r="BG109" s="150">
        <f>IF(N109="zákl. prenesená",J109,0)</f>
        <v>0</v>
      </c>
      <c r="BH109" s="150">
        <f>IF(N109="zníž. prenesená",J109,0)</f>
        <v>0</v>
      </c>
      <c r="BI109" s="150">
        <f>IF(N109="nulová",J109,0)</f>
        <v>0</v>
      </c>
      <c r="BJ109" s="16" t="s">
        <v>77</v>
      </c>
      <c r="BK109" s="151">
        <f>ROUND(I109*H109,3)</f>
        <v>0</v>
      </c>
      <c r="BL109" s="16" t="s">
        <v>83</v>
      </c>
      <c r="BM109" s="16" t="s">
        <v>481</v>
      </c>
    </row>
    <row r="110" spans="2:65" s="1" customFormat="1" ht="16.5" customHeight="1">
      <c r="B110" s="139"/>
      <c r="C110" s="140" t="s">
        <v>104</v>
      </c>
      <c r="D110" s="140" t="s">
        <v>149</v>
      </c>
      <c r="E110" s="141" t="s">
        <v>482</v>
      </c>
      <c r="F110" s="142" t="s">
        <v>483</v>
      </c>
      <c r="G110" s="143" t="s">
        <v>152</v>
      </c>
      <c r="H110" s="144">
        <v>25</v>
      </c>
      <c r="I110" s="145"/>
      <c r="J110" s="144">
        <f>ROUND(I110*H110,3)</f>
        <v>0</v>
      </c>
      <c r="K110" s="142" t="s">
        <v>153</v>
      </c>
      <c r="L110" s="30"/>
      <c r="M110" s="146" t="s">
        <v>1</v>
      </c>
      <c r="N110" s="147" t="s">
        <v>40</v>
      </c>
      <c r="O110" s="49"/>
      <c r="P110" s="148">
        <f>O110*H110</f>
        <v>0</v>
      </c>
      <c r="Q110" s="148">
        <v>0</v>
      </c>
      <c r="R110" s="148">
        <f>Q110*H110</f>
        <v>0</v>
      </c>
      <c r="S110" s="148">
        <v>0</v>
      </c>
      <c r="T110" s="149">
        <f>S110*H110</f>
        <v>0</v>
      </c>
      <c r="AR110" s="16" t="s">
        <v>83</v>
      </c>
      <c r="AT110" s="16" t="s">
        <v>149</v>
      </c>
      <c r="AU110" s="16" t="s">
        <v>77</v>
      </c>
      <c r="AY110" s="16" t="s">
        <v>147</v>
      </c>
      <c r="BE110" s="150">
        <f>IF(N110="základná",J110,0)</f>
        <v>0</v>
      </c>
      <c r="BF110" s="150">
        <f>IF(N110="znížená",J110,0)</f>
        <v>0</v>
      </c>
      <c r="BG110" s="150">
        <f>IF(N110="zákl. prenesená",J110,0)</f>
        <v>0</v>
      </c>
      <c r="BH110" s="150">
        <f>IF(N110="zníž. prenesená",J110,0)</f>
        <v>0</v>
      </c>
      <c r="BI110" s="150">
        <f>IF(N110="nulová",J110,0)</f>
        <v>0</v>
      </c>
      <c r="BJ110" s="16" t="s">
        <v>77</v>
      </c>
      <c r="BK110" s="151">
        <f>ROUND(I110*H110,3)</f>
        <v>0</v>
      </c>
      <c r="BL110" s="16" t="s">
        <v>83</v>
      </c>
      <c r="BM110" s="16" t="s">
        <v>484</v>
      </c>
    </row>
    <row r="111" spans="2:65" s="1" customFormat="1" ht="16.5" customHeight="1">
      <c r="B111" s="139"/>
      <c r="C111" s="140" t="s">
        <v>107</v>
      </c>
      <c r="D111" s="140" t="s">
        <v>149</v>
      </c>
      <c r="E111" s="141" t="s">
        <v>485</v>
      </c>
      <c r="F111" s="142" t="s">
        <v>486</v>
      </c>
      <c r="G111" s="143" t="s">
        <v>152</v>
      </c>
      <c r="H111" s="144">
        <v>300</v>
      </c>
      <c r="I111" s="145"/>
      <c r="J111" s="144">
        <f>ROUND(I111*H111,3)</f>
        <v>0</v>
      </c>
      <c r="K111" s="142" t="s">
        <v>153</v>
      </c>
      <c r="L111" s="30"/>
      <c r="M111" s="146" t="s">
        <v>1</v>
      </c>
      <c r="N111" s="147" t="s">
        <v>40</v>
      </c>
      <c r="O111" s="49"/>
      <c r="P111" s="148">
        <f>O111*H111</f>
        <v>0</v>
      </c>
      <c r="Q111" s="148">
        <v>0</v>
      </c>
      <c r="R111" s="148">
        <f>Q111*H111</f>
        <v>0</v>
      </c>
      <c r="S111" s="148">
        <v>0</v>
      </c>
      <c r="T111" s="149">
        <f>S111*H111</f>
        <v>0</v>
      </c>
      <c r="AR111" s="16" t="s">
        <v>83</v>
      </c>
      <c r="AT111" s="16" t="s">
        <v>149</v>
      </c>
      <c r="AU111" s="16" t="s">
        <v>77</v>
      </c>
      <c r="AY111" s="16" t="s">
        <v>147</v>
      </c>
      <c r="BE111" s="150">
        <f>IF(N111="základná",J111,0)</f>
        <v>0</v>
      </c>
      <c r="BF111" s="150">
        <f>IF(N111="znížená",J111,0)</f>
        <v>0</v>
      </c>
      <c r="BG111" s="150">
        <f>IF(N111="zákl. prenesená",J111,0)</f>
        <v>0</v>
      </c>
      <c r="BH111" s="150">
        <f>IF(N111="zníž. prenesená",J111,0)</f>
        <v>0</v>
      </c>
      <c r="BI111" s="150">
        <f>IF(N111="nulová",J111,0)</f>
        <v>0</v>
      </c>
      <c r="BJ111" s="16" t="s">
        <v>77</v>
      </c>
      <c r="BK111" s="151">
        <f>ROUND(I111*H111,3)</f>
        <v>0</v>
      </c>
      <c r="BL111" s="16" t="s">
        <v>83</v>
      </c>
      <c r="BM111" s="16" t="s">
        <v>487</v>
      </c>
    </row>
    <row r="112" spans="2:65" s="11" customFormat="1">
      <c r="B112" s="152"/>
      <c r="D112" s="153" t="s">
        <v>155</v>
      </c>
      <c r="E112" s="154" t="s">
        <v>1</v>
      </c>
      <c r="F112" s="155" t="s">
        <v>210</v>
      </c>
      <c r="H112" s="154" t="s">
        <v>1</v>
      </c>
      <c r="I112" s="156"/>
      <c r="L112" s="152"/>
      <c r="M112" s="157"/>
      <c r="N112" s="158"/>
      <c r="O112" s="158"/>
      <c r="P112" s="158"/>
      <c r="Q112" s="158"/>
      <c r="R112" s="158"/>
      <c r="S112" s="158"/>
      <c r="T112" s="159"/>
      <c r="AT112" s="154" t="s">
        <v>155</v>
      </c>
      <c r="AU112" s="154" t="s">
        <v>77</v>
      </c>
      <c r="AV112" s="11" t="s">
        <v>73</v>
      </c>
      <c r="AW112" s="11" t="s">
        <v>29</v>
      </c>
      <c r="AX112" s="11" t="s">
        <v>68</v>
      </c>
      <c r="AY112" s="154" t="s">
        <v>147</v>
      </c>
    </row>
    <row r="113" spans="2:65" s="12" customFormat="1">
      <c r="B113" s="160"/>
      <c r="D113" s="153" t="s">
        <v>155</v>
      </c>
      <c r="E113" s="161" t="s">
        <v>1</v>
      </c>
      <c r="F113" s="162" t="s">
        <v>488</v>
      </c>
      <c r="H113" s="163">
        <v>300</v>
      </c>
      <c r="I113" s="164"/>
      <c r="L113" s="160"/>
      <c r="M113" s="165"/>
      <c r="N113" s="166"/>
      <c r="O113" s="166"/>
      <c r="P113" s="166"/>
      <c r="Q113" s="166"/>
      <c r="R113" s="166"/>
      <c r="S113" s="166"/>
      <c r="T113" s="167"/>
      <c r="AT113" s="161" t="s">
        <v>155</v>
      </c>
      <c r="AU113" s="161" t="s">
        <v>77</v>
      </c>
      <c r="AV113" s="12" t="s">
        <v>77</v>
      </c>
      <c r="AW113" s="12" t="s">
        <v>29</v>
      </c>
      <c r="AX113" s="12" t="s">
        <v>73</v>
      </c>
      <c r="AY113" s="161" t="s">
        <v>147</v>
      </c>
    </row>
    <row r="114" spans="2:65" s="1" customFormat="1" ht="16.5" customHeight="1">
      <c r="B114" s="139"/>
      <c r="C114" s="140" t="s">
        <v>110</v>
      </c>
      <c r="D114" s="140" t="s">
        <v>149</v>
      </c>
      <c r="E114" s="141" t="s">
        <v>203</v>
      </c>
      <c r="F114" s="142" t="s">
        <v>204</v>
      </c>
      <c r="G114" s="143" t="s">
        <v>182</v>
      </c>
      <c r="H114" s="144">
        <v>63.031999999999996</v>
      </c>
      <c r="I114" s="145"/>
      <c r="J114" s="144">
        <f>ROUND(I114*H114,3)</f>
        <v>0</v>
      </c>
      <c r="K114" s="142" t="s">
        <v>183</v>
      </c>
      <c r="L114" s="30"/>
      <c r="M114" s="146" t="s">
        <v>1</v>
      </c>
      <c r="N114" s="147" t="s">
        <v>40</v>
      </c>
      <c r="O114" s="49"/>
      <c r="P114" s="148">
        <f>O114*H114</f>
        <v>0</v>
      </c>
      <c r="Q114" s="148">
        <v>0</v>
      </c>
      <c r="R114" s="148">
        <f>Q114*H114</f>
        <v>0</v>
      </c>
      <c r="S114" s="148">
        <v>0</v>
      </c>
      <c r="T114" s="149">
        <f>S114*H114</f>
        <v>0</v>
      </c>
      <c r="AR114" s="16" t="s">
        <v>83</v>
      </c>
      <c r="AT114" s="16" t="s">
        <v>149</v>
      </c>
      <c r="AU114" s="16" t="s">
        <v>77</v>
      </c>
      <c r="AY114" s="16" t="s">
        <v>147</v>
      </c>
      <c r="BE114" s="150">
        <f>IF(N114="základná",J114,0)</f>
        <v>0</v>
      </c>
      <c r="BF114" s="150">
        <f>IF(N114="znížená",J114,0)</f>
        <v>0</v>
      </c>
      <c r="BG114" s="150">
        <f>IF(N114="zákl. prenesená",J114,0)</f>
        <v>0</v>
      </c>
      <c r="BH114" s="150">
        <f>IF(N114="zníž. prenesená",J114,0)</f>
        <v>0</v>
      </c>
      <c r="BI114" s="150">
        <f>IF(N114="nulová",J114,0)</f>
        <v>0</v>
      </c>
      <c r="BJ114" s="16" t="s">
        <v>77</v>
      </c>
      <c r="BK114" s="151">
        <f>ROUND(I114*H114,3)</f>
        <v>0</v>
      </c>
      <c r="BL114" s="16" t="s">
        <v>83</v>
      </c>
      <c r="BM114" s="16" t="s">
        <v>489</v>
      </c>
    </row>
    <row r="115" spans="2:65" s="12" customFormat="1">
      <c r="B115" s="160"/>
      <c r="D115" s="153" t="s">
        <v>155</v>
      </c>
      <c r="E115" s="161" t="s">
        <v>1</v>
      </c>
      <c r="F115" s="162" t="s">
        <v>490</v>
      </c>
      <c r="H115" s="163">
        <v>68.781999999999996</v>
      </c>
      <c r="I115" s="164"/>
      <c r="L115" s="160"/>
      <c r="M115" s="165"/>
      <c r="N115" s="166"/>
      <c r="O115" s="166"/>
      <c r="P115" s="166"/>
      <c r="Q115" s="166"/>
      <c r="R115" s="166"/>
      <c r="S115" s="166"/>
      <c r="T115" s="167"/>
      <c r="AT115" s="161" t="s">
        <v>155</v>
      </c>
      <c r="AU115" s="161" t="s">
        <v>77</v>
      </c>
      <c r="AV115" s="12" t="s">
        <v>77</v>
      </c>
      <c r="AW115" s="12" t="s">
        <v>29</v>
      </c>
      <c r="AX115" s="12" t="s">
        <v>68</v>
      </c>
      <c r="AY115" s="161" t="s">
        <v>147</v>
      </c>
    </row>
    <row r="116" spans="2:65" s="11" customFormat="1">
      <c r="B116" s="152"/>
      <c r="D116" s="153" t="s">
        <v>155</v>
      </c>
      <c r="E116" s="154" t="s">
        <v>1</v>
      </c>
      <c r="F116" s="155" t="s">
        <v>491</v>
      </c>
      <c r="H116" s="154" t="s">
        <v>1</v>
      </c>
      <c r="I116" s="156"/>
      <c r="L116" s="152"/>
      <c r="M116" s="157"/>
      <c r="N116" s="158"/>
      <c r="O116" s="158"/>
      <c r="P116" s="158"/>
      <c r="Q116" s="158"/>
      <c r="R116" s="158"/>
      <c r="S116" s="158"/>
      <c r="T116" s="159"/>
      <c r="AT116" s="154" t="s">
        <v>155</v>
      </c>
      <c r="AU116" s="154" t="s">
        <v>77</v>
      </c>
      <c r="AV116" s="11" t="s">
        <v>73</v>
      </c>
      <c r="AW116" s="11" t="s">
        <v>29</v>
      </c>
      <c r="AX116" s="11" t="s">
        <v>68</v>
      </c>
      <c r="AY116" s="154" t="s">
        <v>147</v>
      </c>
    </row>
    <row r="117" spans="2:65" s="12" customFormat="1">
      <c r="B117" s="160"/>
      <c r="D117" s="153" t="s">
        <v>155</v>
      </c>
      <c r="E117" s="161" t="s">
        <v>1</v>
      </c>
      <c r="F117" s="162" t="s">
        <v>492</v>
      </c>
      <c r="H117" s="163">
        <v>-5.75</v>
      </c>
      <c r="I117" s="164"/>
      <c r="L117" s="160"/>
      <c r="M117" s="165"/>
      <c r="N117" s="166"/>
      <c r="O117" s="166"/>
      <c r="P117" s="166"/>
      <c r="Q117" s="166"/>
      <c r="R117" s="166"/>
      <c r="S117" s="166"/>
      <c r="T117" s="167"/>
      <c r="AT117" s="161" t="s">
        <v>155</v>
      </c>
      <c r="AU117" s="161" t="s">
        <v>77</v>
      </c>
      <c r="AV117" s="12" t="s">
        <v>77</v>
      </c>
      <c r="AW117" s="12" t="s">
        <v>29</v>
      </c>
      <c r="AX117" s="12" t="s">
        <v>68</v>
      </c>
      <c r="AY117" s="161" t="s">
        <v>147</v>
      </c>
    </row>
    <row r="118" spans="2:65" s="14" customFormat="1">
      <c r="B118" s="176"/>
      <c r="D118" s="153" t="s">
        <v>155</v>
      </c>
      <c r="E118" s="177" t="s">
        <v>1</v>
      </c>
      <c r="F118" s="178" t="s">
        <v>168</v>
      </c>
      <c r="H118" s="179">
        <v>63.031999999999996</v>
      </c>
      <c r="I118" s="180"/>
      <c r="L118" s="176"/>
      <c r="M118" s="181"/>
      <c r="N118" s="182"/>
      <c r="O118" s="182"/>
      <c r="P118" s="182"/>
      <c r="Q118" s="182"/>
      <c r="R118" s="182"/>
      <c r="S118" s="182"/>
      <c r="T118" s="183"/>
      <c r="AT118" s="177" t="s">
        <v>155</v>
      </c>
      <c r="AU118" s="177" t="s">
        <v>77</v>
      </c>
      <c r="AV118" s="14" t="s">
        <v>83</v>
      </c>
      <c r="AW118" s="14" t="s">
        <v>29</v>
      </c>
      <c r="AX118" s="14" t="s">
        <v>73</v>
      </c>
      <c r="AY118" s="177" t="s">
        <v>147</v>
      </c>
    </row>
    <row r="119" spans="2:65" s="1" customFormat="1" ht="22.5" customHeight="1">
      <c r="B119" s="139"/>
      <c r="C119" s="140" t="s">
        <v>223</v>
      </c>
      <c r="D119" s="140" t="s">
        <v>149</v>
      </c>
      <c r="E119" s="141" t="s">
        <v>207</v>
      </c>
      <c r="F119" s="142" t="s">
        <v>208</v>
      </c>
      <c r="G119" s="143" t="s">
        <v>182</v>
      </c>
      <c r="H119" s="144">
        <v>756.38400000000001</v>
      </c>
      <c r="I119" s="145"/>
      <c r="J119" s="144">
        <f>ROUND(I119*H119,3)</f>
        <v>0</v>
      </c>
      <c r="K119" s="142" t="s">
        <v>183</v>
      </c>
      <c r="L119" s="30"/>
      <c r="M119" s="146" t="s">
        <v>1</v>
      </c>
      <c r="N119" s="147" t="s">
        <v>40</v>
      </c>
      <c r="O119" s="49"/>
      <c r="P119" s="148">
        <f>O119*H119</f>
        <v>0</v>
      </c>
      <c r="Q119" s="148">
        <v>0</v>
      </c>
      <c r="R119" s="148">
        <f>Q119*H119</f>
        <v>0</v>
      </c>
      <c r="S119" s="148">
        <v>0</v>
      </c>
      <c r="T119" s="149">
        <f>S119*H119</f>
        <v>0</v>
      </c>
      <c r="AR119" s="16" t="s">
        <v>83</v>
      </c>
      <c r="AT119" s="16" t="s">
        <v>149</v>
      </c>
      <c r="AU119" s="16" t="s">
        <v>77</v>
      </c>
      <c r="AY119" s="16" t="s">
        <v>147</v>
      </c>
      <c r="BE119" s="150">
        <f>IF(N119="základná",J119,0)</f>
        <v>0</v>
      </c>
      <c r="BF119" s="150">
        <f>IF(N119="znížená",J119,0)</f>
        <v>0</v>
      </c>
      <c r="BG119" s="150">
        <f>IF(N119="zákl. prenesená",J119,0)</f>
        <v>0</v>
      </c>
      <c r="BH119" s="150">
        <f>IF(N119="zníž. prenesená",J119,0)</f>
        <v>0</v>
      </c>
      <c r="BI119" s="150">
        <f>IF(N119="nulová",J119,0)</f>
        <v>0</v>
      </c>
      <c r="BJ119" s="16" t="s">
        <v>77</v>
      </c>
      <c r="BK119" s="151">
        <f>ROUND(I119*H119,3)</f>
        <v>0</v>
      </c>
      <c r="BL119" s="16" t="s">
        <v>83</v>
      </c>
      <c r="BM119" s="16" t="s">
        <v>493</v>
      </c>
    </row>
    <row r="120" spans="2:65" s="11" customFormat="1">
      <c r="B120" s="152"/>
      <c r="D120" s="153" t="s">
        <v>155</v>
      </c>
      <c r="E120" s="154" t="s">
        <v>1</v>
      </c>
      <c r="F120" s="155" t="s">
        <v>210</v>
      </c>
      <c r="H120" s="154" t="s">
        <v>1</v>
      </c>
      <c r="I120" s="156"/>
      <c r="L120" s="152"/>
      <c r="M120" s="157"/>
      <c r="N120" s="158"/>
      <c r="O120" s="158"/>
      <c r="P120" s="158"/>
      <c r="Q120" s="158"/>
      <c r="R120" s="158"/>
      <c r="S120" s="158"/>
      <c r="T120" s="159"/>
      <c r="AT120" s="154" t="s">
        <v>155</v>
      </c>
      <c r="AU120" s="154" t="s">
        <v>77</v>
      </c>
      <c r="AV120" s="11" t="s">
        <v>73</v>
      </c>
      <c r="AW120" s="11" t="s">
        <v>29</v>
      </c>
      <c r="AX120" s="11" t="s">
        <v>68</v>
      </c>
      <c r="AY120" s="154" t="s">
        <v>147</v>
      </c>
    </row>
    <row r="121" spans="2:65" s="12" customFormat="1">
      <c r="B121" s="160"/>
      <c r="D121" s="153" t="s">
        <v>155</v>
      </c>
      <c r="E121" s="161" t="s">
        <v>1</v>
      </c>
      <c r="F121" s="162" t="s">
        <v>494</v>
      </c>
      <c r="H121" s="163">
        <v>756.38400000000001</v>
      </c>
      <c r="I121" s="164"/>
      <c r="L121" s="160"/>
      <c r="M121" s="165"/>
      <c r="N121" s="166"/>
      <c r="O121" s="166"/>
      <c r="P121" s="166"/>
      <c r="Q121" s="166"/>
      <c r="R121" s="166"/>
      <c r="S121" s="166"/>
      <c r="T121" s="167"/>
      <c r="AT121" s="161" t="s">
        <v>155</v>
      </c>
      <c r="AU121" s="161" t="s">
        <v>77</v>
      </c>
      <c r="AV121" s="12" t="s">
        <v>77</v>
      </c>
      <c r="AW121" s="12" t="s">
        <v>29</v>
      </c>
      <c r="AX121" s="12" t="s">
        <v>73</v>
      </c>
      <c r="AY121" s="161" t="s">
        <v>147</v>
      </c>
    </row>
    <row r="122" spans="2:65" s="1" customFormat="1" ht="16.5" customHeight="1">
      <c r="B122" s="139"/>
      <c r="C122" s="140" t="s">
        <v>232</v>
      </c>
      <c r="D122" s="140" t="s">
        <v>149</v>
      </c>
      <c r="E122" s="141" t="s">
        <v>212</v>
      </c>
      <c r="F122" s="142" t="s">
        <v>213</v>
      </c>
      <c r="G122" s="143" t="s">
        <v>182</v>
      </c>
      <c r="H122" s="144">
        <v>63.031999999999996</v>
      </c>
      <c r="I122" s="145"/>
      <c r="J122" s="144">
        <f>ROUND(I122*H122,3)</f>
        <v>0</v>
      </c>
      <c r="K122" s="142" t="s">
        <v>172</v>
      </c>
      <c r="L122" s="30"/>
      <c r="M122" s="146" t="s">
        <v>1</v>
      </c>
      <c r="N122" s="147" t="s">
        <v>40</v>
      </c>
      <c r="O122" s="49"/>
      <c r="P122" s="148">
        <f>O122*H122</f>
        <v>0</v>
      </c>
      <c r="Q122" s="148">
        <v>0</v>
      </c>
      <c r="R122" s="148">
        <f>Q122*H122</f>
        <v>0</v>
      </c>
      <c r="S122" s="148">
        <v>0</v>
      </c>
      <c r="T122" s="149">
        <f>S122*H122</f>
        <v>0</v>
      </c>
      <c r="AR122" s="16" t="s">
        <v>83</v>
      </c>
      <c r="AT122" s="16" t="s">
        <v>149</v>
      </c>
      <c r="AU122" s="16" t="s">
        <v>77</v>
      </c>
      <c r="AY122" s="16" t="s">
        <v>147</v>
      </c>
      <c r="BE122" s="150">
        <f>IF(N122="základná",J122,0)</f>
        <v>0</v>
      </c>
      <c r="BF122" s="150">
        <f>IF(N122="znížená",J122,0)</f>
        <v>0</v>
      </c>
      <c r="BG122" s="150">
        <f>IF(N122="zákl. prenesená",J122,0)</f>
        <v>0</v>
      </c>
      <c r="BH122" s="150">
        <f>IF(N122="zníž. prenesená",J122,0)</f>
        <v>0</v>
      </c>
      <c r="BI122" s="150">
        <f>IF(N122="nulová",J122,0)</f>
        <v>0</v>
      </c>
      <c r="BJ122" s="16" t="s">
        <v>77</v>
      </c>
      <c r="BK122" s="151">
        <f>ROUND(I122*H122,3)</f>
        <v>0</v>
      </c>
      <c r="BL122" s="16" t="s">
        <v>83</v>
      </c>
      <c r="BM122" s="16" t="s">
        <v>495</v>
      </c>
    </row>
    <row r="123" spans="2:65" s="1" customFormat="1" ht="16.5" customHeight="1">
      <c r="B123" s="139"/>
      <c r="C123" s="140" t="s">
        <v>237</v>
      </c>
      <c r="D123" s="140" t="s">
        <v>149</v>
      </c>
      <c r="E123" s="141" t="s">
        <v>215</v>
      </c>
      <c r="F123" s="142" t="s">
        <v>216</v>
      </c>
      <c r="G123" s="143" t="s">
        <v>182</v>
      </c>
      <c r="H123" s="144">
        <v>63.031999999999996</v>
      </c>
      <c r="I123" s="145"/>
      <c r="J123" s="144">
        <f>ROUND(I123*H123,3)</f>
        <v>0</v>
      </c>
      <c r="K123" s="142" t="s">
        <v>172</v>
      </c>
      <c r="L123" s="30"/>
      <c r="M123" s="146" t="s">
        <v>1</v>
      </c>
      <c r="N123" s="147" t="s">
        <v>40</v>
      </c>
      <c r="O123" s="49"/>
      <c r="P123" s="148">
        <f>O123*H123</f>
        <v>0</v>
      </c>
      <c r="Q123" s="148">
        <v>0</v>
      </c>
      <c r="R123" s="148">
        <f>Q123*H123</f>
        <v>0</v>
      </c>
      <c r="S123" s="148">
        <v>0</v>
      </c>
      <c r="T123" s="149">
        <f>S123*H123</f>
        <v>0</v>
      </c>
      <c r="AR123" s="16" t="s">
        <v>83</v>
      </c>
      <c r="AT123" s="16" t="s">
        <v>149</v>
      </c>
      <c r="AU123" s="16" t="s">
        <v>77</v>
      </c>
      <c r="AY123" s="16" t="s">
        <v>147</v>
      </c>
      <c r="BE123" s="150">
        <f>IF(N123="základná",J123,0)</f>
        <v>0</v>
      </c>
      <c r="BF123" s="150">
        <f>IF(N123="znížená",J123,0)</f>
        <v>0</v>
      </c>
      <c r="BG123" s="150">
        <f>IF(N123="zákl. prenesená",J123,0)</f>
        <v>0</v>
      </c>
      <c r="BH123" s="150">
        <f>IF(N123="zníž. prenesená",J123,0)</f>
        <v>0</v>
      </c>
      <c r="BI123" s="150">
        <f>IF(N123="nulová",J123,0)</f>
        <v>0</v>
      </c>
      <c r="BJ123" s="16" t="s">
        <v>77</v>
      </c>
      <c r="BK123" s="151">
        <f>ROUND(I123*H123,3)</f>
        <v>0</v>
      </c>
      <c r="BL123" s="16" t="s">
        <v>83</v>
      </c>
      <c r="BM123" s="16" t="s">
        <v>496</v>
      </c>
    </row>
    <row r="124" spans="2:65" s="1" customFormat="1" ht="16.5" customHeight="1">
      <c r="B124" s="139"/>
      <c r="C124" s="140" t="s">
        <v>243</v>
      </c>
      <c r="D124" s="140" t="s">
        <v>149</v>
      </c>
      <c r="E124" s="141" t="s">
        <v>218</v>
      </c>
      <c r="F124" s="142" t="s">
        <v>219</v>
      </c>
      <c r="G124" s="143" t="s">
        <v>220</v>
      </c>
      <c r="H124" s="144">
        <v>107.154</v>
      </c>
      <c r="I124" s="145"/>
      <c r="J124" s="144">
        <f>ROUND(I124*H124,3)</f>
        <v>0</v>
      </c>
      <c r="K124" s="142" t="s">
        <v>1</v>
      </c>
      <c r="L124" s="30"/>
      <c r="M124" s="146" t="s">
        <v>1</v>
      </c>
      <c r="N124" s="147" t="s">
        <v>40</v>
      </c>
      <c r="O124" s="49"/>
      <c r="P124" s="148">
        <f>O124*H124</f>
        <v>0</v>
      </c>
      <c r="Q124" s="148">
        <v>0</v>
      </c>
      <c r="R124" s="148">
        <f>Q124*H124</f>
        <v>0</v>
      </c>
      <c r="S124" s="148">
        <v>0</v>
      </c>
      <c r="T124" s="149">
        <f>S124*H124</f>
        <v>0</v>
      </c>
      <c r="AR124" s="16" t="s">
        <v>83</v>
      </c>
      <c r="AT124" s="16" t="s">
        <v>149</v>
      </c>
      <c r="AU124" s="16" t="s">
        <v>77</v>
      </c>
      <c r="AY124" s="16" t="s">
        <v>147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6" t="s">
        <v>77</v>
      </c>
      <c r="BK124" s="151">
        <f>ROUND(I124*H124,3)</f>
        <v>0</v>
      </c>
      <c r="BL124" s="16" t="s">
        <v>83</v>
      </c>
      <c r="BM124" s="16" t="s">
        <v>497</v>
      </c>
    </row>
    <row r="125" spans="2:65" s="12" customFormat="1">
      <c r="B125" s="160"/>
      <c r="D125" s="153" t="s">
        <v>155</v>
      </c>
      <c r="E125" s="161" t="s">
        <v>1</v>
      </c>
      <c r="F125" s="162" t="s">
        <v>498</v>
      </c>
      <c r="H125" s="163">
        <v>107.154</v>
      </c>
      <c r="I125" s="164"/>
      <c r="L125" s="160"/>
      <c r="M125" s="165"/>
      <c r="N125" s="166"/>
      <c r="O125" s="166"/>
      <c r="P125" s="166"/>
      <c r="Q125" s="166"/>
      <c r="R125" s="166"/>
      <c r="S125" s="166"/>
      <c r="T125" s="167"/>
      <c r="AT125" s="161" t="s">
        <v>155</v>
      </c>
      <c r="AU125" s="161" t="s">
        <v>77</v>
      </c>
      <c r="AV125" s="12" t="s">
        <v>77</v>
      </c>
      <c r="AW125" s="12" t="s">
        <v>29</v>
      </c>
      <c r="AX125" s="12" t="s">
        <v>73</v>
      </c>
      <c r="AY125" s="161" t="s">
        <v>147</v>
      </c>
    </row>
    <row r="126" spans="2:65" s="1" customFormat="1" ht="16.5" customHeight="1">
      <c r="B126" s="139"/>
      <c r="C126" s="140" t="s">
        <v>249</v>
      </c>
      <c r="D126" s="140" t="s">
        <v>149</v>
      </c>
      <c r="E126" s="141" t="s">
        <v>224</v>
      </c>
      <c r="F126" s="142" t="s">
        <v>499</v>
      </c>
      <c r="G126" s="143" t="s">
        <v>182</v>
      </c>
      <c r="H126" s="144">
        <v>5.75</v>
      </c>
      <c r="I126" s="145"/>
      <c r="J126" s="144">
        <f>ROUND(I126*H126,3)</f>
        <v>0</v>
      </c>
      <c r="K126" s="142" t="s">
        <v>153</v>
      </c>
      <c r="L126" s="30"/>
      <c r="M126" s="146" t="s">
        <v>1</v>
      </c>
      <c r="N126" s="147" t="s">
        <v>40</v>
      </c>
      <c r="O126" s="49"/>
      <c r="P126" s="148">
        <f>O126*H126</f>
        <v>0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AR126" s="16" t="s">
        <v>83</v>
      </c>
      <c r="AT126" s="16" t="s">
        <v>149</v>
      </c>
      <c r="AU126" s="16" t="s">
        <v>77</v>
      </c>
      <c r="AY126" s="16" t="s">
        <v>147</v>
      </c>
      <c r="BE126" s="150">
        <f>IF(N126="základná",J126,0)</f>
        <v>0</v>
      </c>
      <c r="BF126" s="150">
        <f>IF(N126="znížená",J126,0)</f>
        <v>0</v>
      </c>
      <c r="BG126" s="150">
        <f>IF(N126="zákl. prenesená",J126,0)</f>
        <v>0</v>
      </c>
      <c r="BH126" s="150">
        <f>IF(N126="zníž. prenesená",J126,0)</f>
        <v>0</v>
      </c>
      <c r="BI126" s="150">
        <f>IF(N126="nulová",J126,0)</f>
        <v>0</v>
      </c>
      <c r="BJ126" s="16" t="s">
        <v>77</v>
      </c>
      <c r="BK126" s="151">
        <f>ROUND(I126*H126,3)</f>
        <v>0</v>
      </c>
      <c r="BL126" s="16" t="s">
        <v>83</v>
      </c>
      <c r="BM126" s="16" t="s">
        <v>500</v>
      </c>
    </row>
    <row r="127" spans="2:65" s="11" customFormat="1">
      <c r="B127" s="152"/>
      <c r="D127" s="153" t="s">
        <v>155</v>
      </c>
      <c r="E127" s="154" t="s">
        <v>1</v>
      </c>
      <c r="F127" s="155" t="s">
        <v>501</v>
      </c>
      <c r="H127" s="154" t="s">
        <v>1</v>
      </c>
      <c r="I127" s="156"/>
      <c r="L127" s="152"/>
      <c r="M127" s="157"/>
      <c r="N127" s="158"/>
      <c r="O127" s="158"/>
      <c r="P127" s="158"/>
      <c r="Q127" s="158"/>
      <c r="R127" s="158"/>
      <c r="S127" s="158"/>
      <c r="T127" s="159"/>
      <c r="AT127" s="154" t="s">
        <v>155</v>
      </c>
      <c r="AU127" s="154" t="s">
        <v>77</v>
      </c>
      <c r="AV127" s="11" t="s">
        <v>73</v>
      </c>
      <c r="AW127" s="11" t="s">
        <v>29</v>
      </c>
      <c r="AX127" s="11" t="s">
        <v>68</v>
      </c>
      <c r="AY127" s="154" t="s">
        <v>147</v>
      </c>
    </row>
    <row r="128" spans="2:65" s="11" customFormat="1">
      <c r="B128" s="152"/>
      <c r="D128" s="153" t="s">
        <v>155</v>
      </c>
      <c r="E128" s="154" t="s">
        <v>1</v>
      </c>
      <c r="F128" s="155" t="s">
        <v>228</v>
      </c>
      <c r="H128" s="154" t="s">
        <v>1</v>
      </c>
      <c r="I128" s="156"/>
      <c r="L128" s="152"/>
      <c r="M128" s="157"/>
      <c r="N128" s="158"/>
      <c r="O128" s="158"/>
      <c r="P128" s="158"/>
      <c r="Q128" s="158"/>
      <c r="R128" s="158"/>
      <c r="S128" s="158"/>
      <c r="T128" s="159"/>
      <c r="AT128" s="154" t="s">
        <v>155</v>
      </c>
      <c r="AU128" s="154" t="s">
        <v>77</v>
      </c>
      <c r="AV128" s="11" t="s">
        <v>73</v>
      </c>
      <c r="AW128" s="11" t="s">
        <v>29</v>
      </c>
      <c r="AX128" s="11" t="s">
        <v>68</v>
      </c>
      <c r="AY128" s="154" t="s">
        <v>147</v>
      </c>
    </row>
    <row r="129" spans="2:65" s="12" customFormat="1">
      <c r="B129" s="160"/>
      <c r="D129" s="153" t="s">
        <v>155</v>
      </c>
      <c r="E129" s="161" t="s">
        <v>1</v>
      </c>
      <c r="F129" s="162" t="s">
        <v>465</v>
      </c>
      <c r="H129" s="163">
        <v>15.625</v>
      </c>
      <c r="I129" s="164"/>
      <c r="L129" s="160"/>
      <c r="M129" s="165"/>
      <c r="N129" s="166"/>
      <c r="O129" s="166"/>
      <c r="P129" s="166"/>
      <c r="Q129" s="166"/>
      <c r="R129" s="166"/>
      <c r="S129" s="166"/>
      <c r="T129" s="167"/>
      <c r="AT129" s="161" t="s">
        <v>155</v>
      </c>
      <c r="AU129" s="161" t="s">
        <v>77</v>
      </c>
      <c r="AV129" s="12" t="s">
        <v>77</v>
      </c>
      <c r="AW129" s="12" t="s">
        <v>29</v>
      </c>
      <c r="AX129" s="12" t="s">
        <v>68</v>
      </c>
      <c r="AY129" s="161" t="s">
        <v>147</v>
      </c>
    </row>
    <row r="130" spans="2:65" s="11" customFormat="1">
      <c r="B130" s="152"/>
      <c r="D130" s="153" t="s">
        <v>155</v>
      </c>
      <c r="E130" s="154" t="s">
        <v>1</v>
      </c>
      <c r="F130" s="155" t="s">
        <v>502</v>
      </c>
      <c r="H130" s="154" t="s">
        <v>1</v>
      </c>
      <c r="I130" s="156"/>
      <c r="L130" s="152"/>
      <c r="M130" s="157"/>
      <c r="N130" s="158"/>
      <c r="O130" s="158"/>
      <c r="P130" s="158"/>
      <c r="Q130" s="158"/>
      <c r="R130" s="158"/>
      <c r="S130" s="158"/>
      <c r="T130" s="159"/>
      <c r="AT130" s="154" t="s">
        <v>155</v>
      </c>
      <c r="AU130" s="154" t="s">
        <v>77</v>
      </c>
      <c r="AV130" s="11" t="s">
        <v>73</v>
      </c>
      <c r="AW130" s="11" t="s">
        <v>29</v>
      </c>
      <c r="AX130" s="11" t="s">
        <v>68</v>
      </c>
      <c r="AY130" s="154" t="s">
        <v>147</v>
      </c>
    </row>
    <row r="131" spans="2:65" s="12" customFormat="1">
      <c r="B131" s="160"/>
      <c r="D131" s="153" t="s">
        <v>155</v>
      </c>
      <c r="E131" s="161" t="s">
        <v>1</v>
      </c>
      <c r="F131" s="162" t="s">
        <v>503</v>
      </c>
      <c r="H131" s="163">
        <v>-8</v>
      </c>
      <c r="I131" s="164"/>
      <c r="L131" s="160"/>
      <c r="M131" s="165"/>
      <c r="N131" s="166"/>
      <c r="O131" s="166"/>
      <c r="P131" s="166"/>
      <c r="Q131" s="166"/>
      <c r="R131" s="166"/>
      <c r="S131" s="166"/>
      <c r="T131" s="167"/>
      <c r="AT131" s="161" t="s">
        <v>155</v>
      </c>
      <c r="AU131" s="161" t="s">
        <v>77</v>
      </c>
      <c r="AV131" s="12" t="s">
        <v>77</v>
      </c>
      <c r="AW131" s="12" t="s">
        <v>29</v>
      </c>
      <c r="AX131" s="12" t="s">
        <v>68</v>
      </c>
      <c r="AY131" s="161" t="s">
        <v>147</v>
      </c>
    </row>
    <row r="132" spans="2:65" s="11" customFormat="1">
      <c r="B132" s="152"/>
      <c r="D132" s="153" t="s">
        <v>155</v>
      </c>
      <c r="E132" s="154" t="s">
        <v>1</v>
      </c>
      <c r="F132" s="155" t="s">
        <v>504</v>
      </c>
      <c r="H132" s="154" t="s">
        <v>1</v>
      </c>
      <c r="I132" s="156"/>
      <c r="L132" s="152"/>
      <c r="M132" s="157"/>
      <c r="N132" s="158"/>
      <c r="O132" s="158"/>
      <c r="P132" s="158"/>
      <c r="Q132" s="158"/>
      <c r="R132" s="158"/>
      <c r="S132" s="158"/>
      <c r="T132" s="159"/>
      <c r="AT132" s="154" t="s">
        <v>155</v>
      </c>
      <c r="AU132" s="154" t="s">
        <v>77</v>
      </c>
      <c r="AV132" s="11" t="s">
        <v>73</v>
      </c>
      <c r="AW132" s="11" t="s">
        <v>29</v>
      </c>
      <c r="AX132" s="11" t="s">
        <v>68</v>
      </c>
      <c r="AY132" s="154" t="s">
        <v>147</v>
      </c>
    </row>
    <row r="133" spans="2:65" s="12" customFormat="1">
      <c r="B133" s="160"/>
      <c r="D133" s="153" t="s">
        <v>155</v>
      </c>
      <c r="E133" s="161" t="s">
        <v>1</v>
      </c>
      <c r="F133" s="162" t="s">
        <v>505</v>
      </c>
      <c r="H133" s="163">
        <v>-1.875</v>
      </c>
      <c r="I133" s="164"/>
      <c r="L133" s="160"/>
      <c r="M133" s="165"/>
      <c r="N133" s="166"/>
      <c r="O133" s="166"/>
      <c r="P133" s="166"/>
      <c r="Q133" s="166"/>
      <c r="R133" s="166"/>
      <c r="S133" s="166"/>
      <c r="T133" s="167"/>
      <c r="AT133" s="161" t="s">
        <v>155</v>
      </c>
      <c r="AU133" s="161" t="s">
        <v>77</v>
      </c>
      <c r="AV133" s="12" t="s">
        <v>77</v>
      </c>
      <c r="AW133" s="12" t="s">
        <v>29</v>
      </c>
      <c r="AX133" s="12" t="s">
        <v>68</v>
      </c>
      <c r="AY133" s="161" t="s">
        <v>147</v>
      </c>
    </row>
    <row r="134" spans="2:65" s="14" customFormat="1">
      <c r="B134" s="176"/>
      <c r="D134" s="153" t="s">
        <v>155</v>
      </c>
      <c r="E134" s="177" t="s">
        <v>1</v>
      </c>
      <c r="F134" s="178" t="s">
        <v>168</v>
      </c>
      <c r="H134" s="179">
        <v>5.75</v>
      </c>
      <c r="I134" s="180"/>
      <c r="L134" s="176"/>
      <c r="M134" s="181"/>
      <c r="N134" s="182"/>
      <c r="O134" s="182"/>
      <c r="P134" s="182"/>
      <c r="Q134" s="182"/>
      <c r="R134" s="182"/>
      <c r="S134" s="182"/>
      <c r="T134" s="183"/>
      <c r="AT134" s="177" t="s">
        <v>155</v>
      </c>
      <c r="AU134" s="177" t="s">
        <v>77</v>
      </c>
      <c r="AV134" s="14" t="s">
        <v>83</v>
      </c>
      <c r="AW134" s="14" t="s">
        <v>29</v>
      </c>
      <c r="AX134" s="14" t="s">
        <v>73</v>
      </c>
      <c r="AY134" s="177" t="s">
        <v>147</v>
      </c>
    </row>
    <row r="135" spans="2:65" s="10" customFormat="1" ht="22.9" customHeight="1">
      <c r="B135" s="126"/>
      <c r="D135" s="127" t="s">
        <v>67</v>
      </c>
      <c r="E135" s="137" t="s">
        <v>77</v>
      </c>
      <c r="F135" s="137" t="s">
        <v>506</v>
      </c>
      <c r="I135" s="129"/>
      <c r="J135" s="138">
        <f>BK135</f>
        <v>0</v>
      </c>
      <c r="L135" s="126"/>
      <c r="M135" s="131"/>
      <c r="N135" s="132"/>
      <c r="O135" s="132"/>
      <c r="P135" s="133">
        <f>SUM(P136:P157)</f>
        <v>0</v>
      </c>
      <c r="Q135" s="132"/>
      <c r="R135" s="133">
        <f>SUM(R136:R157)</f>
        <v>47.993032599999999</v>
      </c>
      <c r="S135" s="132"/>
      <c r="T135" s="134">
        <f>SUM(T136:T157)</f>
        <v>0</v>
      </c>
      <c r="AR135" s="127" t="s">
        <v>73</v>
      </c>
      <c r="AT135" s="135" t="s">
        <v>67</v>
      </c>
      <c r="AU135" s="135" t="s">
        <v>73</v>
      </c>
      <c r="AY135" s="127" t="s">
        <v>147</v>
      </c>
      <c r="BK135" s="136">
        <f>SUM(BK136:BK157)</f>
        <v>0</v>
      </c>
    </row>
    <row r="136" spans="2:65" s="1" customFormat="1" ht="16.5" customHeight="1">
      <c r="B136" s="139"/>
      <c r="C136" s="140" t="s">
        <v>254</v>
      </c>
      <c r="D136" s="140" t="s">
        <v>149</v>
      </c>
      <c r="E136" s="141" t="s">
        <v>507</v>
      </c>
      <c r="F136" s="142" t="s">
        <v>508</v>
      </c>
      <c r="G136" s="143" t="s">
        <v>182</v>
      </c>
      <c r="H136" s="144">
        <v>0.93799999999999994</v>
      </c>
      <c r="I136" s="145"/>
      <c r="J136" s="144">
        <f>ROUND(I136*H136,3)</f>
        <v>0</v>
      </c>
      <c r="K136" s="142" t="s">
        <v>1</v>
      </c>
      <c r="L136" s="30"/>
      <c r="M136" s="146" t="s">
        <v>1</v>
      </c>
      <c r="N136" s="147" t="s">
        <v>40</v>
      </c>
      <c r="O136" s="49"/>
      <c r="P136" s="148">
        <f>O136*H136</f>
        <v>0</v>
      </c>
      <c r="Q136" s="148">
        <v>2.0699999999999998</v>
      </c>
      <c r="R136" s="148">
        <f>Q136*H136</f>
        <v>1.9416599999999997</v>
      </c>
      <c r="S136" s="148">
        <v>0</v>
      </c>
      <c r="T136" s="149">
        <f>S136*H136</f>
        <v>0</v>
      </c>
      <c r="AR136" s="16" t="s">
        <v>83</v>
      </c>
      <c r="AT136" s="16" t="s">
        <v>149</v>
      </c>
      <c r="AU136" s="16" t="s">
        <v>77</v>
      </c>
      <c r="AY136" s="16" t="s">
        <v>147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6" t="s">
        <v>77</v>
      </c>
      <c r="BK136" s="151">
        <f>ROUND(I136*H136,3)</f>
        <v>0</v>
      </c>
      <c r="BL136" s="16" t="s">
        <v>83</v>
      </c>
      <c r="BM136" s="16" t="s">
        <v>509</v>
      </c>
    </row>
    <row r="137" spans="2:65" s="12" customFormat="1">
      <c r="B137" s="160"/>
      <c r="D137" s="153" t="s">
        <v>155</v>
      </c>
      <c r="E137" s="161" t="s">
        <v>1</v>
      </c>
      <c r="F137" s="162" t="s">
        <v>510</v>
      </c>
      <c r="H137" s="163">
        <v>0.93799999999999994</v>
      </c>
      <c r="I137" s="164"/>
      <c r="L137" s="160"/>
      <c r="M137" s="165"/>
      <c r="N137" s="166"/>
      <c r="O137" s="166"/>
      <c r="P137" s="166"/>
      <c r="Q137" s="166"/>
      <c r="R137" s="166"/>
      <c r="S137" s="166"/>
      <c r="T137" s="167"/>
      <c r="AT137" s="161" t="s">
        <v>155</v>
      </c>
      <c r="AU137" s="161" t="s">
        <v>77</v>
      </c>
      <c r="AV137" s="12" t="s">
        <v>77</v>
      </c>
      <c r="AW137" s="12" t="s">
        <v>29</v>
      </c>
      <c r="AX137" s="12" t="s">
        <v>73</v>
      </c>
      <c r="AY137" s="161" t="s">
        <v>147</v>
      </c>
    </row>
    <row r="138" spans="2:65" s="1" customFormat="1" ht="16.5" customHeight="1">
      <c r="B138" s="139"/>
      <c r="C138" s="140" t="s">
        <v>7</v>
      </c>
      <c r="D138" s="140" t="s">
        <v>149</v>
      </c>
      <c r="E138" s="141" t="s">
        <v>511</v>
      </c>
      <c r="F138" s="142" t="s">
        <v>512</v>
      </c>
      <c r="G138" s="143" t="s">
        <v>182</v>
      </c>
      <c r="H138" s="144">
        <v>0.93799999999999994</v>
      </c>
      <c r="I138" s="145"/>
      <c r="J138" s="144">
        <f>ROUND(I138*H138,3)</f>
        <v>0</v>
      </c>
      <c r="K138" s="142" t="s">
        <v>1</v>
      </c>
      <c r="L138" s="30"/>
      <c r="M138" s="146" t="s">
        <v>1</v>
      </c>
      <c r="N138" s="147" t="s">
        <v>40</v>
      </c>
      <c r="O138" s="49"/>
      <c r="P138" s="148">
        <f>O138*H138</f>
        <v>0</v>
      </c>
      <c r="Q138" s="148">
        <v>2.2121499999999998</v>
      </c>
      <c r="R138" s="148">
        <f>Q138*H138</f>
        <v>2.0749966999999998</v>
      </c>
      <c r="S138" s="148">
        <v>0</v>
      </c>
      <c r="T138" s="149">
        <f>S138*H138</f>
        <v>0</v>
      </c>
      <c r="AR138" s="16" t="s">
        <v>83</v>
      </c>
      <c r="AT138" s="16" t="s">
        <v>149</v>
      </c>
      <c r="AU138" s="16" t="s">
        <v>77</v>
      </c>
      <c r="AY138" s="16" t="s">
        <v>147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6" t="s">
        <v>77</v>
      </c>
      <c r="BK138" s="151">
        <f>ROUND(I138*H138,3)</f>
        <v>0</v>
      </c>
      <c r="BL138" s="16" t="s">
        <v>83</v>
      </c>
      <c r="BM138" s="16" t="s">
        <v>513</v>
      </c>
    </row>
    <row r="139" spans="2:65" s="12" customFormat="1">
      <c r="B139" s="160"/>
      <c r="D139" s="153" t="s">
        <v>155</v>
      </c>
      <c r="E139" s="161" t="s">
        <v>1</v>
      </c>
      <c r="F139" s="162" t="s">
        <v>510</v>
      </c>
      <c r="H139" s="163">
        <v>0.93799999999999994</v>
      </c>
      <c r="I139" s="164"/>
      <c r="L139" s="160"/>
      <c r="M139" s="165"/>
      <c r="N139" s="166"/>
      <c r="O139" s="166"/>
      <c r="P139" s="166"/>
      <c r="Q139" s="166"/>
      <c r="R139" s="166"/>
      <c r="S139" s="166"/>
      <c r="T139" s="167"/>
      <c r="AT139" s="161" t="s">
        <v>155</v>
      </c>
      <c r="AU139" s="161" t="s">
        <v>77</v>
      </c>
      <c r="AV139" s="12" t="s">
        <v>77</v>
      </c>
      <c r="AW139" s="12" t="s">
        <v>29</v>
      </c>
      <c r="AX139" s="12" t="s">
        <v>73</v>
      </c>
      <c r="AY139" s="161" t="s">
        <v>147</v>
      </c>
    </row>
    <row r="140" spans="2:65" s="1" customFormat="1" ht="16.5" customHeight="1">
      <c r="B140" s="139"/>
      <c r="C140" s="140" t="s">
        <v>267</v>
      </c>
      <c r="D140" s="140" t="s">
        <v>149</v>
      </c>
      <c r="E140" s="141" t="s">
        <v>514</v>
      </c>
      <c r="F140" s="142" t="s">
        <v>515</v>
      </c>
      <c r="G140" s="143" t="s">
        <v>182</v>
      </c>
      <c r="H140" s="144">
        <v>3.3</v>
      </c>
      <c r="I140" s="145"/>
      <c r="J140" s="144">
        <f>ROUND(I140*H140,3)</f>
        <v>0</v>
      </c>
      <c r="K140" s="142" t="s">
        <v>1</v>
      </c>
      <c r="L140" s="30"/>
      <c r="M140" s="146" t="s">
        <v>1</v>
      </c>
      <c r="N140" s="147" t="s">
        <v>40</v>
      </c>
      <c r="O140" s="49"/>
      <c r="P140" s="148">
        <f>O140*H140</f>
        <v>0</v>
      </c>
      <c r="Q140" s="148">
        <v>2.19407</v>
      </c>
      <c r="R140" s="148">
        <f>Q140*H140</f>
        <v>7.2404309999999992</v>
      </c>
      <c r="S140" s="148">
        <v>0</v>
      </c>
      <c r="T140" s="149">
        <f>S140*H140</f>
        <v>0</v>
      </c>
      <c r="AR140" s="16" t="s">
        <v>83</v>
      </c>
      <c r="AT140" s="16" t="s">
        <v>149</v>
      </c>
      <c r="AU140" s="16" t="s">
        <v>77</v>
      </c>
      <c r="AY140" s="16" t="s">
        <v>147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6" t="s">
        <v>77</v>
      </c>
      <c r="BK140" s="151">
        <f>ROUND(I140*H140,3)</f>
        <v>0</v>
      </c>
      <c r="BL140" s="16" t="s">
        <v>83</v>
      </c>
      <c r="BM140" s="16" t="s">
        <v>516</v>
      </c>
    </row>
    <row r="141" spans="2:65" s="12" customFormat="1">
      <c r="B141" s="160"/>
      <c r="D141" s="153" t="s">
        <v>155</v>
      </c>
      <c r="E141" s="161" t="s">
        <v>1</v>
      </c>
      <c r="F141" s="162" t="s">
        <v>517</v>
      </c>
      <c r="H141" s="163">
        <v>3.3</v>
      </c>
      <c r="I141" s="164"/>
      <c r="L141" s="160"/>
      <c r="M141" s="165"/>
      <c r="N141" s="166"/>
      <c r="O141" s="166"/>
      <c r="P141" s="166"/>
      <c r="Q141" s="166"/>
      <c r="R141" s="166"/>
      <c r="S141" s="166"/>
      <c r="T141" s="167"/>
      <c r="AT141" s="161" t="s">
        <v>155</v>
      </c>
      <c r="AU141" s="161" t="s">
        <v>77</v>
      </c>
      <c r="AV141" s="12" t="s">
        <v>77</v>
      </c>
      <c r="AW141" s="12" t="s">
        <v>29</v>
      </c>
      <c r="AX141" s="12" t="s">
        <v>73</v>
      </c>
      <c r="AY141" s="161" t="s">
        <v>147</v>
      </c>
    </row>
    <row r="142" spans="2:65" s="1" customFormat="1" ht="16.5" customHeight="1">
      <c r="B142" s="139"/>
      <c r="C142" s="140" t="s">
        <v>271</v>
      </c>
      <c r="D142" s="140" t="s">
        <v>149</v>
      </c>
      <c r="E142" s="141" t="s">
        <v>518</v>
      </c>
      <c r="F142" s="142" t="s">
        <v>519</v>
      </c>
      <c r="G142" s="143" t="s">
        <v>152</v>
      </c>
      <c r="H142" s="144">
        <v>22</v>
      </c>
      <c r="I142" s="145"/>
      <c r="J142" s="144">
        <f>ROUND(I142*H142,3)</f>
        <v>0</v>
      </c>
      <c r="K142" s="142" t="s">
        <v>153</v>
      </c>
      <c r="L142" s="30"/>
      <c r="M142" s="146" t="s">
        <v>1</v>
      </c>
      <c r="N142" s="147" t="s">
        <v>40</v>
      </c>
      <c r="O142" s="49"/>
      <c r="P142" s="148">
        <f>O142*H142</f>
        <v>0</v>
      </c>
      <c r="Q142" s="148">
        <v>9.7000000000000005E-4</v>
      </c>
      <c r="R142" s="148">
        <f>Q142*H142</f>
        <v>2.1340000000000001E-2</v>
      </c>
      <c r="S142" s="148">
        <v>0</v>
      </c>
      <c r="T142" s="149">
        <f>S142*H142</f>
        <v>0</v>
      </c>
      <c r="AR142" s="16" t="s">
        <v>83</v>
      </c>
      <c r="AT142" s="16" t="s">
        <v>149</v>
      </c>
      <c r="AU142" s="16" t="s">
        <v>77</v>
      </c>
      <c r="AY142" s="16" t="s">
        <v>147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6" t="s">
        <v>77</v>
      </c>
      <c r="BK142" s="151">
        <f>ROUND(I142*H142,3)</f>
        <v>0</v>
      </c>
      <c r="BL142" s="16" t="s">
        <v>83</v>
      </c>
      <c r="BM142" s="16" t="s">
        <v>520</v>
      </c>
    </row>
    <row r="143" spans="2:65" s="12" customFormat="1">
      <c r="B143" s="160"/>
      <c r="D143" s="153" t="s">
        <v>155</v>
      </c>
      <c r="E143" s="161" t="s">
        <v>1</v>
      </c>
      <c r="F143" s="162" t="s">
        <v>521</v>
      </c>
      <c r="H143" s="163">
        <v>22</v>
      </c>
      <c r="I143" s="164"/>
      <c r="L143" s="160"/>
      <c r="M143" s="165"/>
      <c r="N143" s="166"/>
      <c r="O143" s="166"/>
      <c r="P143" s="166"/>
      <c r="Q143" s="166"/>
      <c r="R143" s="166"/>
      <c r="S143" s="166"/>
      <c r="T143" s="167"/>
      <c r="AT143" s="161" t="s">
        <v>155</v>
      </c>
      <c r="AU143" s="161" t="s">
        <v>77</v>
      </c>
      <c r="AV143" s="12" t="s">
        <v>77</v>
      </c>
      <c r="AW143" s="12" t="s">
        <v>29</v>
      </c>
      <c r="AX143" s="12" t="s">
        <v>73</v>
      </c>
      <c r="AY143" s="161" t="s">
        <v>147</v>
      </c>
    </row>
    <row r="144" spans="2:65" s="1" customFormat="1" ht="16.5" customHeight="1">
      <c r="B144" s="139"/>
      <c r="C144" s="140" t="s">
        <v>276</v>
      </c>
      <c r="D144" s="140" t="s">
        <v>149</v>
      </c>
      <c r="E144" s="141" t="s">
        <v>522</v>
      </c>
      <c r="F144" s="142" t="s">
        <v>523</v>
      </c>
      <c r="G144" s="143" t="s">
        <v>152</v>
      </c>
      <c r="H144" s="144">
        <v>22</v>
      </c>
      <c r="I144" s="145"/>
      <c r="J144" s="144">
        <f>ROUND(I144*H144,3)</f>
        <v>0</v>
      </c>
      <c r="K144" s="142" t="s">
        <v>153</v>
      </c>
      <c r="L144" s="30"/>
      <c r="M144" s="146" t="s">
        <v>1</v>
      </c>
      <c r="N144" s="147" t="s">
        <v>40</v>
      </c>
      <c r="O144" s="49"/>
      <c r="P144" s="148">
        <f>O144*H144</f>
        <v>0</v>
      </c>
      <c r="Q144" s="148">
        <v>0</v>
      </c>
      <c r="R144" s="148">
        <f>Q144*H144</f>
        <v>0</v>
      </c>
      <c r="S144" s="148">
        <v>0</v>
      </c>
      <c r="T144" s="149">
        <f>S144*H144</f>
        <v>0</v>
      </c>
      <c r="AR144" s="16" t="s">
        <v>83</v>
      </c>
      <c r="AT144" s="16" t="s">
        <v>149</v>
      </c>
      <c r="AU144" s="16" t="s">
        <v>77</v>
      </c>
      <c r="AY144" s="16" t="s">
        <v>147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6" t="s">
        <v>77</v>
      </c>
      <c r="BK144" s="151">
        <f>ROUND(I144*H144,3)</f>
        <v>0</v>
      </c>
      <c r="BL144" s="16" t="s">
        <v>83</v>
      </c>
      <c r="BM144" s="16" t="s">
        <v>524</v>
      </c>
    </row>
    <row r="145" spans="2:65" s="1" customFormat="1" ht="16.5" customHeight="1">
      <c r="B145" s="139"/>
      <c r="C145" s="140" t="s">
        <v>280</v>
      </c>
      <c r="D145" s="140" t="s">
        <v>149</v>
      </c>
      <c r="E145" s="141" t="s">
        <v>525</v>
      </c>
      <c r="F145" s="142" t="s">
        <v>526</v>
      </c>
      <c r="G145" s="143" t="s">
        <v>152</v>
      </c>
      <c r="H145" s="144">
        <v>36.725000000000001</v>
      </c>
      <c r="I145" s="145"/>
      <c r="J145" s="144">
        <f>ROUND(I145*H145,3)</f>
        <v>0</v>
      </c>
      <c r="K145" s="142" t="s">
        <v>1</v>
      </c>
      <c r="L145" s="30"/>
      <c r="M145" s="146" t="s">
        <v>1</v>
      </c>
      <c r="N145" s="147" t="s">
        <v>40</v>
      </c>
      <c r="O145" s="49"/>
      <c r="P145" s="148">
        <f>O145*H145</f>
        <v>0</v>
      </c>
      <c r="Q145" s="148">
        <v>6.2700000000000004E-3</v>
      </c>
      <c r="R145" s="148">
        <f>Q145*H145</f>
        <v>0.23026575000000002</v>
      </c>
      <c r="S145" s="148">
        <v>0</v>
      </c>
      <c r="T145" s="149">
        <f>S145*H145</f>
        <v>0</v>
      </c>
      <c r="AR145" s="16" t="s">
        <v>83</v>
      </c>
      <c r="AT145" s="16" t="s">
        <v>149</v>
      </c>
      <c r="AU145" s="16" t="s">
        <v>77</v>
      </c>
      <c r="AY145" s="16" t="s">
        <v>147</v>
      </c>
      <c r="BE145" s="150">
        <f>IF(N145="základná",J145,0)</f>
        <v>0</v>
      </c>
      <c r="BF145" s="150">
        <f>IF(N145="znížená",J145,0)</f>
        <v>0</v>
      </c>
      <c r="BG145" s="150">
        <f>IF(N145="zákl. prenesená",J145,0)</f>
        <v>0</v>
      </c>
      <c r="BH145" s="150">
        <f>IF(N145="zníž. prenesená",J145,0)</f>
        <v>0</v>
      </c>
      <c r="BI145" s="150">
        <f>IF(N145="nulová",J145,0)</f>
        <v>0</v>
      </c>
      <c r="BJ145" s="16" t="s">
        <v>77</v>
      </c>
      <c r="BK145" s="151">
        <f>ROUND(I145*H145,3)</f>
        <v>0</v>
      </c>
      <c r="BL145" s="16" t="s">
        <v>83</v>
      </c>
      <c r="BM145" s="16" t="s">
        <v>527</v>
      </c>
    </row>
    <row r="146" spans="2:65" s="12" customFormat="1">
      <c r="B146" s="160"/>
      <c r="D146" s="153" t="s">
        <v>155</v>
      </c>
      <c r="E146" s="161" t="s">
        <v>1</v>
      </c>
      <c r="F146" s="162" t="s">
        <v>528</v>
      </c>
      <c r="H146" s="163">
        <v>8.125</v>
      </c>
      <c r="I146" s="164"/>
      <c r="L146" s="160"/>
      <c r="M146" s="165"/>
      <c r="N146" s="166"/>
      <c r="O146" s="166"/>
      <c r="P146" s="166"/>
      <c r="Q146" s="166"/>
      <c r="R146" s="166"/>
      <c r="S146" s="166"/>
      <c r="T146" s="167"/>
      <c r="AT146" s="161" t="s">
        <v>155</v>
      </c>
      <c r="AU146" s="161" t="s">
        <v>77</v>
      </c>
      <c r="AV146" s="12" t="s">
        <v>77</v>
      </c>
      <c r="AW146" s="12" t="s">
        <v>29</v>
      </c>
      <c r="AX146" s="12" t="s">
        <v>68</v>
      </c>
      <c r="AY146" s="161" t="s">
        <v>147</v>
      </c>
    </row>
    <row r="147" spans="2:65" s="12" customFormat="1">
      <c r="B147" s="160"/>
      <c r="D147" s="153" t="s">
        <v>155</v>
      </c>
      <c r="E147" s="161" t="s">
        <v>1</v>
      </c>
      <c r="F147" s="162" t="s">
        <v>529</v>
      </c>
      <c r="H147" s="163">
        <v>28.6</v>
      </c>
      <c r="I147" s="164"/>
      <c r="L147" s="160"/>
      <c r="M147" s="165"/>
      <c r="N147" s="166"/>
      <c r="O147" s="166"/>
      <c r="P147" s="166"/>
      <c r="Q147" s="166"/>
      <c r="R147" s="166"/>
      <c r="S147" s="166"/>
      <c r="T147" s="167"/>
      <c r="AT147" s="161" t="s">
        <v>155</v>
      </c>
      <c r="AU147" s="161" t="s">
        <v>77</v>
      </c>
      <c r="AV147" s="12" t="s">
        <v>77</v>
      </c>
      <c r="AW147" s="12" t="s">
        <v>29</v>
      </c>
      <c r="AX147" s="12" t="s">
        <v>68</v>
      </c>
      <c r="AY147" s="161" t="s">
        <v>147</v>
      </c>
    </row>
    <row r="148" spans="2:65" s="14" customFormat="1">
      <c r="B148" s="176"/>
      <c r="D148" s="153" t="s">
        <v>155</v>
      </c>
      <c r="E148" s="177" t="s">
        <v>1</v>
      </c>
      <c r="F148" s="178" t="s">
        <v>168</v>
      </c>
      <c r="H148" s="179">
        <v>36.725000000000001</v>
      </c>
      <c r="I148" s="180"/>
      <c r="L148" s="176"/>
      <c r="M148" s="181"/>
      <c r="N148" s="182"/>
      <c r="O148" s="182"/>
      <c r="P148" s="182"/>
      <c r="Q148" s="182"/>
      <c r="R148" s="182"/>
      <c r="S148" s="182"/>
      <c r="T148" s="183"/>
      <c r="AT148" s="177" t="s">
        <v>155</v>
      </c>
      <c r="AU148" s="177" t="s">
        <v>77</v>
      </c>
      <c r="AV148" s="14" t="s">
        <v>83</v>
      </c>
      <c r="AW148" s="14" t="s">
        <v>29</v>
      </c>
      <c r="AX148" s="14" t="s">
        <v>73</v>
      </c>
      <c r="AY148" s="177" t="s">
        <v>147</v>
      </c>
    </row>
    <row r="149" spans="2:65" s="1" customFormat="1" ht="16.5" customHeight="1">
      <c r="B149" s="139"/>
      <c r="C149" s="140" t="s">
        <v>284</v>
      </c>
      <c r="D149" s="140" t="s">
        <v>149</v>
      </c>
      <c r="E149" s="141" t="s">
        <v>530</v>
      </c>
      <c r="F149" s="142" t="s">
        <v>531</v>
      </c>
      <c r="G149" s="143" t="s">
        <v>182</v>
      </c>
      <c r="H149" s="144">
        <v>15.007999999999999</v>
      </c>
      <c r="I149" s="145"/>
      <c r="J149" s="144">
        <f>ROUND(I149*H149,3)</f>
        <v>0</v>
      </c>
      <c r="K149" s="142" t="s">
        <v>1</v>
      </c>
      <c r="L149" s="30"/>
      <c r="M149" s="146" t="s">
        <v>1</v>
      </c>
      <c r="N149" s="147" t="s">
        <v>40</v>
      </c>
      <c r="O149" s="49"/>
      <c r="P149" s="148">
        <f>O149*H149</f>
        <v>0</v>
      </c>
      <c r="Q149" s="148">
        <v>2.3453400000000002</v>
      </c>
      <c r="R149" s="148">
        <f>Q149*H149</f>
        <v>35.198862720000001</v>
      </c>
      <c r="S149" s="148">
        <v>0</v>
      </c>
      <c r="T149" s="149">
        <f>S149*H149</f>
        <v>0</v>
      </c>
      <c r="AR149" s="16" t="s">
        <v>83</v>
      </c>
      <c r="AT149" s="16" t="s">
        <v>149</v>
      </c>
      <c r="AU149" s="16" t="s">
        <v>77</v>
      </c>
      <c r="AY149" s="16" t="s">
        <v>147</v>
      </c>
      <c r="BE149" s="150">
        <f>IF(N149="základná",J149,0)</f>
        <v>0</v>
      </c>
      <c r="BF149" s="150">
        <f>IF(N149="znížená",J149,0)</f>
        <v>0</v>
      </c>
      <c r="BG149" s="150">
        <f>IF(N149="zákl. prenesená",J149,0)</f>
        <v>0</v>
      </c>
      <c r="BH149" s="150">
        <f>IF(N149="zníž. prenesená",J149,0)</f>
        <v>0</v>
      </c>
      <c r="BI149" s="150">
        <f>IF(N149="nulová",J149,0)</f>
        <v>0</v>
      </c>
      <c r="BJ149" s="16" t="s">
        <v>77</v>
      </c>
      <c r="BK149" s="151">
        <f>ROUND(I149*H149,3)</f>
        <v>0</v>
      </c>
      <c r="BL149" s="16" t="s">
        <v>83</v>
      </c>
      <c r="BM149" s="16" t="s">
        <v>532</v>
      </c>
    </row>
    <row r="150" spans="2:65" s="12" customFormat="1">
      <c r="B150" s="160"/>
      <c r="D150" s="153" t="s">
        <v>155</v>
      </c>
      <c r="E150" s="161" t="s">
        <v>1</v>
      </c>
      <c r="F150" s="162" t="s">
        <v>533</v>
      </c>
      <c r="H150" s="163">
        <v>12.67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1" t="s">
        <v>155</v>
      </c>
      <c r="AU150" s="161" t="s">
        <v>77</v>
      </c>
      <c r="AV150" s="12" t="s">
        <v>77</v>
      </c>
      <c r="AW150" s="12" t="s">
        <v>29</v>
      </c>
      <c r="AX150" s="12" t="s">
        <v>68</v>
      </c>
      <c r="AY150" s="161" t="s">
        <v>147</v>
      </c>
    </row>
    <row r="151" spans="2:65" s="12" customFormat="1">
      <c r="B151" s="160"/>
      <c r="D151" s="153" t="s">
        <v>155</v>
      </c>
      <c r="E151" s="161" t="s">
        <v>1</v>
      </c>
      <c r="F151" s="162" t="s">
        <v>534</v>
      </c>
      <c r="H151" s="163">
        <v>2.3380000000000001</v>
      </c>
      <c r="I151" s="164"/>
      <c r="L151" s="160"/>
      <c r="M151" s="165"/>
      <c r="N151" s="166"/>
      <c r="O151" s="166"/>
      <c r="P151" s="166"/>
      <c r="Q151" s="166"/>
      <c r="R151" s="166"/>
      <c r="S151" s="166"/>
      <c r="T151" s="167"/>
      <c r="AT151" s="161" t="s">
        <v>155</v>
      </c>
      <c r="AU151" s="161" t="s">
        <v>77</v>
      </c>
      <c r="AV151" s="12" t="s">
        <v>77</v>
      </c>
      <c r="AW151" s="12" t="s">
        <v>29</v>
      </c>
      <c r="AX151" s="12" t="s">
        <v>68</v>
      </c>
      <c r="AY151" s="161" t="s">
        <v>147</v>
      </c>
    </row>
    <row r="152" spans="2:65" s="14" customFormat="1">
      <c r="B152" s="176"/>
      <c r="D152" s="153" t="s">
        <v>155</v>
      </c>
      <c r="E152" s="177" t="s">
        <v>1</v>
      </c>
      <c r="F152" s="178" t="s">
        <v>168</v>
      </c>
      <c r="H152" s="179">
        <v>15.007999999999999</v>
      </c>
      <c r="I152" s="180"/>
      <c r="L152" s="176"/>
      <c r="M152" s="181"/>
      <c r="N152" s="182"/>
      <c r="O152" s="182"/>
      <c r="P152" s="182"/>
      <c r="Q152" s="182"/>
      <c r="R152" s="182"/>
      <c r="S152" s="182"/>
      <c r="T152" s="183"/>
      <c r="AT152" s="177" t="s">
        <v>155</v>
      </c>
      <c r="AU152" s="177" t="s">
        <v>77</v>
      </c>
      <c r="AV152" s="14" t="s">
        <v>83</v>
      </c>
      <c r="AW152" s="14" t="s">
        <v>29</v>
      </c>
      <c r="AX152" s="14" t="s">
        <v>73</v>
      </c>
      <c r="AY152" s="177" t="s">
        <v>147</v>
      </c>
    </row>
    <row r="153" spans="2:65" s="1" customFormat="1" ht="16.5" customHeight="1">
      <c r="B153" s="139"/>
      <c r="C153" s="140" t="s">
        <v>288</v>
      </c>
      <c r="D153" s="140" t="s">
        <v>149</v>
      </c>
      <c r="E153" s="141" t="s">
        <v>535</v>
      </c>
      <c r="F153" s="142" t="s">
        <v>536</v>
      </c>
      <c r="G153" s="143" t="s">
        <v>152</v>
      </c>
      <c r="H153" s="144">
        <v>15.164</v>
      </c>
      <c r="I153" s="145"/>
      <c r="J153" s="144">
        <f>ROUND(I153*H153,3)</f>
        <v>0</v>
      </c>
      <c r="K153" s="142" t="s">
        <v>1</v>
      </c>
      <c r="L153" s="30"/>
      <c r="M153" s="146" t="s">
        <v>1</v>
      </c>
      <c r="N153" s="147" t="s">
        <v>40</v>
      </c>
      <c r="O153" s="49"/>
      <c r="P153" s="148">
        <f>O153*H153</f>
        <v>0</v>
      </c>
      <c r="Q153" s="148">
        <v>4.0699999999999998E-3</v>
      </c>
      <c r="R153" s="148">
        <f>Q153*H153</f>
        <v>6.1717479999999998E-2</v>
      </c>
      <c r="S153" s="148">
        <v>0</v>
      </c>
      <c r="T153" s="149">
        <f>S153*H153</f>
        <v>0</v>
      </c>
      <c r="AR153" s="16" t="s">
        <v>83</v>
      </c>
      <c r="AT153" s="16" t="s">
        <v>149</v>
      </c>
      <c r="AU153" s="16" t="s">
        <v>77</v>
      </c>
      <c r="AY153" s="16" t="s">
        <v>147</v>
      </c>
      <c r="BE153" s="150">
        <f>IF(N153="základná",J153,0)</f>
        <v>0</v>
      </c>
      <c r="BF153" s="150">
        <f>IF(N153="znížená",J153,0)</f>
        <v>0</v>
      </c>
      <c r="BG153" s="150">
        <f>IF(N153="zákl. prenesená",J153,0)</f>
        <v>0</v>
      </c>
      <c r="BH153" s="150">
        <f>IF(N153="zníž. prenesená",J153,0)</f>
        <v>0</v>
      </c>
      <c r="BI153" s="150">
        <f>IF(N153="nulová",J153,0)</f>
        <v>0</v>
      </c>
      <c r="BJ153" s="16" t="s">
        <v>77</v>
      </c>
      <c r="BK153" s="151">
        <f>ROUND(I153*H153,3)</f>
        <v>0</v>
      </c>
      <c r="BL153" s="16" t="s">
        <v>83</v>
      </c>
      <c r="BM153" s="16" t="s">
        <v>537</v>
      </c>
    </row>
    <row r="154" spans="2:65" s="12" customFormat="1">
      <c r="B154" s="160"/>
      <c r="D154" s="153" t="s">
        <v>155</v>
      </c>
      <c r="E154" s="161" t="s">
        <v>1</v>
      </c>
      <c r="F154" s="162" t="s">
        <v>538</v>
      </c>
      <c r="H154" s="163">
        <v>15.164</v>
      </c>
      <c r="I154" s="164"/>
      <c r="L154" s="160"/>
      <c r="M154" s="165"/>
      <c r="N154" s="166"/>
      <c r="O154" s="166"/>
      <c r="P154" s="166"/>
      <c r="Q154" s="166"/>
      <c r="R154" s="166"/>
      <c r="S154" s="166"/>
      <c r="T154" s="167"/>
      <c r="AT154" s="161" t="s">
        <v>155</v>
      </c>
      <c r="AU154" s="161" t="s">
        <v>77</v>
      </c>
      <c r="AV154" s="12" t="s">
        <v>77</v>
      </c>
      <c r="AW154" s="12" t="s">
        <v>29</v>
      </c>
      <c r="AX154" s="12" t="s">
        <v>73</v>
      </c>
      <c r="AY154" s="161" t="s">
        <v>147</v>
      </c>
    </row>
    <row r="155" spans="2:65" s="1" customFormat="1" ht="16.5" customHeight="1">
      <c r="B155" s="139"/>
      <c r="C155" s="140" t="s">
        <v>293</v>
      </c>
      <c r="D155" s="140" t="s">
        <v>149</v>
      </c>
      <c r="E155" s="141" t="s">
        <v>539</v>
      </c>
      <c r="F155" s="142" t="s">
        <v>540</v>
      </c>
      <c r="G155" s="143" t="s">
        <v>152</v>
      </c>
      <c r="H155" s="144">
        <v>15.164</v>
      </c>
      <c r="I155" s="145"/>
      <c r="J155" s="144">
        <f>ROUND(I155*H155,3)</f>
        <v>0</v>
      </c>
      <c r="K155" s="142" t="s">
        <v>1</v>
      </c>
      <c r="L155" s="30"/>
      <c r="M155" s="146" t="s">
        <v>1</v>
      </c>
      <c r="N155" s="147" t="s">
        <v>40</v>
      </c>
      <c r="O155" s="49"/>
      <c r="P155" s="148">
        <f>O155*H155</f>
        <v>0</v>
      </c>
      <c r="Q155" s="148">
        <v>0</v>
      </c>
      <c r="R155" s="148">
        <f>Q155*H155</f>
        <v>0</v>
      </c>
      <c r="S155" s="148">
        <v>0</v>
      </c>
      <c r="T155" s="149">
        <f>S155*H155</f>
        <v>0</v>
      </c>
      <c r="AR155" s="16" t="s">
        <v>83</v>
      </c>
      <c r="AT155" s="16" t="s">
        <v>149</v>
      </c>
      <c r="AU155" s="16" t="s">
        <v>77</v>
      </c>
      <c r="AY155" s="16" t="s">
        <v>147</v>
      </c>
      <c r="BE155" s="150">
        <f>IF(N155="základná",J155,0)</f>
        <v>0</v>
      </c>
      <c r="BF155" s="150">
        <f>IF(N155="znížená",J155,0)</f>
        <v>0</v>
      </c>
      <c r="BG155" s="150">
        <f>IF(N155="zákl. prenesená",J155,0)</f>
        <v>0</v>
      </c>
      <c r="BH155" s="150">
        <f>IF(N155="zníž. prenesená",J155,0)</f>
        <v>0</v>
      </c>
      <c r="BI155" s="150">
        <f>IF(N155="nulová",J155,0)</f>
        <v>0</v>
      </c>
      <c r="BJ155" s="16" t="s">
        <v>77</v>
      </c>
      <c r="BK155" s="151">
        <f>ROUND(I155*H155,3)</f>
        <v>0</v>
      </c>
      <c r="BL155" s="16" t="s">
        <v>83</v>
      </c>
      <c r="BM155" s="16" t="s">
        <v>541</v>
      </c>
    </row>
    <row r="156" spans="2:65" s="1" customFormat="1" ht="16.5" customHeight="1">
      <c r="B156" s="139"/>
      <c r="C156" s="140" t="s">
        <v>298</v>
      </c>
      <c r="D156" s="140" t="s">
        <v>149</v>
      </c>
      <c r="E156" s="141" t="s">
        <v>542</v>
      </c>
      <c r="F156" s="142" t="s">
        <v>543</v>
      </c>
      <c r="G156" s="143" t="s">
        <v>220</v>
      </c>
      <c r="H156" s="144">
        <v>1.2010000000000001</v>
      </c>
      <c r="I156" s="145"/>
      <c r="J156" s="144">
        <f>ROUND(I156*H156,3)</f>
        <v>0</v>
      </c>
      <c r="K156" s="142" t="s">
        <v>1</v>
      </c>
      <c r="L156" s="30"/>
      <c r="M156" s="146" t="s">
        <v>1</v>
      </c>
      <c r="N156" s="147" t="s">
        <v>40</v>
      </c>
      <c r="O156" s="49"/>
      <c r="P156" s="148">
        <f>O156*H156</f>
        <v>0</v>
      </c>
      <c r="Q156" s="148">
        <v>1.01895</v>
      </c>
      <c r="R156" s="148">
        <f>Q156*H156</f>
        <v>1.2237589500000001</v>
      </c>
      <c r="S156" s="148">
        <v>0</v>
      </c>
      <c r="T156" s="149">
        <f>S156*H156</f>
        <v>0</v>
      </c>
      <c r="AR156" s="16" t="s">
        <v>83</v>
      </c>
      <c r="AT156" s="16" t="s">
        <v>149</v>
      </c>
      <c r="AU156" s="16" t="s">
        <v>77</v>
      </c>
      <c r="AY156" s="16" t="s">
        <v>147</v>
      </c>
      <c r="BE156" s="150">
        <f>IF(N156="základná",J156,0)</f>
        <v>0</v>
      </c>
      <c r="BF156" s="150">
        <f>IF(N156="znížená",J156,0)</f>
        <v>0</v>
      </c>
      <c r="BG156" s="150">
        <f>IF(N156="zákl. prenesená",J156,0)</f>
        <v>0</v>
      </c>
      <c r="BH156" s="150">
        <f>IF(N156="zníž. prenesená",J156,0)</f>
        <v>0</v>
      </c>
      <c r="BI156" s="150">
        <f>IF(N156="nulová",J156,0)</f>
        <v>0</v>
      </c>
      <c r="BJ156" s="16" t="s">
        <v>77</v>
      </c>
      <c r="BK156" s="151">
        <f>ROUND(I156*H156,3)</f>
        <v>0</v>
      </c>
      <c r="BL156" s="16" t="s">
        <v>83</v>
      </c>
      <c r="BM156" s="16" t="s">
        <v>544</v>
      </c>
    </row>
    <row r="157" spans="2:65" s="12" customFormat="1">
      <c r="B157" s="160"/>
      <c r="D157" s="153" t="s">
        <v>155</v>
      </c>
      <c r="E157" s="161" t="s">
        <v>1</v>
      </c>
      <c r="F157" s="162" t="s">
        <v>545</v>
      </c>
      <c r="H157" s="163">
        <v>1.2010000000000001</v>
      </c>
      <c r="I157" s="164"/>
      <c r="L157" s="160"/>
      <c r="M157" s="165"/>
      <c r="N157" s="166"/>
      <c r="O157" s="166"/>
      <c r="P157" s="166"/>
      <c r="Q157" s="166"/>
      <c r="R157" s="166"/>
      <c r="S157" s="166"/>
      <c r="T157" s="167"/>
      <c r="AT157" s="161" t="s">
        <v>155</v>
      </c>
      <c r="AU157" s="161" t="s">
        <v>77</v>
      </c>
      <c r="AV157" s="12" t="s">
        <v>77</v>
      </c>
      <c r="AW157" s="12" t="s">
        <v>29</v>
      </c>
      <c r="AX157" s="12" t="s">
        <v>73</v>
      </c>
      <c r="AY157" s="161" t="s">
        <v>147</v>
      </c>
    </row>
    <row r="158" spans="2:65" s="10" customFormat="1" ht="22.9" customHeight="1">
      <c r="B158" s="126"/>
      <c r="D158" s="127" t="s">
        <v>67</v>
      </c>
      <c r="E158" s="137" t="s">
        <v>83</v>
      </c>
      <c r="F158" s="137" t="s">
        <v>546</v>
      </c>
      <c r="I158" s="129"/>
      <c r="J158" s="138">
        <f>BK158</f>
        <v>0</v>
      </c>
      <c r="L158" s="126"/>
      <c r="M158" s="131"/>
      <c r="N158" s="132"/>
      <c r="O158" s="132"/>
      <c r="P158" s="133">
        <f>SUM(P159:P162)</f>
        <v>0</v>
      </c>
      <c r="Q158" s="132"/>
      <c r="R158" s="133">
        <f>SUM(R159:R162)</f>
        <v>0.35546475999999999</v>
      </c>
      <c r="S158" s="132"/>
      <c r="T158" s="134">
        <f>SUM(T159:T162)</f>
        <v>0</v>
      </c>
      <c r="AR158" s="127" t="s">
        <v>73</v>
      </c>
      <c r="AT158" s="135" t="s">
        <v>67</v>
      </c>
      <c r="AU158" s="135" t="s">
        <v>73</v>
      </c>
      <c r="AY158" s="127" t="s">
        <v>147</v>
      </c>
      <c r="BK158" s="136">
        <f>SUM(BK159:BK162)</f>
        <v>0</v>
      </c>
    </row>
    <row r="159" spans="2:65" s="1" customFormat="1" ht="16.5" customHeight="1">
      <c r="B159" s="139"/>
      <c r="C159" s="140" t="s">
        <v>302</v>
      </c>
      <c r="D159" s="140" t="s">
        <v>149</v>
      </c>
      <c r="E159" s="141" t="s">
        <v>547</v>
      </c>
      <c r="F159" s="142" t="s">
        <v>548</v>
      </c>
      <c r="G159" s="143" t="s">
        <v>182</v>
      </c>
      <c r="H159" s="144">
        <v>0.75</v>
      </c>
      <c r="I159" s="145"/>
      <c r="J159" s="144">
        <f>ROUND(I159*H159,3)</f>
        <v>0</v>
      </c>
      <c r="K159" s="142" t="s">
        <v>1</v>
      </c>
      <c r="L159" s="30"/>
      <c r="M159" s="146" t="s">
        <v>1</v>
      </c>
      <c r="N159" s="147" t="s">
        <v>40</v>
      </c>
      <c r="O159" s="49"/>
      <c r="P159" s="148">
        <f>O159*H159</f>
        <v>0</v>
      </c>
      <c r="Q159" s="148">
        <v>0</v>
      </c>
      <c r="R159" s="148">
        <f>Q159*H159</f>
        <v>0</v>
      </c>
      <c r="S159" s="148">
        <v>0</v>
      </c>
      <c r="T159" s="149">
        <f>S159*H159</f>
        <v>0</v>
      </c>
      <c r="AR159" s="16" t="s">
        <v>83</v>
      </c>
      <c r="AT159" s="16" t="s">
        <v>149</v>
      </c>
      <c r="AU159" s="16" t="s">
        <v>77</v>
      </c>
      <c r="AY159" s="16" t="s">
        <v>147</v>
      </c>
      <c r="BE159" s="150">
        <f>IF(N159="základná",J159,0)</f>
        <v>0</v>
      </c>
      <c r="BF159" s="150">
        <f>IF(N159="znížená",J159,0)</f>
        <v>0</v>
      </c>
      <c r="BG159" s="150">
        <f>IF(N159="zákl. prenesená",J159,0)</f>
        <v>0</v>
      </c>
      <c r="BH159" s="150">
        <f>IF(N159="zníž. prenesená",J159,0)</f>
        <v>0</v>
      </c>
      <c r="BI159" s="150">
        <f>IF(N159="nulová",J159,0)</f>
        <v>0</v>
      </c>
      <c r="BJ159" s="16" t="s">
        <v>77</v>
      </c>
      <c r="BK159" s="151">
        <f>ROUND(I159*H159,3)</f>
        <v>0</v>
      </c>
      <c r="BL159" s="16" t="s">
        <v>83</v>
      </c>
      <c r="BM159" s="16" t="s">
        <v>549</v>
      </c>
    </row>
    <row r="160" spans="2:65" s="12" customFormat="1">
      <c r="B160" s="160"/>
      <c r="D160" s="153" t="s">
        <v>155</v>
      </c>
      <c r="E160" s="161" t="s">
        <v>1</v>
      </c>
      <c r="F160" s="162" t="s">
        <v>550</v>
      </c>
      <c r="H160" s="163">
        <v>0.75</v>
      </c>
      <c r="I160" s="164"/>
      <c r="L160" s="160"/>
      <c r="M160" s="165"/>
      <c r="N160" s="166"/>
      <c r="O160" s="166"/>
      <c r="P160" s="166"/>
      <c r="Q160" s="166"/>
      <c r="R160" s="166"/>
      <c r="S160" s="166"/>
      <c r="T160" s="167"/>
      <c r="AT160" s="161" t="s">
        <v>155</v>
      </c>
      <c r="AU160" s="161" t="s">
        <v>77</v>
      </c>
      <c r="AV160" s="12" t="s">
        <v>77</v>
      </c>
      <c r="AW160" s="12" t="s">
        <v>29</v>
      </c>
      <c r="AX160" s="12" t="s">
        <v>73</v>
      </c>
      <c r="AY160" s="161" t="s">
        <v>147</v>
      </c>
    </row>
    <row r="161" spans="2:65" s="1" customFormat="1" ht="16.5" customHeight="1">
      <c r="B161" s="139"/>
      <c r="C161" s="140" t="s">
        <v>306</v>
      </c>
      <c r="D161" s="140" t="s">
        <v>149</v>
      </c>
      <c r="E161" s="141" t="s">
        <v>551</v>
      </c>
      <c r="F161" s="142" t="s">
        <v>552</v>
      </c>
      <c r="G161" s="143" t="s">
        <v>182</v>
      </c>
      <c r="H161" s="144">
        <v>0.188</v>
      </c>
      <c r="I161" s="145"/>
      <c r="J161" s="144">
        <f>ROUND(I161*H161,3)</f>
        <v>0</v>
      </c>
      <c r="K161" s="142" t="s">
        <v>1</v>
      </c>
      <c r="L161" s="30"/>
      <c r="M161" s="146" t="s">
        <v>1</v>
      </c>
      <c r="N161" s="147" t="s">
        <v>40</v>
      </c>
      <c r="O161" s="49"/>
      <c r="P161" s="148">
        <f>O161*H161</f>
        <v>0</v>
      </c>
      <c r="Q161" s="148">
        <v>1.8907700000000001</v>
      </c>
      <c r="R161" s="148">
        <f>Q161*H161</f>
        <v>0.35546475999999999</v>
      </c>
      <c r="S161" s="148">
        <v>0</v>
      </c>
      <c r="T161" s="149">
        <f>S161*H161</f>
        <v>0</v>
      </c>
      <c r="AR161" s="16" t="s">
        <v>83</v>
      </c>
      <c r="AT161" s="16" t="s">
        <v>149</v>
      </c>
      <c r="AU161" s="16" t="s">
        <v>77</v>
      </c>
      <c r="AY161" s="16" t="s">
        <v>147</v>
      </c>
      <c r="BE161" s="150">
        <f>IF(N161="základná",J161,0)</f>
        <v>0</v>
      </c>
      <c r="BF161" s="150">
        <f>IF(N161="znížená",J161,0)</f>
        <v>0</v>
      </c>
      <c r="BG161" s="150">
        <f>IF(N161="zákl. prenesená",J161,0)</f>
        <v>0</v>
      </c>
      <c r="BH161" s="150">
        <f>IF(N161="zníž. prenesená",J161,0)</f>
        <v>0</v>
      </c>
      <c r="BI161" s="150">
        <f>IF(N161="nulová",J161,0)</f>
        <v>0</v>
      </c>
      <c r="BJ161" s="16" t="s">
        <v>77</v>
      </c>
      <c r="BK161" s="151">
        <f>ROUND(I161*H161,3)</f>
        <v>0</v>
      </c>
      <c r="BL161" s="16" t="s">
        <v>83</v>
      </c>
      <c r="BM161" s="16" t="s">
        <v>553</v>
      </c>
    </row>
    <row r="162" spans="2:65" s="12" customFormat="1">
      <c r="B162" s="160"/>
      <c r="D162" s="153" t="s">
        <v>155</v>
      </c>
      <c r="E162" s="161" t="s">
        <v>1</v>
      </c>
      <c r="F162" s="162" t="s">
        <v>554</v>
      </c>
      <c r="H162" s="163">
        <v>0.188</v>
      </c>
      <c r="I162" s="164"/>
      <c r="L162" s="160"/>
      <c r="M162" s="165"/>
      <c r="N162" s="166"/>
      <c r="O162" s="166"/>
      <c r="P162" s="166"/>
      <c r="Q162" s="166"/>
      <c r="R162" s="166"/>
      <c r="S162" s="166"/>
      <c r="T162" s="167"/>
      <c r="AT162" s="161" t="s">
        <v>155</v>
      </c>
      <c r="AU162" s="161" t="s">
        <v>77</v>
      </c>
      <c r="AV162" s="12" t="s">
        <v>77</v>
      </c>
      <c r="AW162" s="12" t="s">
        <v>29</v>
      </c>
      <c r="AX162" s="12" t="s">
        <v>73</v>
      </c>
      <c r="AY162" s="161" t="s">
        <v>147</v>
      </c>
    </row>
    <row r="163" spans="2:65" s="10" customFormat="1" ht="22.9" customHeight="1">
      <c r="B163" s="126"/>
      <c r="D163" s="127" t="s">
        <v>67</v>
      </c>
      <c r="E163" s="137" t="s">
        <v>86</v>
      </c>
      <c r="F163" s="137" t="s">
        <v>292</v>
      </c>
      <c r="I163" s="129"/>
      <c r="J163" s="138">
        <f>BK163</f>
        <v>0</v>
      </c>
      <c r="L163" s="126"/>
      <c r="M163" s="131"/>
      <c r="N163" s="132"/>
      <c r="O163" s="132"/>
      <c r="P163" s="133">
        <f>SUM(P164:P165)</f>
        <v>0</v>
      </c>
      <c r="Q163" s="132"/>
      <c r="R163" s="133">
        <f>SUM(R164:R165)</f>
        <v>3.5468398000000003</v>
      </c>
      <c r="S163" s="132"/>
      <c r="T163" s="134">
        <f>SUM(T164:T165)</f>
        <v>0</v>
      </c>
      <c r="AR163" s="127" t="s">
        <v>73</v>
      </c>
      <c r="AT163" s="135" t="s">
        <v>67</v>
      </c>
      <c r="AU163" s="135" t="s">
        <v>73</v>
      </c>
      <c r="AY163" s="127" t="s">
        <v>147</v>
      </c>
      <c r="BK163" s="136">
        <f>SUM(BK164:BK165)</f>
        <v>0</v>
      </c>
    </row>
    <row r="164" spans="2:65" s="1" customFormat="1" ht="16.5" customHeight="1">
      <c r="B164" s="139"/>
      <c r="C164" s="140" t="s">
        <v>310</v>
      </c>
      <c r="D164" s="140" t="s">
        <v>149</v>
      </c>
      <c r="E164" s="141" t="s">
        <v>555</v>
      </c>
      <c r="F164" s="142" t="s">
        <v>556</v>
      </c>
      <c r="G164" s="143" t="s">
        <v>152</v>
      </c>
      <c r="H164" s="144">
        <v>12.67</v>
      </c>
      <c r="I164" s="145"/>
      <c r="J164" s="144">
        <f>ROUND(I164*H164,3)</f>
        <v>0</v>
      </c>
      <c r="K164" s="142" t="s">
        <v>1</v>
      </c>
      <c r="L164" s="30"/>
      <c r="M164" s="146" t="s">
        <v>1</v>
      </c>
      <c r="N164" s="147" t="s">
        <v>40</v>
      </c>
      <c r="O164" s="49"/>
      <c r="P164" s="148">
        <f>O164*H164</f>
        <v>0</v>
      </c>
      <c r="Q164" s="148">
        <v>0.27994000000000002</v>
      </c>
      <c r="R164" s="148">
        <f>Q164*H164</f>
        <v>3.5468398000000003</v>
      </c>
      <c r="S164" s="148">
        <v>0</v>
      </c>
      <c r="T164" s="149">
        <f>S164*H164</f>
        <v>0</v>
      </c>
      <c r="AR164" s="16" t="s">
        <v>83</v>
      </c>
      <c r="AT164" s="16" t="s">
        <v>149</v>
      </c>
      <c r="AU164" s="16" t="s">
        <v>77</v>
      </c>
      <c r="AY164" s="16" t="s">
        <v>147</v>
      </c>
      <c r="BE164" s="150">
        <f>IF(N164="základná",J164,0)</f>
        <v>0</v>
      </c>
      <c r="BF164" s="150">
        <f>IF(N164="znížená",J164,0)</f>
        <v>0</v>
      </c>
      <c r="BG164" s="150">
        <f>IF(N164="zákl. prenesená",J164,0)</f>
        <v>0</v>
      </c>
      <c r="BH164" s="150">
        <f>IF(N164="zníž. prenesená",J164,0)</f>
        <v>0</v>
      </c>
      <c r="BI164" s="150">
        <f>IF(N164="nulová",J164,0)</f>
        <v>0</v>
      </c>
      <c r="BJ164" s="16" t="s">
        <v>77</v>
      </c>
      <c r="BK164" s="151">
        <f>ROUND(I164*H164,3)</f>
        <v>0</v>
      </c>
      <c r="BL164" s="16" t="s">
        <v>83</v>
      </c>
      <c r="BM164" s="16" t="s">
        <v>557</v>
      </c>
    </row>
    <row r="165" spans="2:65" s="12" customFormat="1">
      <c r="B165" s="160"/>
      <c r="D165" s="153" t="s">
        <v>155</v>
      </c>
      <c r="E165" s="161" t="s">
        <v>1</v>
      </c>
      <c r="F165" s="162" t="s">
        <v>533</v>
      </c>
      <c r="H165" s="163">
        <v>12.67</v>
      </c>
      <c r="I165" s="164"/>
      <c r="L165" s="160"/>
      <c r="M165" s="165"/>
      <c r="N165" s="166"/>
      <c r="O165" s="166"/>
      <c r="P165" s="166"/>
      <c r="Q165" s="166"/>
      <c r="R165" s="166"/>
      <c r="S165" s="166"/>
      <c r="T165" s="167"/>
      <c r="AT165" s="161" t="s">
        <v>155</v>
      </c>
      <c r="AU165" s="161" t="s">
        <v>77</v>
      </c>
      <c r="AV165" s="12" t="s">
        <v>77</v>
      </c>
      <c r="AW165" s="12" t="s">
        <v>29</v>
      </c>
      <c r="AX165" s="12" t="s">
        <v>73</v>
      </c>
      <c r="AY165" s="161" t="s">
        <v>147</v>
      </c>
    </row>
    <row r="166" spans="2:65" s="10" customFormat="1" ht="22.9" customHeight="1">
      <c r="B166" s="126"/>
      <c r="D166" s="127" t="s">
        <v>67</v>
      </c>
      <c r="E166" s="137" t="s">
        <v>89</v>
      </c>
      <c r="F166" s="137" t="s">
        <v>558</v>
      </c>
      <c r="I166" s="129"/>
      <c r="J166" s="138">
        <f>BK166</f>
        <v>0</v>
      </c>
      <c r="L166" s="126"/>
      <c r="M166" s="131"/>
      <c r="N166" s="132"/>
      <c r="O166" s="132"/>
      <c r="P166" s="133">
        <f>SUM(P167:P168)</f>
        <v>0</v>
      </c>
      <c r="Q166" s="132"/>
      <c r="R166" s="133">
        <f>SUM(R167:R168)</f>
        <v>0.41028600000000004</v>
      </c>
      <c r="S166" s="132"/>
      <c r="T166" s="134">
        <f>SUM(T167:T168)</f>
        <v>0</v>
      </c>
      <c r="AR166" s="127" t="s">
        <v>73</v>
      </c>
      <c r="AT166" s="135" t="s">
        <v>67</v>
      </c>
      <c r="AU166" s="135" t="s">
        <v>73</v>
      </c>
      <c r="AY166" s="127" t="s">
        <v>147</v>
      </c>
      <c r="BK166" s="136">
        <f>SUM(BK167:BK168)</f>
        <v>0</v>
      </c>
    </row>
    <row r="167" spans="2:65" s="1" customFormat="1" ht="16.5" customHeight="1">
      <c r="B167" s="139"/>
      <c r="C167" s="140" t="s">
        <v>314</v>
      </c>
      <c r="D167" s="140" t="s">
        <v>149</v>
      </c>
      <c r="E167" s="141" t="s">
        <v>559</v>
      </c>
      <c r="F167" s="142" t="s">
        <v>560</v>
      </c>
      <c r="G167" s="143" t="s">
        <v>152</v>
      </c>
      <c r="H167" s="144">
        <v>21.594000000000001</v>
      </c>
      <c r="I167" s="145"/>
      <c r="J167" s="144">
        <f>ROUND(I167*H167,3)</f>
        <v>0</v>
      </c>
      <c r="K167" s="142" t="s">
        <v>1</v>
      </c>
      <c r="L167" s="30"/>
      <c r="M167" s="146" t="s">
        <v>1</v>
      </c>
      <c r="N167" s="147" t="s">
        <v>40</v>
      </c>
      <c r="O167" s="49"/>
      <c r="P167" s="148">
        <f>O167*H167</f>
        <v>0</v>
      </c>
      <c r="Q167" s="148">
        <v>1.9E-2</v>
      </c>
      <c r="R167" s="148">
        <f>Q167*H167</f>
        <v>0.41028600000000004</v>
      </c>
      <c r="S167" s="148">
        <v>0</v>
      </c>
      <c r="T167" s="149">
        <f>S167*H167</f>
        <v>0</v>
      </c>
      <c r="AR167" s="16" t="s">
        <v>83</v>
      </c>
      <c r="AT167" s="16" t="s">
        <v>149</v>
      </c>
      <c r="AU167" s="16" t="s">
        <v>77</v>
      </c>
      <c r="AY167" s="16" t="s">
        <v>147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6" t="s">
        <v>77</v>
      </c>
      <c r="BK167" s="151">
        <f>ROUND(I167*H167,3)</f>
        <v>0</v>
      </c>
      <c r="BL167" s="16" t="s">
        <v>83</v>
      </c>
      <c r="BM167" s="16" t="s">
        <v>561</v>
      </c>
    </row>
    <row r="168" spans="2:65" s="12" customFormat="1">
      <c r="B168" s="160"/>
      <c r="D168" s="153" t="s">
        <v>155</v>
      </c>
      <c r="E168" s="161" t="s">
        <v>1</v>
      </c>
      <c r="F168" s="162" t="s">
        <v>562</v>
      </c>
      <c r="H168" s="163">
        <v>21.594000000000001</v>
      </c>
      <c r="I168" s="164"/>
      <c r="L168" s="160"/>
      <c r="M168" s="165"/>
      <c r="N168" s="166"/>
      <c r="O168" s="166"/>
      <c r="P168" s="166"/>
      <c r="Q168" s="166"/>
      <c r="R168" s="166"/>
      <c r="S168" s="166"/>
      <c r="T168" s="167"/>
      <c r="AT168" s="161" t="s">
        <v>155</v>
      </c>
      <c r="AU168" s="161" t="s">
        <v>77</v>
      </c>
      <c r="AV168" s="12" t="s">
        <v>77</v>
      </c>
      <c r="AW168" s="12" t="s">
        <v>29</v>
      </c>
      <c r="AX168" s="12" t="s">
        <v>73</v>
      </c>
      <c r="AY168" s="161" t="s">
        <v>147</v>
      </c>
    </row>
    <row r="169" spans="2:65" s="10" customFormat="1" ht="22.9" customHeight="1">
      <c r="B169" s="126"/>
      <c r="D169" s="127" t="s">
        <v>67</v>
      </c>
      <c r="E169" s="137" t="s">
        <v>98</v>
      </c>
      <c r="F169" s="137" t="s">
        <v>348</v>
      </c>
      <c r="I169" s="129"/>
      <c r="J169" s="138">
        <f>BK169</f>
        <v>0</v>
      </c>
      <c r="L169" s="126"/>
      <c r="M169" s="131"/>
      <c r="N169" s="132"/>
      <c r="O169" s="132"/>
      <c r="P169" s="133">
        <f>SUM(P170:P172)</f>
        <v>0</v>
      </c>
      <c r="Q169" s="132"/>
      <c r="R169" s="133">
        <f>SUM(R170:R172)</f>
        <v>13.618619999999998</v>
      </c>
      <c r="S169" s="132"/>
      <c r="T169" s="134">
        <f>SUM(T170:T172)</f>
        <v>0</v>
      </c>
      <c r="AR169" s="127" t="s">
        <v>73</v>
      </c>
      <c r="AT169" s="135" t="s">
        <v>67</v>
      </c>
      <c r="AU169" s="135" t="s">
        <v>73</v>
      </c>
      <c r="AY169" s="127" t="s">
        <v>147</v>
      </c>
      <c r="BK169" s="136">
        <f>SUM(BK170:BK172)</f>
        <v>0</v>
      </c>
    </row>
    <row r="170" spans="2:65" s="1" customFormat="1" ht="16.5" customHeight="1">
      <c r="B170" s="139"/>
      <c r="C170" s="140" t="s">
        <v>319</v>
      </c>
      <c r="D170" s="140" t="s">
        <v>149</v>
      </c>
      <c r="E170" s="141" t="s">
        <v>563</v>
      </c>
      <c r="F170" s="142" t="s">
        <v>564</v>
      </c>
      <c r="G170" s="143" t="s">
        <v>421</v>
      </c>
      <c r="H170" s="144">
        <v>1</v>
      </c>
      <c r="I170" s="145"/>
      <c r="J170" s="144">
        <f>ROUND(I170*H170,3)</f>
        <v>0</v>
      </c>
      <c r="K170" s="142" t="s">
        <v>1</v>
      </c>
      <c r="L170" s="30"/>
      <c r="M170" s="146" t="s">
        <v>1</v>
      </c>
      <c r="N170" s="147" t="s">
        <v>40</v>
      </c>
      <c r="O170" s="49"/>
      <c r="P170" s="148">
        <f>O170*H170</f>
        <v>0</v>
      </c>
      <c r="Q170" s="148">
        <v>13.508279999999999</v>
      </c>
      <c r="R170" s="148">
        <f>Q170*H170</f>
        <v>13.508279999999999</v>
      </c>
      <c r="S170" s="148">
        <v>0</v>
      </c>
      <c r="T170" s="149">
        <f>S170*H170</f>
        <v>0</v>
      </c>
      <c r="AR170" s="16" t="s">
        <v>83</v>
      </c>
      <c r="AT170" s="16" t="s">
        <v>149</v>
      </c>
      <c r="AU170" s="16" t="s">
        <v>77</v>
      </c>
      <c r="AY170" s="16" t="s">
        <v>147</v>
      </c>
      <c r="BE170" s="150">
        <f>IF(N170="základná",J170,0)</f>
        <v>0</v>
      </c>
      <c r="BF170" s="150">
        <f>IF(N170="znížená",J170,0)</f>
        <v>0</v>
      </c>
      <c r="BG170" s="150">
        <f>IF(N170="zákl. prenesená",J170,0)</f>
        <v>0</v>
      </c>
      <c r="BH170" s="150">
        <f>IF(N170="zníž. prenesená",J170,0)</f>
        <v>0</v>
      </c>
      <c r="BI170" s="150">
        <f>IF(N170="nulová",J170,0)</f>
        <v>0</v>
      </c>
      <c r="BJ170" s="16" t="s">
        <v>77</v>
      </c>
      <c r="BK170" s="151">
        <f>ROUND(I170*H170,3)</f>
        <v>0</v>
      </c>
      <c r="BL170" s="16" t="s">
        <v>83</v>
      </c>
      <c r="BM170" s="16" t="s">
        <v>565</v>
      </c>
    </row>
    <row r="171" spans="2:65" s="1" customFormat="1" ht="16.5" customHeight="1">
      <c r="B171" s="139"/>
      <c r="C171" s="140" t="s">
        <v>323</v>
      </c>
      <c r="D171" s="140" t="s">
        <v>149</v>
      </c>
      <c r="E171" s="141" t="s">
        <v>566</v>
      </c>
      <c r="F171" s="142" t="s">
        <v>567</v>
      </c>
      <c r="G171" s="143" t="s">
        <v>326</v>
      </c>
      <c r="H171" s="144">
        <v>1</v>
      </c>
      <c r="I171" s="145"/>
      <c r="J171" s="144">
        <f>ROUND(I171*H171,3)</f>
        <v>0</v>
      </c>
      <c r="K171" s="142" t="s">
        <v>568</v>
      </c>
      <c r="L171" s="30"/>
      <c r="M171" s="146" t="s">
        <v>1</v>
      </c>
      <c r="N171" s="147" t="s">
        <v>40</v>
      </c>
      <c r="O171" s="49"/>
      <c r="P171" s="148">
        <f>O171*H171</f>
        <v>0</v>
      </c>
      <c r="Q171" s="148">
        <v>6.3400000000000001E-3</v>
      </c>
      <c r="R171" s="148">
        <f>Q171*H171</f>
        <v>6.3400000000000001E-3</v>
      </c>
      <c r="S171" s="148">
        <v>0</v>
      </c>
      <c r="T171" s="149">
        <f>S171*H171</f>
        <v>0</v>
      </c>
      <c r="AR171" s="16" t="s">
        <v>83</v>
      </c>
      <c r="AT171" s="16" t="s">
        <v>149</v>
      </c>
      <c r="AU171" s="16" t="s">
        <v>77</v>
      </c>
      <c r="AY171" s="16" t="s">
        <v>147</v>
      </c>
      <c r="BE171" s="150">
        <f>IF(N171="základná",J171,0)</f>
        <v>0</v>
      </c>
      <c r="BF171" s="150">
        <f>IF(N171="znížená",J171,0)</f>
        <v>0</v>
      </c>
      <c r="BG171" s="150">
        <f>IF(N171="zákl. prenesená",J171,0)</f>
        <v>0</v>
      </c>
      <c r="BH171" s="150">
        <f>IF(N171="zníž. prenesená",J171,0)</f>
        <v>0</v>
      </c>
      <c r="BI171" s="150">
        <f>IF(N171="nulová",J171,0)</f>
        <v>0</v>
      </c>
      <c r="BJ171" s="16" t="s">
        <v>77</v>
      </c>
      <c r="BK171" s="151">
        <f>ROUND(I171*H171,3)</f>
        <v>0</v>
      </c>
      <c r="BL171" s="16" t="s">
        <v>83</v>
      </c>
      <c r="BM171" s="16" t="s">
        <v>569</v>
      </c>
    </row>
    <row r="172" spans="2:65" s="1" customFormat="1" ht="16.5" customHeight="1">
      <c r="B172" s="139"/>
      <c r="C172" s="184" t="s">
        <v>328</v>
      </c>
      <c r="D172" s="184" t="s">
        <v>233</v>
      </c>
      <c r="E172" s="185" t="s">
        <v>570</v>
      </c>
      <c r="F172" s="186" t="s">
        <v>571</v>
      </c>
      <c r="G172" s="187" t="s">
        <v>326</v>
      </c>
      <c r="H172" s="188">
        <v>1</v>
      </c>
      <c r="I172" s="189"/>
      <c r="J172" s="188">
        <f>ROUND(I172*H172,3)</f>
        <v>0</v>
      </c>
      <c r="K172" s="186" t="s">
        <v>1</v>
      </c>
      <c r="L172" s="190"/>
      <c r="M172" s="191" t="s">
        <v>1</v>
      </c>
      <c r="N172" s="192" t="s">
        <v>40</v>
      </c>
      <c r="O172" s="49"/>
      <c r="P172" s="148">
        <f>O172*H172</f>
        <v>0</v>
      </c>
      <c r="Q172" s="148">
        <v>0.104</v>
      </c>
      <c r="R172" s="148">
        <f>Q172*H172</f>
        <v>0.104</v>
      </c>
      <c r="S172" s="148">
        <v>0</v>
      </c>
      <c r="T172" s="149">
        <f>S172*H172</f>
        <v>0</v>
      </c>
      <c r="AR172" s="16" t="s">
        <v>95</v>
      </c>
      <c r="AT172" s="16" t="s">
        <v>233</v>
      </c>
      <c r="AU172" s="16" t="s">
        <v>77</v>
      </c>
      <c r="AY172" s="16" t="s">
        <v>147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6" t="s">
        <v>77</v>
      </c>
      <c r="BK172" s="151">
        <f>ROUND(I172*H172,3)</f>
        <v>0</v>
      </c>
      <c r="BL172" s="16" t="s">
        <v>83</v>
      </c>
      <c r="BM172" s="16" t="s">
        <v>572</v>
      </c>
    </row>
    <row r="173" spans="2:65" s="10" customFormat="1" ht="22.9" customHeight="1">
      <c r="B173" s="126"/>
      <c r="D173" s="127" t="s">
        <v>67</v>
      </c>
      <c r="E173" s="137" t="s">
        <v>98</v>
      </c>
      <c r="F173" s="137" t="s">
        <v>348</v>
      </c>
      <c r="I173" s="129"/>
      <c r="J173" s="138">
        <f>BK173</f>
        <v>0</v>
      </c>
      <c r="L173" s="126"/>
      <c r="M173" s="131"/>
      <c r="N173" s="132"/>
      <c r="O173" s="132"/>
      <c r="P173" s="133">
        <f>SUM(P174:P178)</f>
        <v>0</v>
      </c>
      <c r="Q173" s="132"/>
      <c r="R173" s="133">
        <f>SUM(R174:R178)</f>
        <v>0</v>
      </c>
      <c r="S173" s="132"/>
      <c r="T173" s="134">
        <f>SUM(T174:T178)</f>
        <v>0</v>
      </c>
      <c r="AR173" s="127" t="s">
        <v>73</v>
      </c>
      <c r="AT173" s="135" t="s">
        <v>67</v>
      </c>
      <c r="AU173" s="135" t="s">
        <v>73</v>
      </c>
      <c r="AY173" s="127" t="s">
        <v>147</v>
      </c>
      <c r="BK173" s="136">
        <f>SUM(BK174:BK178)</f>
        <v>0</v>
      </c>
    </row>
    <row r="174" spans="2:65" s="1" customFormat="1" ht="16.5" customHeight="1">
      <c r="B174" s="139"/>
      <c r="C174" s="140" t="s">
        <v>332</v>
      </c>
      <c r="D174" s="140" t="s">
        <v>149</v>
      </c>
      <c r="E174" s="141" t="s">
        <v>573</v>
      </c>
      <c r="F174" s="142" t="s">
        <v>574</v>
      </c>
      <c r="G174" s="143" t="s">
        <v>326</v>
      </c>
      <c r="H174" s="144">
        <v>3</v>
      </c>
      <c r="I174" s="145"/>
      <c r="J174" s="144">
        <f>ROUND(I174*H174,3)</f>
        <v>0</v>
      </c>
      <c r="K174" s="142" t="s">
        <v>1</v>
      </c>
      <c r="L174" s="30"/>
      <c r="M174" s="146" t="s">
        <v>1</v>
      </c>
      <c r="N174" s="147" t="s">
        <v>40</v>
      </c>
      <c r="O174" s="49"/>
      <c r="P174" s="148">
        <f>O174*H174</f>
        <v>0</v>
      </c>
      <c r="Q174" s="148">
        <v>0</v>
      </c>
      <c r="R174" s="148">
        <f>Q174*H174</f>
        <v>0</v>
      </c>
      <c r="S174" s="148">
        <v>0</v>
      </c>
      <c r="T174" s="149">
        <f>S174*H174</f>
        <v>0</v>
      </c>
      <c r="AR174" s="16" t="s">
        <v>83</v>
      </c>
      <c r="AT174" s="16" t="s">
        <v>149</v>
      </c>
      <c r="AU174" s="16" t="s">
        <v>77</v>
      </c>
      <c r="AY174" s="16" t="s">
        <v>147</v>
      </c>
      <c r="BE174" s="150">
        <f>IF(N174="základná",J174,0)</f>
        <v>0</v>
      </c>
      <c r="BF174" s="150">
        <f>IF(N174="znížená",J174,0)</f>
        <v>0</v>
      </c>
      <c r="BG174" s="150">
        <f>IF(N174="zákl. prenesená",J174,0)</f>
        <v>0</v>
      </c>
      <c r="BH174" s="150">
        <f>IF(N174="zníž. prenesená",J174,0)</f>
        <v>0</v>
      </c>
      <c r="BI174" s="150">
        <f>IF(N174="nulová",J174,0)</f>
        <v>0</v>
      </c>
      <c r="BJ174" s="16" t="s">
        <v>77</v>
      </c>
      <c r="BK174" s="151">
        <f>ROUND(I174*H174,3)</f>
        <v>0</v>
      </c>
      <c r="BL174" s="16" t="s">
        <v>83</v>
      </c>
      <c r="BM174" s="16" t="s">
        <v>575</v>
      </c>
    </row>
    <row r="175" spans="2:65" s="1" customFormat="1" ht="16.5" customHeight="1">
      <c r="B175" s="139"/>
      <c r="C175" s="140" t="s">
        <v>336</v>
      </c>
      <c r="D175" s="140" t="s">
        <v>149</v>
      </c>
      <c r="E175" s="141" t="s">
        <v>576</v>
      </c>
      <c r="F175" s="142" t="s">
        <v>577</v>
      </c>
      <c r="G175" s="143" t="s">
        <v>326</v>
      </c>
      <c r="H175" s="144">
        <v>4</v>
      </c>
      <c r="I175" s="145"/>
      <c r="J175" s="144">
        <f>ROUND(I175*H175,3)</f>
        <v>0</v>
      </c>
      <c r="K175" s="142" t="s">
        <v>1</v>
      </c>
      <c r="L175" s="30"/>
      <c r="M175" s="146" t="s">
        <v>1</v>
      </c>
      <c r="N175" s="147" t="s">
        <v>40</v>
      </c>
      <c r="O175" s="49"/>
      <c r="P175" s="148">
        <f>O175*H175</f>
        <v>0</v>
      </c>
      <c r="Q175" s="148">
        <v>0</v>
      </c>
      <c r="R175" s="148">
        <f>Q175*H175</f>
        <v>0</v>
      </c>
      <c r="S175" s="148">
        <v>0</v>
      </c>
      <c r="T175" s="149">
        <f>S175*H175</f>
        <v>0</v>
      </c>
      <c r="AR175" s="16" t="s">
        <v>83</v>
      </c>
      <c r="AT175" s="16" t="s">
        <v>149</v>
      </c>
      <c r="AU175" s="16" t="s">
        <v>77</v>
      </c>
      <c r="AY175" s="16" t="s">
        <v>147</v>
      </c>
      <c r="BE175" s="150">
        <f>IF(N175="základná",J175,0)</f>
        <v>0</v>
      </c>
      <c r="BF175" s="150">
        <f>IF(N175="znížená",J175,0)</f>
        <v>0</v>
      </c>
      <c r="BG175" s="150">
        <f>IF(N175="zákl. prenesená",J175,0)</f>
        <v>0</v>
      </c>
      <c r="BH175" s="150">
        <f>IF(N175="zníž. prenesená",J175,0)</f>
        <v>0</v>
      </c>
      <c r="BI175" s="150">
        <f>IF(N175="nulová",J175,0)</f>
        <v>0</v>
      </c>
      <c r="BJ175" s="16" t="s">
        <v>77</v>
      </c>
      <c r="BK175" s="151">
        <f>ROUND(I175*H175,3)</f>
        <v>0</v>
      </c>
      <c r="BL175" s="16" t="s">
        <v>83</v>
      </c>
      <c r="BM175" s="16" t="s">
        <v>578</v>
      </c>
    </row>
    <row r="176" spans="2:65" s="1" customFormat="1" ht="16.5" customHeight="1">
      <c r="B176" s="139"/>
      <c r="C176" s="140" t="s">
        <v>340</v>
      </c>
      <c r="D176" s="140" t="s">
        <v>149</v>
      </c>
      <c r="E176" s="141" t="s">
        <v>579</v>
      </c>
      <c r="F176" s="142" t="s">
        <v>580</v>
      </c>
      <c r="G176" s="143" t="s">
        <v>326</v>
      </c>
      <c r="H176" s="144">
        <v>1</v>
      </c>
      <c r="I176" s="145"/>
      <c r="J176" s="144">
        <f>ROUND(I176*H176,3)</f>
        <v>0</v>
      </c>
      <c r="K176" s="142" t="s">
        <v>1</v>
      </c>
      <c r="L176" s="30"/>
      <c r="M176" s="146" t="s">
        <v>1</v>
      </c>
      <c r="N176" s="147" t="s">
        <v>40</v>
      </c>
      <c r="O176" s="49"/>
      <c r="P176" s="148">
        <f>O176*H176</f>
        <v>0</v>
      </c>
      <c r="Q176" s="148">
        <v>0</v>
      </c>
      <c r="R176" s="148">
        <f>Q176*H176</f>
        <v>0</v>
      </c>
      <c r="S176" s="148">
        <v>0</v>
      </c>
      <c r="T176" s="149">
        <f>S176*H176</f>
        <v>0</v>
      </c>
      <c r="AR176" s="16" t="s">
        <v>83</v>
      </c>
      <c r="AT176" s="16" t="s">
        <v>149</v>
      </c>
      <c r="AU176" s="16" t="s">
        <v>77</v>
      </c>
      <c r="AY176" s="16" t="s">
        <v>147</v>
      </c>
      <c r="BE176" s="150">
        <f>IF(N176="základná",J176,0)</f>
        <v>0</v>
      </c>
      <c r="BF176" s="150">
        <f>IF(N176="znížená",J176,0)</f>
        <v>0</v>
      </c>
      <c r="BG176" s="150">
        <f>IF(N176="zákl. prenesená",J176,0)</f>
        <v>0</v>
      </c>
      <c r="BH176" s="150">
        <f>IF(N176="zníž. prenesená",J176,0)</f>
        <v>0</v>
      </c>
      <c r="BI176" s="150">
        <f>IF(N176="nulová",J176,0)</f>
        <v>0</v>
      </c>
      <c r="BJ176" s="16" t="s">
        <v>77</v>
      </c>
      <c r="BK176" s="151">
        <f>ROUND(I176*H176,3)</f>
        <v>0</v>
      </c>
      <c r="BL176" s="16" t="s">
        <v>83</v>
      </c>
      <c r="BM176" s="16" t="s">
        <v>581</v>
      </c>
    </row>
    <row r="177" spans="2:65" s="1" customFormat="1" ht="16.5" customHeight="1">
      <c r="B177" s="139"/>
      <c r="C177" s="140" t="s">
        <v>344</v>
      </c>
      <c r="D177" s="140" t="s">
        <v>149</v>
      </c>
      <c r="E177" s="141" t="s">
        <v>582</v>
      </c>
      <c r="F177" s="142" t="s">
        <v>583</v>
      </c>
      <c r="G177" s="143" t="s">
        <v>326</v>
      </c>
      <c r="H177" s="144">
        <v>2</v>
      </c>
      <c r="I177" s="145"/>
      <c r="J177" s="144">
        <f>ROUND(I177*H177,3)</f>
        <v>0</v>
      </c>
      <c r="K177" s="142" t="s">
        <v>1</v>
      </c>
      <c r="L177" s="30"/>
      <c r="M177" s="146" t="s">
        <v>1</v>
      </c>
      <c r="N177" s="147" t="s">
        <v>40</v>
      </c>
      <c r="O177" s="49"/>
      <c r="P177" s="148">
        <f>O177*H177</f>
        <v>0</v>
      </c>
      <c r="Q177" s="148">
        <v>0</v>
      </c>
      <c r="R177" s="148">
        <f>Q177*H177</f>
        <v>0</v>
      </c>
      <c r="S177" s="148">
        <v>0</v>
      </c>
      <c r="T177" s="149">
        <f>S177*H177</f>
        <v>0</v>
      </c>
      <c r="AR177" s="16" t="s">
        <v>83</v>
      </c>
      <c r="AT177" s="16" t="s">
        <v>149</v>
      </c>
      <c r="AU177" s="16" t="s">
        <v>77</v>
      </c>
      <c r="AY177" s="16" t="s">
        <v>147</v>
      </c>
      <c r="BE177" s="150">
        <f>IF(N177="základná",J177,0)</f>
        <v>0</v>
      </c>
      <c r="BF177" s="150">
        <f>IF(N177="znížená",J177,0)</f>
        <v>0</v>
      </c>
      <c r="BG177" s="150">
        <f>IF(N177="zákl. prenesená",J177,0)</f>
        <v>0</v>
      </c>
      <c r="BH177" s="150">
        <f>IF(N177="zníž. prenesená",J177,0)</f>
        <v>0</v>
      </c>
      <c r="BI177" s="150">
        <f>IF(N177="nulová",J177,0)</f>
        <v>0</v>
      </c>
      <c r="BJ177" s="16" t="s">
        <v>77</v>
      </c>
      <c r="BK177" s="151">
        <f>ROUND(I177*H177,3)</f>
        <v>0</v>
      </c>
      <c r="BL177" s="16" t="s">
        <v>83</v>
      </c>
      <c r="BM177" s="16" t="s">
        <v>584</v>
      </c>
    </row>
    <row r="178" spans="2:65" s="1" customFormat="1" ht="16.5" customHeight="1">
      <c r="B178" s="139"/>
      <c r="C178" s="140" t="s">
        <v>349</v>
      </c>
      <c r="D178" s="140" t="s">
        <v>149</v>
      </c>
      <c r="E178" s="141" t="s">
        <v>585</v>
      </c>
      <c r="F178" s="142" t="s">
        <v>586</v>
      </c>
      <c r="G178" s="143" t="s">
        <v>326</v>
      </c>
      <c r="H178" s="144">
        <v>2</v>
      </c>
      <c r="I178" s="145"/>
      <c r="J178" s="144">
        <f>ROUND(I178*H178,3)</f>
        <v>0</v>
      </c>
      <c r="K178" s="142" t="s">
        <v>1</v>
      </c>
      <c r="L178" s="30"/>
      <c r="M178" s="146" t="s">
        <v>1</v>
      </c>
      <c r="N178" s="147" t="s">
        <v>40</v>
      </c>
      <c r="O178" s="49"/>
      <c r="P178" s="148">
        <f>O178*H178</f>
        <v>0</v>
      </c>
      <c r="Q178" s="148">
        <v>0</v>
      </c>
      <c r="R178" s="148">
        <f>Q178*H178</f>
        <v>0</v>
      </c>
      <c r="S178" s="148">
        <v>0</v>
      </c>
      <c r="T178" s="149">
        <f>S178*H178</f>
        <v>0</v>
      </c>
      <c r="AR178" s="16" t="s">
        <v>83</v>
      </c>
      <c r="AT178" s="16" t="s">
        <v>149</v>
      </c>
      <c r="AU178" s="16" t="s">
        <v>77</v>
      </c>
      <c r="AY178" s="16" t="s">
        <v>147</v>
      </c>
      <c r="BE178" s="150">
        <f>IF(N178="základná",J178,0)</f>
        <v>0</v>
      </c>
      <c r="BF178" s="150">
        <f>IF(N178="znížená",J178,0)</f>
        <v>0</v>
      </c>
      <c r="BG178" s="150">
        <f>IF(N178="zákl. prenesená",J178,0)</f>
        <v>0</v>
      </c>
      <c r="BH178" s="150">
        <f>IF(N178="zníž. prenesená",J178,0)</f>
        <v>0</v>
      </c>
      <c r="BI178" s="150">
        <f>IF(N178="nulová",J178,0)</f>
        <v>0</v>
      </c>
      <c r="BJ178" s="16" t="s">
        <v>77</v>
      </c>
      <c r="BK178" s="151">
        <f>ROUND(I178*H178,3)</f>
        <v>0</v>
      </c>
      <c r="BL178" s="16" t="s">
        <v>83</v>
      </c>
      <c r="BM178" s="16" t="s">
        <v>587</v>
      </c>
    </row>
    <row r="179" spans="2:65" s="10" customFormat="1" ht="22.9" customHeight="1">
      <c r="B179" s="126"/>
      <c r="D179" s="127" t="s">
        <v>67</v>
      </c>
      <c r="E179" s="137" t="s">
        <v>385</v>
      </c>
      <c r="F179" s="137" t="s">
        <v>588</v>
      </c>
      <c r="I179" s="129"/>
      <c r="J179" s="138">
        <f>BK179</f>
        <v>0</v>
      </c>
      <c r="L179" s="126"/>
      <c r="M179" s="131"/>
      <c r="N179" s="132"/>
      <c r="O179" s="132"/>
      <c r="P179" s="133">
        <f>P180</f>
        <v>0</v>
      </c>
      <c r="Q179" s="132"/>
      <c r="R179" s="133">
        <f>R180</f>
        <v>0</v>
      </c>
      <c r="S179" s="132"/>
      <c r="T179" s="134">
        <f>T180</f>
        <v>0</v>
      </c>
      <c r="AR179" s="127" t="s">
        <v>73</v>
      </c>
      <c r="AT179" s="135" t="s">
        <v>67</v>
      </c>
      <c r="AU179" s="135" t="s">
        <v>73</v>
      </c>
      <c r="AY179" s="127" t="s">
        <v>147</v>
      </c>
      <c r="BK179" s="136">
        <f>BK180</f>
        <v>0</v>
      </c>
    </row>
    <row r="180" spans="2:65" s="1" customFormat="1" ht="16.5" customHeight="1">
      <c r="B180" s="139"/>
      <c r="C180" s="140" t="s">
        <v>353</v>
      </c>
      <c r="D180" s="140" t="s">
        <v>149</v>
      </c>
      <c r="E180" s="141" t="s">
        <v>589</v>
      </c>
      <c r="F180" s="142" t="s">
        <v>590</v>
      </c>
      <c r="G180" s="143" t="s">
        <v>220</v>
      </c>
      <c r="H180" s="144">
        <v>65.953000000000003</v>
      </c>
      <c r="I180" s="145"/>
      <c r="J180" s="144">
        <f>ROUND(I180*H180,3)</f>
        <v>0</v>
      </c>
      <c r="K180" s="142" t="s">
        <v>568</v>
      </c>
      <c r="L180" s="30"/>
      <c r="M180" s="146" t="s">
        <v>1</v>
      </c>
      <c r="N180" s="147" t="s">
        <v>40</v>
      </c>
      <c r="O180" s="49"/>
      <c r="P180" s="148">
        <f>O180*H180</f>
        <v>0</v>
      </c>
      <c r="Q180" s="148">
        <v>0</v>
      </c>
      <c r="R180" s="148">
        <f>Q180*H180</f>
        <v>0</v>
      </c>
      <c r="S180" s="148">
        <v>0</v>
      </c>
      <c r="T180" s="149">
        <f>S180*H180</f>
        <v>0</v>
      </c>
      <c r="AR180" s="16" t="s">
        <v>83</v>
      </c>
      <c r="AT180" s="16" t="s">
        <v>149</v>
      </c>
      <c r="AU180" s="16" t="s">
        <v>77</v>
      </c>
      <c r="AY180" s="16" t="s">
        <v>147</v>
      </c>
      <c r="BE180" s="150">
        <f>IF(N180="základná",J180,0)</f>
        <v>0</v>
      </c>
      <c r="BF180" s="150">
        <f>IF(N180="znížená",J180,0)</f>
        <v>0</v>
      </c>
      <c r="BG180" s="150">
        <f>IF(N180="zákl. prenesená",J180,0)</f>
        <v>0</v>
      </c>
      <c r="BH180" s="150">
        <f>IF(N180="zníž. prenesená",J180,0)</f>
        <v>0</v>
      </c>
      <c r="BI180" s="150">
        <f>IF(N180="nulová",J180,0)</f>
        <v>0</v>
      </c>
      <c r="BJ180" s="16" t="s">
        <v>77</v>
      </c>
      <c r="BK180" s="151">
        <f>ROUND(I180*H180,3)</f>
        <v>0</v>
      </c>
      <c r="BL180" s="16" t="s">
        <v>83</v>
      </c>
      <c r="BM180" s="16" t="s">
        <v>591</v>
      </c>
    </row>
    <row r="181" spans="2:65" s="10" customFormat="1" ht="25.9" customHeight="1">
      <c r="B181" s="126"/>
      <c r="D181" s="127" t="s">
        <v>67</v>
      </c>
      <c r="E181" s="128" t="s">
        <v>391</v>
      </c>
      <c r="F181" s="128" t="s">
        <v>392</v>
      </c>
      <c r="I181" s="129"/>
      <c r="J181" s="130">
        <f>BK181</f>
        <v>0</v>
      </c>
      <c r="L181" s="126"/>
      <c r="M181" s="131"/>
      <c r="N181" s="132"/>
      <c r="O181" s="132"/>
      <c r="P181" s="133">
        <f>P182</f>
        <v>0</v>
      </c>
      <c r="Q181" s="132"/>
      <c r="R181" s="133">
        <f>R182</f>
        <v>2.5104030000000002</v>
      </c>
      <c r="S181" s="132"/>
      <c r="T181" s="134">
        <f>T182</f>
        <v>0</v>
      </c>
      <c r="AR181" s="127" t="s">
        <v>77</v>
      </c>
      <c r="AT181" s="135" t="s">
        <v>67</v>
      </c>
      <c r="AU181" s="135" t="s">
        <v>68</v>
      </c>
      <c r="AY181" s="127" t="s">
        <v>147</v>
      </c>
      <c r="BK181" s="136">
        <f>BK182</f>
        <v>0</v>
      </c>
    </row>
    <row r="182" spans="2:65" s="10" customFormat="1" ht="22.9" customHeight="1">
      <c r="B182" s="126"/>
      <c r="D182" s="127" t="s">
        <v>67</v>
      </c>
      <c r="E182" s="137" t="s">
        <v>592</v>
      </c>
      <c r="F182" s="137" t="s">
        <v>593</v>
      </c>
      <c r="I182" s="129"/>
      <c r="J182" s="138">
        <f>BK182</f>
        <v>0</v>
      </c>
      <c r="L182" s="126"/>
      <c r="M182" s="131"/>
      <c r="N182" s="132"/>
      <c r="O182" s="132"/>
      <c r="P182" s="133">
        <f>SUM(P183:P189)</f>
        <v>0</v>
      </c>
      <c r="Q182" s="132"/>
      <c r="R182" s="133">
        <f>SUM(R183:R189)</f>
        <v>2.5104030000000002</v>
      </c>
      <c r="S182" s="132"/>
      <c r="T182" s="134">
        <f>SUM(T183:T189)</f>
        <v>0</v>
      </c>
      <c r="AR182" s="127" t="s">
        <v>77</v>
      </c>
      <c r="AT182" s="135" t="s">
        <v>67</v>
      </c>
      <c r="AU182" s="135" t="s">
        <v>73</v>
      </c>
      <c r="AY182" s="127" t="s">
        <v>147</v>
      </c>
      <c r="BK182" s="136">
        <f>SUM(BK183:BK189)</f>
        <v>0</v>
      </c>
    </row>
    <row r="183" spans="2:65" s="1" customFormat="1" ht="16.5" customHeight="1">
      <c r="B183" s="139"/>
      <c r="C183" s="140" t="s">
        <v>357</v>
      </c>
      <c r="D183" s="140" t="s">
        <v>149</v>
      </c>
      <c r="E183" s="141" t="s">
        <v>594</v>
      </c>
      <c r="F183" s="142" t="s">
        <v>595</v>
      </c>
      <c r="G183" s="143" t="s">
        <v>152</v>
      </c>
      <c r="H183" s="144">
        <v>99.54</v>
      </c>
      <c r="I183" s="145"/>
      <c r="J183" s="144">
        <f>ROUND(I183*H183,3)</f>
        <v>0</v>
      </c>
      <c r="K183" s="142" t="s">
        <v>1</v>
      </c>
      <c r="L183" s="30"/>
      <c r="M183" s="146" t="s">
        <v>1</v>
      </c>
      <c r="N183" s="147" t="s">
        <v>40</v>
      </c>
      <c r="O183" s="49"/>
      <c r="P183" s="148">
        <f>O183*H183</f>
        <v>0</v>
      </c>
      <c r="Q183" s="148">
        <v>3.8E-3</v>
      </c>
      <c r="R183" s="148">
        <f>Q183*H183</f>
        <v>0.37825200000000003</v>
      </c>
      <c r="S183" s="148">
        <v>0</v>
      </c>
      <c r="T183" s="149">
        <f>S183*H183</f>
        <v>0</v>
      </c>
      <c r="AR183" s="16" t="s">
        <v>237</v>
      </c>
      <c r="AT183" s="16" t="s">
        <v>149</v>
      </c>
      <c r="AU183" s="16" t="s">
        <v>77</v>
      </c>
      <c r="AY183" s="16" t="s">
        <v>147</v>
      </c>
      <c r="BE183" s="150">
        <f>IF(N183="základná",J183,0)</f>
        <v>0</v>
      </c>
      <c r="BF183" s="150">
        <f>IF(N183="znížená",J183,0)</f>
        <v>0</v>
      </c>
      <c r="BG183" s="150">
        <f>IF(N183="zákl. prenesená",J183,0)</f>
        <v>0</v>
      </c>
      <c r="BH183" s="150">
        <f>IF(N183="zníž. prenesená",J183,0)</f>
        <v>0</v>
      </c>
      <c r="BI183" s="150">
        <f>IF(N183="nulová",J183,0)</f>
        <v>0</v>
      </c>
      <c r="BJ183" s="16" t="s">
        <v>77</v>
      </c>
      <c r="BK183" s="151">
        <f>ROUND(I183*H183,3)</f>
        <v>0</v>
      </c>
      <c r="BL183" s="16" t="s">
        <v>237</v>
      </c>
      <c r="BM183" s="16" t="s">
        <v>596</v>
      </c>
    </row>
    <row r="184" spans="2:65" s="12" customFormat="1">
      <c r="B184" s="160"/>
      <c r="D184" s="153" t="s">
        <v>155</v>
      </c>
      <c r="E184" s="161" t="s">
        <v>1</v>
      </c>
      <c r="F184" s="162" t="s">
        <v>597</v>
      </c>
      <c r="H184" s="163">
        <v>77.876999999999995</v>
      </c>
      <c r="I184" s="164"/>
      <c r="L184" s="160"/>
      <c r="M184" s="165"/>
      <c r="N184" s="166"/>
      <c r="O184" s="166"/>
      <c r="P184" s="166"/>
      <c r="Q184" s="166"/>
      <c r="R184" s="166"/>
      <c r="S184" s="166"/>
      <c r="T184" s="167"/>
      <c r="AT184" s="161" t="s">
        <v>155</v>
      </c>
      <c r="AU184" s="161" t="s">
        <v>77</v>
      </c>
      <c r="AV184" s="12" t="s">
        <v>77</v>
      </c>
      <c r="AW184" s="12" t="s">
        <v>29</v>
      </c>
      <c r="AX184" s="12" t="s">
        <v>68</v>
      </c>
      <c r="AY184" s="161" t="s">
        <v>147</v>
      </c>
    </row>
    <row r="185" spans="2:65" s="12" customFormat="1">
      <c r="B185" s="160"/>
      <c r="D185" s="153" t="s">
        <v>155</v>
      </c>
      <c r="E185" s="161" t="s">
        <v>1</v>
      </c>
      <c r="F185" s="162" t="s">
        <v>598</v>
      </c>
      <c r="H185" s="163">
        <v>21.663</v>
      </c>
      <c r="I185" s="164"/>
      <c r="L185" s="160"/>
      <c r="M185" s="165"/>
      <c r="N185" s="166"/>
      <c r="O185" s="166"/>
      <c r="P185" s="166"/>
      <c r="Q185" s="166"/>
      <c r="R185" s="166"/>
      <c r="S185" s="166"/>
      <c r="T185" s="167"/>
      <c r="AT185" s="161" t="s">
        <v>155</v>
      </c>
      <c r="AU185" s="161" t="s">
        <v>77</v>
      </c>
      <c r="AV185" s="12" t="s">
        <v>77</v>
      </c>
      <c r="AW185" s="12" t="s">
        <v>29</v>
      </c>
      <c r="AX185" s="12" t="s">
        <v>68</v>
      </c>
      <c r="AY185" s="161" t="s">
        <v>147</v>
      </c>
    </row>
    <row r="186" spans="2:65" s="14" customFormat="1">
      <c r="B186" s="176"/>
      <c r="D186" s="153" t="s">
        <v>155</v>
      </c>
      <c r="E186" s="177" t="s">
        <v>1</v>
      </c>
      <c r="F186" s="178" t="s">
        <v>168</v>
      </c>
      <c r="H186" s="179">
        <v>99.54</v>
      </c>
      <c r="I186" s="180"/>
      <c r="L186" s="176"/>
      <c r="M186" s="181"/>
      <c r="N186" s="182"/>
      <c r="O186" s="182"/>
      <c r="P186" s="182"/>
      <c r="Q186" s="182"/>
      <c r="R186" s="182"/>
      <c r="S186" s="182"/>
      <c r="T186" s="183"/>
      <c r="AT186" s="177" t="s">
        <v>155</v>
      </c>
      <c r="AU186" s="177" t="s">
        <v>77</v>
      </c>
      <c r="AV186" s="14" t="s">
        <v>83</v>
      </c>
      <c r="AW186" s="14" t="s">
        <v>29</v>
      </c>
      <c r="AX186" s="14" t="s">
        <v>73</v>
      </c>
      <c r="AY186" s="177" t="s">
        <v>147</v>
      </c>
    </row>
    <row r="187" spans="2:65" s="1" customFormat="1" ht="16.5" customHeight="1">
      <c r="B187" s="139"/>
      <c r="C187" s="184" t="s">
        <v>361</v>
      </c>
      <c r="D187" s="184" t="s">
        <v>233</v>
      </c>
      <c r="E187" s="185" t="s">
        <v>599</v>
      </c>
      <c r="F187" s="186" t="s">
        <v>600</v>
      </c>
      <c r="G187" s="187" t="s">
        <v>152</v>
      </c>
      <c r="H187" s="188">
        <v>101.53100000000001</v>
      </c>
      <c r="I187" s="189"/>
      <c r="J187" s="188">
        <f>ROUND(I187*H187,3)</f>
        <v>0</v>
      </c>
      <c r="K187" s="186" t="s">
        <v>1</v>
      </c>
      <c r="L187" s="190"/>
      <c r="M187" s="191" t="s">
        <v>1</v>
      </c>
      <c r="N187" s="192" t="s">
        <v>40</v>
      </c>
      <c r="O187" s="49"/>
      <c r="P187" s="148">
        <f>O187*H187</f>
        <v>0</v>
      </c>
      <c r="Q187" s="148">
        <v>2.1000000000000001E-2</v>
      </c>
      <c r="R187" s="148">
        <f>Q187*H187</f>
        <v>2.1321510000000004</v>
      </c>
      <c r="S187" s="148">
        <v>0</v>
      </c>
      <c r="T187" s="149">
        <f>S187*H187</f>
        <v>0</v>
      </c>
      <c r="AR187" s="16" t="s">
        <v>314</v>
      </c>
      <c r="AT187" s="16" t="s">
        <v>233</v>
      </c>
      <c r="AU187" s="16" t="s">
        <v>77</v>
      </c>
      <c r="AY187" s="16" t="s">
        <v>147</v>
      </c>
      <c r="BE187" s="150">
        <f>IF(N187="základná",J187,0)</f>
        <v>0</v>
      </c>
      <c r="BF187" s="150">
        <f>IF(N187="znížená",J187,0)</f>
        <v>0</v>
      </c>
      <c r="BG187" s="150">
        <f>IF(N187="zákl. prenesená",J187,0)</f>
        <v>0</v>
      </c>
      <c r="BH187" s="150">
        <f>IF(N187="zníž. prenesená",J187,0)</f>
        <v>0</v>
      </c>
      <c r="BI187" s="150">
        <f>IF(N187="nulová",J187,0)</f>
        <v>0</v>
      </c>
      <c r="BJ187" s="16" t="s">
        <v>77</v>
      </c>
      <c r="BK187" s="151">
        <f>ROUND(I187*H187,3)</f>
        <v>0</v>
      </c>
      <c r="BL187" s="16" t="s">
        <v>237</v>
      </c>
      <c r="BM187" s="16" t="s">
        <v>601</v>
      </c>
    </row>
    <row r="188" spans="2:65" s="12" customFormat="1">
      <c r="B188" s="160"/>
      <c r="D188" s="153" t="s">
        <v>155</v>
      </c>
      <c r="E188" s="161" t="s">
        <v>1</v>
      </c>
      <c r="F188" s="162" t="s">
        <v>602</v>
      </c>
      <c r="H188" s="163">
        <v>101.53100000000001</v>
      </c>
      <c r="I188" s="164"/>
      <c r="L188" s="160"/>
      <c r="M188" s="165"/>
      <c r="N188" s="166"/>
      <c r="O188" s="166"/>
      <c r="P188" s="166"/>
      <c r="Q188" s="166"/>
      <c r="R188" s="166"/>
      <c r="S188" s="166"/>
      <c r="T188" s="167"/>
      <c r="AT188" s="161" t="s">
        <v>155</v>
      </c>
      <c r="AU188" s="161" t="s">
        <v>77</v>
      </c>
      <c r="AV188" s="12" t="s">
        <v>77</v>
      </c>
      <c r="AW188" s="12" t="s">
        <v>29</v>
      </c>
      <c r="AX188" s="12" t="s">
        <v>73</v>
      </c>
      <c r="AY188" s="161" t="s">
        <v>147</v>
      </c>
    </row>
    <row r="189" spans="2:65" s="1" customFormat="1" ht="16.5" customHeight="1">
      <c r="B189" s="139"/>
      <c r="C189" s="140" t="s">
        <v>366</v>
      </c>
      <c r="D189" s="140" t="s">
        <v>149</v>
      </c>
      <c r="E189" s="141" t="s">
        <v>603</v>
      </c>
      <c r="F189" s="142" t="s">
        <v>604</v>
      </c>
      <c r="G189" s="143" t="s">
        <v>403</v>
      </c>
      <c r="H189" s="145"/>
      <c r="I189" s="145"/>
      <c r="J189" s="144">
        <f>ROUND(I189*H189,3)</f>
        <v>0</v>
      </c>
      <c r="K189" s="142" t="s">
        <v>568</v>
      </c>
      <c r="L189" s="30"/>
      <c r="M189" s="146" t="s">
        <v>1</v>
      </c>
      <c r="N189" s="147" t="s">
        <v>40</v>
      </c>
      <c r="O189" s="49"/>
      <c r="P189" s="148">
        <f>O189*H189</f>
        <v>0</v>
      </c>
      <c r="Q189" s="148">
        <v>0</v>
      </c>
      <c r="R189" s="148">
        <f>Q189*H189</f>
        <v>0</v>
      </c>
      <c r="S189" s="148">
        <v>0</v>
      </c>
      <c r="T189" s="149">
        <f>S189*H189</f>
        <v>0</v>
      </c>
      <c r="AR189" s="16" t="s">
        <v>237</v>
      </c>
      <c r="AT189" s="16" t="s">
        <v>149</v>
      </c>
      <c r="AU189" s="16" t="s">
        <v>77</v>
      </c>
      <c r="AY189" s="16" t="s">
        <v>147</v>
      </c>
      <c r="BE189" s="150">
        <f>IF(N189="základná",J189,0)</f>
        <v>0</v>
      </c>
      <c r="BF189" s="150">
        <f>IF(N189="znížená",J189,0)</f>
        <v>0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6" t="s">
        <v>77</v>
      </c>
      <c r="BK189" s="151">
        <f>ROUND(I189*H189,3)</f>
        <v>0</v>
      </c>
      <c r="BL189" s="16" t="s">
        <v>237</v>
      </c>
      <c r="BM189" s="16" t="s">
        <v>605</v>
      </c>
    </row>
    <row r="190" spans="2:65" s="10" customFormat="1" ht="25.9" customHeight="1">
      <c r="B190" s="126"/>
      <c r="D190" s="127" t="s">
        <v>67</v>
      </c>
      <c r="E190" s="128" t="s">
        <v>233</v>
      </c>
      <c r="F190" s="128" t="s">
        <v>606</v>
      </c>
      <c r="I190" s="129"/>
      <c r="J190" s="130">
        <f>BK190</f>
        <v>0</v>
      </c>
      <c r="L190" s="126"/>
      <c r="M190" s="131"/>
      <c r="N190" s="132"/>
      <c r="O190" s="132"/>
      <c r="P190" s="133">
        <f>P191</f>
        <v>0</v>
      </c>
      <c r="Q190" s="132"/>
      <c r="R190" s="133">
        <f>R191</f>
        <v>0</v>
      </c>
      <c r="S190" s="132"/>
      <c r="T190" s="134">
        <f>T191</f>
        <v>0</v>
      </c>
      <c r="AR190" s="127" t="s">
        <v>73</v>
      </c>
      <c r="AT190" s="135" t="s">
        <v>67</v>
      </c>
      <c r="AU190" s="135" t="s">
        <v>68</v>
      </c>
      <c r="AY190" s="127" t="s">
        <v>147</v>
      </c>
      <c r="BK190" s="136">
        <f>BK191</f>
        <v>0</v>
      </c>
    </row>
    <row r="191" spans="2:65" s="10" customFormat="1" ht="22.9" customHeight="1">
      <c r="B191" s="126"/>
      <c r="D191" s="127" t="s">
        <v>67</v>
      </c>
      <c r="E191" s="137" t="s">
        <v>607</v>
      </c>
      <c r="F191" s="137" t="s">
        <v>608</v>
      </c>
      <c r="I191" s="129"/>
      <c r="J191" s="138">
        <f>BK191</f>
        <v>0</v>
      </c>
      <c r="L191" s="126"/>
      <c r="M191" s="131"/>
      <c r="N191" s="132"/>
      <c r="O191" s="132"/>
      <c r="P191" s="133">
        <f>SUM(P192:P260)</f>
        <v>0</v>
      </c>
      <c r="Q191" s="132"/>
      <c r="R191" s="133">
        <f>SUM(R192:R260)</f>
        <v>0</v>
      </c>
      <c r="S191" s="132"/>
      <c r="T191" s="134">
        <f>SUM(T192:T260)</f>
        <v>0</v>
      </c>
      <c r="AR191" s="127" t="s">
        <v>83</v>
      </c>
      <c r="AT191" s="135" t="s">
        <v>67</v>
      </c>
      <c r="AU191" s="135" t="s">
        <v>73</v>
      </c>
      <c r="AY191" s="127" t="s">
        <v>147</v>
      </c>
      <c r="BK191" s="136">
        <f>SUM(BK192:BK260)</f>
        <v>0</v>
      </c>
    </row>
    <row r="192" spans="2:65" s="1" customFormat="1" ht="16.5" customHeight="1">
      <c r="B192" s="139"/>
      <c r="C192" s="184" t="s">
        <v>371</v>
      </c>
      <c r="D192" s="184" t="s">
        <v>233</v>
      </c>
      <c r="E192" s="185" t="s">
        <v>609</v>
      </c>
      <c r="F192" s="186" t="s">
        <v>610</v>
      </c>
      <c r="G192" s="187" t="s">
        <v>611</v>
      </c>
      <c r="H192" s="188">
        <v>1</v>
      </c>
      <c r="I192" s="189"/>
      <c r="J192" s="188">
        <f t="shared" ref="J192:J223" si="0">ROUND(I192*H192,3)</f>
        <v>0</v>
      </c>
      <c r="K192" s="186" t="s">
        <v>1</v>
      </c>
      <c r="L192" s="190"/>
      <c r="M192" s="191" t="s">
        <v>1</v>
      </c>
      <c r="N192" s="192" t="s">
        <v>40</v>
      </c>
      <c r="O192" s="49"/>
      <c r="P192" s="148">
        <f t="shared" ref="P192:P223" si="1">O192*H192</f>
        <v>0</v>
      </c>
      <c r="Q192" s="148">
        <v>0</v>
      </c>
      <c r="R192" s="148">
        <f t="shared" ref="R192:R223" si="2">Q192*H192</f>
        <v>0</v>
      </c>
      <c r="S192" s="148">
        <v>0</v>
      </c>
      <c r="T192" s="149">
        <f t="shared" ref="T192:T223" si="3">S192*H192</f>
        <v>0</v>
      </c>
      <c r="AR192" s="16" t="s">
        <v>95</v>
      </c>
      <c r="AT192" s="16" t="s">
        <v>233</v>
      </c>
      <c r="AU192" s="16" t="s">
        <v>77</v>
      </c>
      <c r="AY192" s="16" t="s">
        <v>147</v>
      </c>
      <c r="BE192" s="150">
        <f t="shared" ref="BE192:BE223" si="4">IF(N192="základná",J192,0)</f>
        <v>0</v>
      </c>
      <c r="BF192" s="150">
        <f t="shared" ref="BF192:BF223" si="5">IF(N192="znížená",J192,0)</f>
        <v>0</v>
      </c>
      <c r="BG192" s="150">
        <f t="shared" ref="BG192:BG223" si="6">IF(N192="zákl. prenesená",J192,0)</f>
        <v>0</v>
      </c>
      <c r="BH192" s="150">
        <f t="shared" ref="BH192:BH223" si="7">IF(N192="zníž. prenesená",J192,0)</f>
        <v>0</v>
      </c>
      <c r="BI192" s="150">
        <f t="shared" ref="BI192:BI223" si="8">IF(N192="nulová",J192,0)</f>
        <v>0</v>
      </c>
      <c r="BJ192" s="16" t="s">
        <v>77</v>
      </c>
      <c r="BK192" s="151">
        <f t="shared" ref="BK192:BK223" si="9">ROUND(I192*H192,3)</f>
        <v>0</v>
      </c>
      <c r="BL192" s="16" t="s">
        <v>83</v>
      </c>
      <c r="BM192" s="16" t="s">
        <v>612</v>
      </c>
    </row>
    <row r="193" spans="2:65" s="1" customFormat="1" ht="16.5" customHeight="1">
      <c r="B193" s="139"/>
      <c r="C193" s="184" t="s">
        <v>375</v>
      </c>
      <c r="D193" s="184" t="s">
        <v>233</v>
      </c>
      <c r="E193" s="185" t="s">
        <v>613</v>
      </c>
      <c r="F193" s="186" t="s">
        <v>614</v>
      </c>
      <c r="G193" s="187" t="s">
        <v>615</v>
      </c>
      <c r="H193" s="188">
        <v>62</v>
      </c>
      <c r="I193" s="189"/>
      <c r="J193" s="188">
        <f t="shared" si="0"/>
        <v>0</v>
      </c>
      <c r="K193" s="186" t="s">
        <v>1</v>
      </c>
      <c r="L193" s="190"/>
      <c r="M193" s="191" t="s">
        <v>1</v>
      </c>
      <c r="N193" s="192" t="s">
        <v>40</v>
      </c>
      <c r="O193" s="49"/>
      <c r="P193" s="148">
        <f t="shared" si="1"/>
        <v>0</v>
      </c>
      <c r="Q193" s="148">
        <v>0</v>
      </c>
      <c r="R193" s="148">
        <f t="shared" si="2"/>
        <v>0</v>
      </c>
      <c r="S193" s="148">
        <v>0</v>
      </c>
      <c r="T193" s="149">
        <f t="shared" si="3"/>
        <v>0</v>
      </c>
      <c r="AR193" s="16" t="s">
        <v>95</v>
      </c>
      <c r="AT193" s="16" t="s">
        <v>233</v>
      </c>
      <c r="AU193" s="16" t="s">
        <v>77</v>
      </c>
      <c r="AY193" s="16" t="s">
        <v>147</v>
      </c>
      <c r="BE193" s="150">
        <f t="shared" si="4"/>
        <v>0</v>
      </c>
      <c r="BF193" s="150">
        <f t="shared" si="5"/>
        <v>0</v>
      </c>
      <c r="BG193" s="150">
        <f t="shared" si="6"/>
        <v>0</v>
      </c>
      <c r="BH193" s="150">
        <f t="shared" si="7"/>
        <v>0</v>
      </c>
      <c r="BI193" s="150">
        <f t="shared" si="8"/>
        <v>0</v>
      </c>
      <c r="BJ193" s="16" t="s">
        <v>77</v>
      </c>
      <c r="BK193" s="151">
        <f t="shared" si="9"/>
        <v>0</v>
      </c>
      <c r="BL193" s="16" t="s">
        <v>83</v>
      </c>
      <c r="BM193" s="16" t="s">
        <v>616</v>
      </c>
    </row>
    <row r="194" spans="2:65" s="1" customFormat="1" ht="16.5" customHeight="1">
      <c r="B194" s="139"/>
      <c r="C194" s="184" t="s">
        <v>380</v>
      </c>
      <c r="D194" s="184" t="s">
        <v>233</v>
      </c>
      <c r="E194" s="185" t="s">
        <v>617</v>
      </c>
      <c r="F194" s="186" t="s">
        <v>618</v>
      </c>
      <c r="G194" s="187" t="s">
        <v>615</v>
      </c>
      <c r="H194" s="188">
        <v>52</v>
      </c>
      <c r="I194" s="189"/>
      <c r="J194" s="188">
        <f t="shared" si="0"/>
        <v>0</v>
      </c>
      <c r="K194" s="186" t="s">
        <v>1</v>
      </c>
      <c r="L194" s="190"/>
      <c r="M194" s="191" t="s">
        <v>1</v>
      </c>
      <c r="N194" s="192" t="s">
        <v>40</v>
      </c>
      <c r="O194" s="49"/>
      <c r="P194" s="148">
        <f t="shared" si="1"/>
        <v>0</v>
      </c>
      <c r="Q194" s="148">
        <v>0</v>
      </c>
      <c r="R194" s="148">
        <f t="shared" si="2"/>
        <v>0</v>
      </c>
      <c r="S194" s="148">
        <v>0</v>
      </c>
      <c r="T194" s="149">
        <f t="shared" si="3"/>
        <v>0</v>
      </c>
      <c r="AR194" s="16" t="s">
        <v>95</v>
      </c>
      <c r="AT194" s="16" t="s">
        <v>233</v>
      </c>
      <c r="AU194" s="16" t="s">
        <v>77</v>
      </c>
      <c r="AY194" s="16" t="s">
        <v>147</v>
      </c>
      <c r="BE194" s="150">
        <f t="shared" si="4"/>
        <v>0</v>
      </c>
      <c r="BF194" s="150">
        <f t="shared" si="5"/>
        <v>0</v>
      </c>
      <c r="BG194" s="150">
        <f t="shared" si="6"/>
        <v>0</v>
      </c>
      <c r="BH194" s="150">
        <f t="shared" si="7"/>
        <v>0</v>
      </c>
      <c r="BI194" s="150">
        <f t="shared" si="8"/>
        <v>0</v>
      </c>
      <c r="BJ194" s="16" t="s">
        <v>77</v>
      </c>
      <c r="BK194" s="151">
        <f t="shared" si="9"/>
        <v>0</v>
      </c>
      <c r="BL194" s="16" t="s">
        <v>83</v>
      </c>
      <c r="BM194" s="16" t="s">
        <v>619</v>
      </c>
    </row>
    <row r="195" spans="2:65" s="1" customFormat="1" ht="16.5" customHeight="1">
      <c r="B195" s="139"/>
      <c r="C195" s="184" t="s">
        <v>387</v>
      </c>
      <c r="D195" s="184" t="s">
        <v>233</v>
      </c>
      <c r="E195" s="185" t="s">
        <v>620</v>
      </c>
      <c r="F195" s="186" t="s">
        <v>621</v>
      </c>
      <c r="G195" s="187" t="s">
        <v>611</v>
      </c>
      <c r="H195" s="188">
        <v>4</v>
      </c>
      <c r="I195" s="189"/>
      <c r="J195" s="188">
        <f t="shared" si="0"/>
        <v>0</v>
      </c>
      <c r="K195" s="186" t="s">
        <v>1</v>
      </c>
      <c r="L195" s="190"/>
      <c r="M195" s="191" t="s">
        <v>1</v>
      </c>
      <c r="N195" s="192" t="s">
        <v>40</v>
      </c>
      <c r="O195" s="49"/>
      <c r="P195" s="148">
        <f t="shared" si="1"/>
        <v>0</v>
      </c>
      <c r="Q195" s="148">
        <v>0</v>
      </c>
      <c r="R195" s="148">
        <f t="shared" si="2"/>
        <v>0</v>
      </c>
      <c r="S195" s="148">
        <v>0</v>
      </c>
      <c r="T195" s="149">
        <f t="shared" si="3"/>
        <v>0</v>
      </c>
      <c r="AR195" s="16" t="s">
        <v>95</v>
      </c>
      <c r="AT195" s="16" t="s">
        <v>233</v>
      </c>
      <c r="AU195" s="16" t="s">
        <v>77</v>
      </c>
      <c r="AY195" s="16" t="s">
        <v>147</v>
      </c>
      <c r="BE195" s="150">
        <f t="shared" si="4"/>
        <v>0</v>
      </c>
      <c r="BF195" s="150">
        <f t="shared" si="5"/>
        <v>0</v>
      </c>
      <c r="BG195" s="150">
        <f t="shared" si="6"/>
        <v>0</v>
      </c>
      <c r="BH195" s="150">
        <f t="shared" si="7"/>
        <v>0</v>
      </c>
      <c r="BI195" s="150">
        <f t="shared" si="8"/>
        <v>0</v>
      </c>
      <c r="BJ195" s="16" t="s">
        <v>77</v>
      </c>
      <c r="BK195" s="151">
        <f t="shared" si="9"/>
        <v>0</v>
      </c>
      <c r="BL195" s="16" t="s">
        <v>83</v>
      </c>
      <c r="BM195" s="16" t="s">
        <v>622</v>
      </c>
    </row>
    <row r="196" spans="2:65" s="1" customFormat="1" ht="16.5" customHeight="1">
      <c r="B196" s="139"/>
      <c r="C196" s="184" t="s">
        <v>395</v>
      </c>
      <c r="D196" s="184" t="s">
        <v>233</v>
      </c>
      <c r="E196" s="185" t="s">
        <v>623</v>
      </c>
      <c r="F196" s="186" t="s">
        <v>624</v>
      </c>
      <c r="G196" s="187" t="s">
        <v>611</v>
      </c>
      <c r="H196" s="188">
        <v>1</v>
      </c>
      <c r="I196" s="189"/>
      <c r="J196" s="188">
        <f t="shared" si="0"/>
        <v>0</v>
      </c>
      <c r="K196" s="186" t="s">
        <v>1</v>
      </c>
      <c r="L196" s="190"/>
      <c r="M196" s="191" t="s">
        <v>1</v>
      </c>
      <c r="N196" s="192" t="s">
        <v>40</v>
      </c>
      <c r="O196" s="49"/>
      <c r="P196" s="148">
        <f t="shared" si="1"/>
        <v>0</v>
      </c>
      <c r="Q196" s="148">
        <v>0</v>
      </c>
      <c r="R196" s="148">
        <f t="shared" si="2"/>
        <v>0</v>
      </c>
      <c r="S196" s="148">
        <v>0</v>
      </c>
      <c r="T196" s="149">
        <f t="shared" si="3"/>
        <v>0</v>
      </c>
      <c r="AR196" s="16" t="s">
        <v>95</v>
      </c>
      <c r="AT196" s="16" t="s">
        <v>233</v>
      </c>
      <c r="AU196" s="16" t="s">
        <v>77</v>
      </c>
      <c r="AY196" s="16" t="s">
        <v>147</v>
      </c>
      <c r="BE196" s="150">
        <f t="shared" si="4"/>
        <v>0</v>
      </c>
      <c r="BF196" s="150">
        <f t="shared" si="5"/>
        <v>0</v>
      </c>
      <c r="BG196" s="150">
        <f t="shared" si="6"/>
        <v>0</v>
      </c>
      <c r="BH196" s="150">
        <f t="shared" si="7"/>
        <v>0</v>
      </c>
      <c r="BI196" s="150">
        <f t="shared" si="8"/>
        <v>0</v>
      </c>
      <c r="BJ196" s="16" t="s">
        <v>77</v>
      </c>
      <c r="BK196" s="151">
        <f t="shared" si="9"/>
        <v>0</v>
      </c>
      <c r="BL196" s="16" t="s">
        <v>83</v>
      </c>
      <c r="BM196" s="16" t="s">
        <v>625</v>
      </c>
    </row>
    <row r="197" spans="2:65" s="1" customFormat="1" ht="16.5" customHeight="1">
      <c r="B197" s="139"/>
      <c r="C197" s="184" t="s">
        <v>400</v>
      </c>
      <c r="D197" s="184" t="s">
        <v>233</v>
      </c>
      <c r="E197" s="185" t="s">
        <v>626</v>
      </c>
      <c r="F197" s="186" t="s">
        <v>627</v>
      </c>
      <c r="G197" s="187" t="s">
        <v>611</v>
      </c>
      <c r="H197" s="188">
        <v>4</v>
      </c>
      <c r="I197" s="189"/>
      <c r="J197" s="188">
        <f t="shared" si="0"/>
        <v>0</v>
      </c>
      <c r="K197" s="186" t="s">
        <v>1</v>
      </c>
      <c r="L197" s="190"/>
      <c r="M197" s="191" t="s">
        <v>1</v>
      </c>
      <c r="N197" s="192" t="s">
        <v>40</v>
      </c>
      <c r="O197" s="49"/>
      <c r="P197" s="148">
        <f t="shared" si="1"/>
        <v>0</v>
      </c>
      <c r="Q197" s="148">
        <v>0</v>
      </c>
      <c r="R197" s="148">
        <f t="shared" si="2"/>
        <v>0</v>
      </c>
      <c r="S197" s="148">
        <v>0</v>
      </c>
      <c r="T197" s="149">
        <f t="shared" si="3"/>
        <v>0</v>
      </c>
      <c r="AR197" s="16" t="s">
        <v>95</v>
      </c>
      <c r="AT197" s="16" t="s">
        <v>233</v>
      </c>
      <c r="AU197" s="16" t="s">
        <v>77</v>
      </c>
      <c r="AY197" s="16" t="s">
        <v>147</v>
      </c>
      <c r="BE197" s="150">
        <f t="shared" si="4"/>
        <v>0</v>
      </c>
      <c r="BF197" s="150">
        <f t="shared" si="5"/>
        <v>0</v>
      </c>
      <c r="BG197" s="150">
        <f t="shared" si="6"/>
        <v>0</v>
      </c>
      <c r="BH197" s="150">
        <f t="shared" si="7"/>
        <v>0</v>
      </c>
      <c r="BI197" s="150">
        <f t="shared" si="8"/>
        <v>0</v>
      </c>
      <c r="BJ197" s="16" t="s">
        <v>77</v>
      </c>
      <c r="BK197" s="151">
        <f t="shared" si="9"/>
        <v>0</v>
      </c>
      <c r="BL197" s="16" t="s">
        <v>83</v>
      </c>
      <c r="BM197" s="16" t="s">
        <v>628</v>
      </c>
    </row>
    <row r="198" spans="2:65" s="1" customFormat="1" ht="16.5" customHeight="1">
      <c r="B198" s="139"/>
      <c r="C198" s="184" t="s">
        <v>407</v>
      </c>
      <c r="D198" s="184" t="s">
        <v>233</v>
      </c>
      <c r="E198" s="185" t="s">
        <v>629</v>
      </c>
      <c r="F198" s="186" t="s">
        <v>630</v>
      </c>
      <c r="G198" s="187" t="s">
        <v>631</v>
      </c>
      <c r="H198" s="188">
        <v>1</v>
      </c>
      <c r="I198" s="189"/>
      <c r="J198" s="188">
        <f t="shared" si="0"/>
        <v>0</v>
      </c>
      <c r="K198" s="186" t="s">
        <v>1</v>
      </c>
      <c r="L198" s="190"/>
      <c r="M198" s="191" t="s">
        <v>1</v>
      </c>
      <c r="N198" s="192" t="s">
        <v>40</v>
      </c>
      <c r="O198" s="49"/>
      <c r="P198" s="148">
        <f t="shared" si="1"/>
        <v>0</v>
      </c>
      <c r="Q198" s="148">
        <v>0</v>
      </c>
      <c r="R198" s="148">
        <f t="shared" si="2"/>
        <v>0</v>
      </c>
      <c r="S198" s="148">
        <v>0</v>
      </c>
      <c r="T198" s="149">
        <f t="shared" si="3"/>
        <v>0</v>
      </c>
      <c r="AR198" s="16" t="s">
        <v>95</v>
      </c>
      <c r="AT198" s="16" t="s">
        <v>233</v>
      </c>
      <c r="AU198" s="16" t="s">
        <v>77</v>
      </c>
      <c r="AY198" s="16" t="s">
        <v>147</v>
      </c>
      <c r="BE198" s="150">
        <f t="shared" si="4"/>
        <v>0</v>
      </c>
      <c r="BF198" s="150">
        <f t="shared" si="5"/>
        <v>0</v>
      </c>
      <c r="BG198" s="150">
        <f t="shared" si="6"/>
        <v>0</v>
      </c>
      <c r="BH198" s="150">
        <f t="shared" si="7"/>
        <v>0</v>
      </c>
      <c r="BI198" s="150">
        <f t="shared" si="8"/>
        <v>0</v>
      </c>
      <c r="BJ198" s="16" t="s">
        <v>77</v>
      </c>
      <c r="BK198" s="151">
        <f t="shared" si="9"/>
        <v>0</v>
      </c>
      <c r="BL198" s="16" t="s">
        <v>83</v>
      </c>
      <c r="BM198" s="16" t="s">
        <v>632</v>
      </c>
    </row>
    <row r="199" spans="2:65" s="1" customFormat="1" ht="16.5" customHeight="1">
      <c r="B199" s="139"/>
      <c r="C199" s="140" t="s">
        <v>410</v>
      </c>
      <c r="D199" s="140" t="s">
        <v>149</v>
      </c>
      <c r="E199" s="141" t="s">
        <v>633</v>
      </c>
      <c r="F199" s="142" t="s">
        <v>634</v>
      </c>
      <c r="G199" s="143" t="s">
        <v>631</v>
      </c>
      <c r="H199" s="144">
        <v>1</v>
      </c>
      <c r="I199" s="145"/>
      <c r="J199" s="144">
        <f t="shared" si="0"/>
        <v>0</v>
      </c>
      <c r="K199" s="142" t="s">
        <v>1</v>
      </c>
      <c r="L199" s="30"/>
      <c r="M199" s="146" t="s">
        <v>1</v>
      </c>
      <c r="N199" s="147" t="s">
        <v>40</v>
      </c>
      <c r="O199" s="49"/>
      <c r="P199" s="148">
        <f t="shared" si="1"/>
        <v>0</v>
      </c>
      <c r="Q199" s="148">
        <v>0</v>
      </c>
      <c r="R199" s="148">
        <f t="shared" si="2"/>
        <v>0</v>
      </c>
      <c r="S199" s="148">
        <v>0</v>
      </c>
      <c r="T199" s="149">
        <f t="shared" si="3"/>
        <v>0</v>
      </c>
      <c r="AR199" s="16" t="s">
        <v>83</v>
      </c>
      <c r="AT199" s="16" t="s">
        <v>149</v>
      </c>
      <c r="AU199" s="16" t="s">
        <v>77</v>
      </c>
      <c r="AY199" s="16" t="s">
        <v>147</v>
      </c>
      <c r="BE199" s="150">
        <f t="shared" si="4"/>
        <v>0</v>
      </c>
      <c r="BF199" s="150">
        <f t="shared" si="5"/>
        <v>0</v>
      </c>
      <c r="BG199" s="150">
        <f t="shared" si="6"/>
        <v>0</v>
      </c>
      <c r="BH199" s="150">
        <f t="shared" si="7"/>
        <v>0</v>
      </c>
      <c r="BI199" s="150">
        <f t="shared" si="8"/>
        <v>0</v>
      </c>
      <c r="BJ199" s="16" t="s">
        <v>77</v>
      </c>
      <c r="BK199" s="151">
        <f t="shared" si="9"/>
        <v>0</v>
      </c>
      <c r="BL199" s="16" t="s">
        <v>83</v>
      </c>
      <c r="BM199" s="16" t="s">
        <v>635</v>
      </c>
    </row>
    <row r="200" spans="2:65" s="1" customFormat="1" ht="16.5" customHeight="1">
      <c r="B200" s="139"/>
      <c r="C200" s="140" t="s">
        <v>414</v>
      </c>
      <c r="D200" s="140" t="s">
        <v>149</v>
      </c>
      <c r="E200" s="141" t="s">
        <v>636</v>
      </c>
      <c r="F200" s="142" t="s">
        <v>637</v>
      </c>
      <c r="G200" s="143" t="s">
        <v>611</v>
      </c>
      <c r="H200" s="144">
        <v>1</v>
      </c>
      <c r="I200" s="145"/>
      <c r="J200" s="144">
        <f t="shared" si="0"/>
        <v>0</v>
      </c>
      <c r="K200" s="142" t="s">
        <v>1</v>
      </c>
      <c r="L200" s="30"/>
      <c r="M200" s="146" t="s">
        <v>1</v>
      </c>
      <c r="N200" s="147" t="s">
        <v>40</v>
      </c>
      <c r="O200" s="49"/>
      <c r="P200" s="148">
        <f t="shared" si="1"/>
        <v>0</v>
      </c>
      <c r="Q200" s="148">
        <v>0</v>
      </c>
      <c r="R200" s="148">
        <f t="shared" si="2"/>
        <v>0</v>
      </c>
      <c r="S200" s="148">
        <v>0</v>
      </c>
      <c r="T200" s="149">
        <f t="shared" si="3"/>
        <v>0</v>
      </c>
      <c r="AR200" s="16" t="s">
        <v>83</v>
      </c>
      <c r="AT200" s="16" t="s">
        <v>149</v>
      </c>
      <c r="AU200" s="16" t="s">
        <v>77</v>
      </c>
      <c r="AY200" s="16" t="s">
        <v>147</v>
      </c>
      <c r="BE200" s="150">
        <f t="shared" si="4"/>
        <v>0</v>
      </c>
      <c r="BF200" s="150">
        <f t="shared" si="5"/>
        <v>0</v>
      </c>
      <c r="BG200" s="150">
        <f t="shared" si="6"/>
        <v>0</v>
      </c>
      <c r="BH200" s="150">
        <f t="shared" si="7"/>
        <v>0</v>
      </c>
      <c r="BI200" s="150">
        <f t="shared" si="8"/>
        <v>0</v>
      </c>
      <c r="BJ200" s="16" t="s">
        <v>77</v>
      </c>
      <c r="BK200" s="151">
        <f t="shared" si="9"/>
        <v>0</v>
      </c>
      <c r="BL200" s="16" t="s">
        <v>83</v>
      </c>
      <c r="BM200" s="16" t="s">
        <v>638</v>
      </c>
    </row>
    <row r="201" spans="2:65" s="1" customFormat="1" ht="16.5" customHeight="1">
      <c r="B201" s="139"/>
      <c r="C201" s="140" t="s">
        <v>418</v>
      </c>
      <c r="D201" s="140" t="s">
        <v>149</v>
      </c>
      <c r="E201" s="141" t="s">
        <v>639</v>
      </c>
      <c r="F201" s="142" t="s">
        <v>640</v>
      </c>
      <c r="G201" s="143" t="s">
        <v>631</v>
      </c>
      <c r="H201" s="144">
        <v>1</v>
      </c>
      <c r="I201" s="145"/>
      <c r="J201" s="144">
        <f t="shared" si="0"/>
        <v>0</v>
      </c>
      <c r="K201" s="142" t="s">
        <v>1</v>
      </c>
      <c r="L201" s="30"/>
      <c r="M201" s="146" t="s">
        <v>1</v>
      </c>
      <c r="N201" s="147" t="s">
        <v>40</v>
      </c>
      <c r="O201" s="49"/>
      <c r="P201" s="148">
        <f t="shared" si="1"/>
        <v>0</v>
      </c>
      <c r="Q201" s="148">
        <v>0</v>
      </c>
      <c r="R201" s="148">
        <f t="shared" si="2"/>
        <v>0</v>
      </c>
      <c r="S201" s="148">
        <v>0</v>
      </c>
      <c r="T201" s="149">
        <f t="shared" si="3"/>
        <v>0</v>
      </c>
      <c r="AR201" s="16" t="s">
        <v>83</v>
      </c>
      <c r="AT201" s="16" t="s">
        <v>149</v>
      </c>
      <c r="AU201" s="16" t="s">
        <v>77</v>
      </c>
      <c r="AY201" s="16" t="s">
        <v>147</v>
      </c>
      <c r="BE201" s="150">
        <f t="shared" si="4"/>
        <v>0</v>
      </c>
      <c r="BF201" s="150">
        <f t="shared" si="5"/>
        <v>0</v>
      </c>
      <c r="BG201" s="150">
        <f t="shared" si="6"/>
        <v>0</v>
      </c>
      <c r="BH201" s="150">
        <f t="shared" si="7"/>
        <v>0</v>
      </c>
      <c r="BI201" s="150">
        <f t="shared" si="8"/>
        <v>0</v>
      </c>
      <c r="BJ201" s="16" t="s">
        <v>77</v>
      </c>
      <c r="BK201" s="151">
        <f t="shared" si="9"/>
        <v>0</v>
      </c>
      <c r="BL201" s="16" t="s">
        <v>83</v>
      </c>
      <c r="BM201" s="16" t="s">
        <v>641</v>
      </c>
    </row>
    <row r="202" spans="2:65" s="1" customFormat="1" ht="16.5" customHeight="1">
      <c r="B202" s="139"/>
      <c r="C202" s="140" t="s">
        <v>423</v>
      </c>
      <c r="D202" s="140" t="s">
        <v>149</v>
      </c>
      <c r="E202" s="141" t="s">
        <v>642</v>
      </c>
      <c r="F202" s="142" t="s">
        <v>643</v>
      </c>
      <c r="G202" s="143" t="s">
        <v>644</v>
      </c>
      <c r="H202" s="144">
        <v>6</v>
      </c>
      <c r="I202" s="145"/>
      <c r="J202" s="144">
        <f t="shared" si="0"/>
        <v>0</v>
      </c>
      <c r="K202" s="142" t="s">
        <v>1</v>
      </c>
      <c r="L202" s="30"/>
      <c r="M202" s="146" t="s">
        <v>1</v>
      </c>
      <c r="N202" s="147" t="s">
        <v>40</v>
      </c>
      <c r="O202" s="49"/>
      <c r="P202" s="148">
        <f t="shared" si="1"/>
        <v>0</v>
      </c>
      <c r="Q202" s="148">
        <v>0</v>
      </c>
      <c r="R202" s="148">
        <f t="shared" si="2"/>
        <v>0</v>
      </c>
      <c r="S202" s="148">
        <v>0</v>
      </c>
      <c r="T202" s="149">
        <f t="shared" si="3"/>
        <v>0</v>
      </c>
      <c r="AR202" s="16" t="s">
        <v>83</v>
      </c>
      <c r="AT202" s="16" t="s">
        <v>149</v>
      </c>
      <c r="AU202" s="16" t="s">
        <v>77</v>
      </c>
      <c r="AY202" s="16" t="s">
        <v>147</v>
      </c>
      <c r="BE202" s="150">
        <f t="shared" si="4"/>
        <v>0</v>
      </c>
      <c r="BF202" s="150">
        <f t="shared" si="5"/>
        <v>0</v>
      </c>
      <c r="BG202" s="150">
        <f t="shared" si="6"/>
        <v>0</v>
      </c>
      <c r="BH202" s="150">
        <f t="shared" si="7"/>
        <v>0</v>
      </c>
      <c r="BI202" s="150">
        <f t="shared" si="8"/>
        <v>0</v>
      </c>
      <c r="BJ202" s="16" t="s">
        <v>77</v>
      </c>
      <c r="BK202" s="151">
        <f t="shared" si="9"/>
        <v>0</v>
      </c>
      <c r="BL202" s="16" t="s">
        <v>83</v>
      </c>
      <c r="BM202" s="16" t="s">
        <v>645</v>
      </c>
    </row>
    <row r="203" spans="2:65" s="1" customFormat="1" ht="16.5" customHeight="1">
      <c r="B203" s="139"/>
      <c r="C203" s="140" t="s">
        <v>431</v>
      </c>
      <c r="D203" s="140" t="s">
        <v>149</v>
      </c>
      <c r="E203" s="141" t="s">
        <v>646</v>
      </c>
      <c r="F203" s="142" t="s">
        <v>647</v>
      </c>
      <c r="G203" s="143" t="s">
        <v>644</v>
      </c>
      <c r="H203" s="144">
        <v>4</v>
      </c>
      <c r="I203" s="145"/>
      <c r="J203" s="144">
        <f t="shared" si="0"/>
        <v>0</v>
      </c>
      <c r="K203" s="142" t="s">
        <v>1</v>
      </c>
      <c r="L203" s="30"/>
      <c r="M203" s="146" t="s">
        <v>1</v>
      </c>
      <c r="N203" s="147" t="s">
        <v>40</v>
      </c>
      <c r="O203" s="49"/>
      <c r="P203" s="148">
        <f t="shared" si="1"/>
        <v>0</v>
      </c>
      <c r="Q203" s="148">
        <v>0</v>
      </c>
      <c r="R203" s="148">
        <f t="shared" si="2"/>
        <v>0</v>
      </c>
      <c r="S203" s="148">
        <v>0</v>
      </c>
      <c r="T203" s="149">
        <f t="shared" si="3"/>
        <v>0</v>
      </c>
      <c r="AR203" s="16" t="s">
        <v>83</v>
      </c>
      <c r="AT203" s="16" t="s">
        <v>149</v>
      </c>
      <c r="AU203" s="16" t="s">
        <v>77</v>
      </c>
      <c r="AY203" s="16" t="s">
        <v>147</v>
      </c>
      <c r="BE203" s="150">
        <f t="shared" si="4"/>
        <v>0</v>
      </c>
      <c r="BF203" s="150">
        <f t="shared" si="5"/>
        <v>0</v>
      </c>
      <c r="BG203" s="150">
        <f t="shared" si="6"/>
        <v>0</v>
      </c>
      <c r="BH203" s="150">
        <f t="shared" si="7"/>
        <v>0</v>
      </c>
      <c r="BI203" s="150">
        <f t="shared" si="8"/>
        <v>0</v>
      </c>
      <c r="BJ203" s="16" t="s">
        <v>77</v>
      </c>
      <c r="BK203" s="151">
        <f t="shared" si="9"/>
        <v>0</v>
      </c>
      <c r="BL203" s="16" t="s">
        <v>83</v>
      </c>
      <c r="BM203" s="16" t="s">
        <v>648</v>
      </c>
    </row>
    <row r="204" spans="2:65" s="1" customFormat="1" ht="16.5" customHeight="1">
      <c r="B204" s="139"/>
      <c r="C204" s="140" t="s">
        <v>439</v>
      </c>
      <c r="D204" s="140" t="s">
        <v>149</v>
      </c>
      <c r="E204" s="141" t="s">
        <v>649</v>
      </c>
      <c r="F204" s="142" t="s">
        <v>650</v>
      </c>
      <c r="G204" s="143" t="s">
        <v>644</v>
      </c>
      <c r="H204" s="144">
        <v>2</v>
      </c>
      <c r="I204" s="145"/>
      <c r="J204" s="144">
        <f t="shared" si="0"/>
        <v>0</v>
      </c>
      <c r="K204" s="142" t="s">
        <v>1</v>
      </c>
      <c r="L204" s="30"/>
      <c r="M204" s="146" t="s">
        <v>1</v>
      </c>
      <c r="N204" s="147" t="s">
        <v>40</v>
      </c>
      <c r="O204" s="49"/>
      <c r="P204" s="148">
        <f t="shared" si="1"/>
        <v>0</v>
      </c>
      <c r="Q204" s="148">
        <v>0</v>
      </c>
      <c r="R204" s="148">
        <f t="shared" si="2"/>
        <v>0</v>
      </c>
      <c r="S204" s="148">
        <v>0</v>
      </c>
      <c r="T204" s="149">
        <f t="shared" si="3"/>
        <v>0</v>
      </c>
      <c r="AR204" s="16" t="s">
        <v>83</v>
      </c>
      <c r="AT204" s="16" t="s">
        <v>149</v>
      </c>
      <c r="AU204" s="16" t="s">
        <v>77</v>
      </c>
      <c r="AY204" s="16" t="s">
        <v>147</v>
      </c>
      <c r="BE204" s="150">
        <f t="shared" si="4"/>
        <v>0</v>
      </c>
      <c r="BF204" s="150">
        <f t="shared" si="5"/>
        <v>0</v>
      </c>
      <c r="BG204" s="150">
        <f t="shared" si="6"/>
        <v>0</v>
      </c>
      <c r="BH204" s="150">
        <f t="shared" si="7"/>
        <v>0</v>
      </c>
      <c r="BI204" s="150">
        <f t="shared" si="8"/>
        <v>0</v>
      </c>
      <c r="BJ204" s="16" t="s">
        <v>77</v>
      </c>
      <c r="BK204" s="151">
        <f t="shared" si="9"/>
        <v>0</v>
      </c>
      <c r="BL204" s="16" t="s">
        <v>83</v>
      </c>
      <c r="BM204" s="16" t="s">
        <v>651</v>
      </c>
    </row>
    <row r="205" spans="2:65" s="1" customFormat="1" ht="16.5" customHeight="1">
      <c r="B205" s="139"/>
      <c r="C205" s="140" t="s">
        <v>652</v>
      </c>
      <c r="D205" s="140" t="s">
        <v>149</v>
      </c>
      <c r="E205" s="141" t="s">
        <v>653</v>
      </c>
      <c r="F205" s="142" t="s">
        <v>654</v>
      </c>
      <c r="G205" s="143" t="s">
        <v>611</v>
      </c>
      <c r="H205" s="144">
        <v>1</v>
      </c>
      <c r="I205" s="145"/>
      <c r="J205" s="144">
        <f t="shared" si="0"/>
        <v>0</v>
      </c>
      <c r="K205" s="142" t="s">
        <v>1</v>
      </c>
      <c r="L205" s="30"/>
      <c r="M205" s="146" t="s">
        <v>1</v>
      </c>
      <c r="N205" s="147" t="s">
        <v>40</v>
      </c>
      <c r="O205" s="49"/>
      <c r="P205" s="148">
        <f t="shared" si="1"/>
        <v>0</v>
      </c>
      <c r="Q205" s="148">
        <v>0</v>
      </c>
      <c r="R205" s="148">
        <f t="shared" si="2"/>
        <v>0</v>
      </c>
      <c r="S205" s="148">
        <v>0</v>
      </c>
      <c r="T205" s="149">
        <f t="shared" si="3"/>
        <v>0</v>
      </c>
      <c r="AR205" s="16" t="s">
        <v>83</v>
      </c>
      <c r="AT205" s="16" t="s">
        <v>149</v>
      </c>
      <c r="AU205" s="16" t="s">
        <v>77</v>
      </c>
      <c r="AY205" s="16" t="s">
        <v>147</v>
      </c>
      <c r="BE205" s="150">
        <f t="shared" si="4"/>
        <v>0</v>
      </c>
      <c r="BF205" s="150">
        <f t="shared" si="5"/>
        <v>0</v>
      </c>
      <c r="BG205" s="150">
        <f t="shared" si="6"/>
        <v>0</v>
      </c>
      <c r="BH205" s="150">
        <f t="shared" si="7"/>
        <v>0</v>
      </c>
      <c r="BI205" s="150">
        <f t="shared" si="8"/>
        <v>0</v>
      </c>
      <c r="BJ205" s="16" t="s">
        <v>77</v>
      </c>
      <c r="BK205" s="151">
        <f t="shared" si="9"/>
        <v>0</v>
      </c>
      <c r="BL205" s="16" t="s">
        <v>83</v>
      </c>
      <c r="BM205" s="16" t="s">
        <v>655</v>
      </c>
    </row>
    <row r="206" spans="2:65" s="1" customFormat="1" ht="16.5" customHeight="1">
      <c r="B206" s="139"/>
      <c r="C206" s="140" t="s">
        <v>656</v>
      </c>
      <c r="D206" s="140" t="s">
        <v>149</v>
      </c>
      <c r="E206" s="141" t="s">
        <v>657</v>
      </c>
      <c r="F206" s="142" t="s">
        <v>658</v>
      </c>
      <c r="G206" s="143" t="s">
        <v>631</v>
      </c>
      <c r="H206" s="144">
        <v>1</v>
      </c>
      <c r="I206" s="145"/>
      <c r="J206" s="144">
        <f t="shared" si="0"/>
        <v>0</v>
      </c>
      <c r="K206" s="142" t="s">
        <v>1</v>
      </c>
      <c r="L206" s="30"/>
      <c r="M206" s="146" t="s">
        <v>1</v>
      </c>
      <c r="N206" s="147" t="s">
        <v>40</v>
      </c>
      <c r="O206" s="49"/>
      <c r="P206" s="148">
        <f t="shared" si="1"/>
        <v>0</v>
      </c>
      <c r="Q206" s="148">
        <v>0</v>
      </c>
      <c r="R206" s="148">
        <f t="shared" si="2"/>
        <v>0</v>
      </c>
      <c r="S206" s="148">
        <v>0</v>
      </c>
      <c r="T206" s="149">
        <f t="shared" si="3"/>
        <v>0</v>
      </c>
      <c r="AR206" s="16" t="s">
        <v>83</v>
      </c>
      <c r="AT206" s="16" t="s">
        <v>149</v>
      </c>
      <c r="AU206" s="16" t="s">
        <v>77</v>
      </c>
      <c r="AY206" s="16" t="s">
        <v>147</v>
      </c>
      <c r="BE206" s="150">
        <f t="shared" si="4"/>
        <v>0</v>
      </c>
      <c r="BF206" s="150">
        <f t="shared" si="5"/>
        <v>0</v>
      </c>
      <c r="BG206" s="150">
        <f t="shared" si="6"/>
        <v>0</v>
      </c>
      <c r="BH206" s="150">
        <f t="shared" si="7"/>
        <v>0</v>
      </c>
      <c r="BI206" s="150">
        <f t="shared" si="8"/>
        <v>0</v>
      </c>
      <c r="BJ206" s="16" t="s">
        <v>77</v>
      </c>
      <c r="BK206" s="151">
        <f t="shared" si="9"/>
        <v>0</v>
      </c>
      <c r="BL206" s="16" t="s">
        <v>83</v>
      </c>
      <c r="BM206" s="16" t="s">
        <v>659</v>
      </c>
    </row>
    <row r="207" spans="2:65" s="1" customFormat="1" ht="16.5" customHeight="1">
      <c r="B207" s="139"/>
      <c r="C207" s="140" t="s">
        <v>660</v>
      </c>
      <c r="D207" s="140" t="s">
        <v>149</v>
      </c>
      <c r="E207" s="141" t="s">
        <v>661</v>
      </c>
      <c r="F207" s="142" t="s">
        <v>662</v>
      </c>
      <c r="G207" s="143" t="s">
        <v>631</v>
      </c>
      <c r="H207" s="144">
        <v>1</v>
      </c>
      <c r="I207" s="145"/>
      <c r="J207" s="144">
        <f t="shared" si="0"/>
        <v>0</v>
      </c>
      <c r="K207" s="142" t="s">
        <v>1</v>
      </c>
      <c r="L207" s="30"/>
      <c r="M207" s="146" t="s">
        <v>1</v>
      </c>
      <c r="N207" s="147" t="s">
        <v>40</v>
      </c>
      <c r="O207" s="49"/>
      <c r="P207" s="148">
        <f t="shared" si="1"/>
        <v>0</v>
      </c>
      <c r="Q207" s="148">
        <v>0</v>
      </c>
      <c r="R207" s="148">
        <f t="shared" si="2"/>
        <v>0</v>
      </c>
      <c r="S207" s="148">
        <v>0</v>
      </c>
      <c r="T207" s="149">
        <f t="shared" si="3"/>
        <v>0</v>
      </c>
      <c r="AR207" s="16" t="s">
        <v>83</v>
      </c>
      <c r="AT207" s="16" t="s">
        <v>149</v>
      </c>
      <c r="AU207" s="16" t="s">
        <v>77</v>
      </c>
      <c r="AY207" s="16" t="s">
        <v>147</v>
      </c>
      <c r="BE207" s="150">
        <f t="shared" si="4"/>
        <v>0</v>
      </c>
      <c r="BF207" s="150">
        <f t="shared" si="5"/>
        <v>0</v>
      </c>
      <c r="BG207" s="150">
        <f t="shared" si="6"/>
        <v>0</v>
      </c>
      <c r="BH207" s="150">
        <f t="shared" si="7"/>
        <v>0</v>
      </c>
      <c r="BI207" s="150">
        <f t="shared" si="8"/>
        <v>0</v>
      </c>
      <c r="BJ207" s="16" t="s">
        <v>77</v>
      </c>
      <c r="BK207" s="151">
        <f t="shared" si="9"/>
        <v>0</v>
      </c>
      <c r="BL207" s="16" t="s">
        <v>83</v>
      </c>
      <c r="BM207" s="16" t="s">
        <v>663</v>
      </c>
    </row>
    <row r="208" spans="2:65" s="1" customFormat="1" ht="16.5" customHeight="1">
      <c r="B208" s="139"/>
      <c r="C208" s="140" t="s">
        <v>664</v>
      </c>
      <c r="D208" s="140" t="s">
        <v>149</v>
      </c>
      <c r="E208" s="141" t="s">
        <v>665</v>
      </c>
      <c r="F208" s="142" t="s">
        <v>666</v>
      </c>
      <c r="G208" s="143" t="s">
        <v>631</v>
      </c>
      <c r="H208" s="144">
        <v>1</v>
      </c>
      <c r="I208" s="145"/>
      <c r="J208" s="144">
        <f t="shared" si="0"/>
        <v>0</v>
      </c>
      <c r="K208" s="142" t="s">
        <v>1</v>
      </c>
      <c r="L208" s="30"/>
      <c r="M208" s="146" t="s">
        <v>1</v>
      </c>
      <c r="N208" s="147" t="s">
        <v>40</v>
      </c>
      <c r="O208" s="49"/>
      <c r="P208" s="148">
        <f t="shared" si="1"/>
        <v>0</v>
      </c>
      <c r="Q208" s="148">
        <v>0</v>
      </c>
      <c r="R208" s="148">
        <f t="shared" si="2"/>
        <v>0</v>
      </c>
      <c r="S208" s="148">
        <v>0</v>
      </c>
      <c r="T208" s="149">
        <f t="shared" si="3"/>
        <v>0</v>
      </c>
      <c r="AR208" s="16" t="s">
        <v>83</v>
      </c>
      <c r="AT208" s="16" t="s">
        <v>149</v>
      </c>
      <c r="AU208" s="16" t="s">
        <v>77</v>
      </c>
      <c r="AY208" s="16" t="s">
        <v>147</v>
      </c>
      <c r="BE208" s="150">
        <f t="shared" si="4"/>
        <v>0</v>
      </c>
      <c r="BF208" s="150">
        <f t="shared" si="5"/>
        <v>0</v>
      </c>
      <c r="BG208" s="150">
        <f t="shared" si="6"/>
        <v>0</v>
      </c>
      <c r="BH208" s="150">
        <f t="shared" si="7"/>
        <v>0</v>
      </c>
      <c r="BI208" s="150">
        <f t="shared" si="8"/>
        <v>0</v>
      </c>
      <c r="BJ208" s="16" t="s">
        <v>77</v>
      </c>
      <c r="BK208" s="151">
        <f t="shared" si="9"/>
        <v>0</v>
      </c>
      <c r="BL208" s="16" t="s">
        <v>83</v>
      </c>
      <c r="BM208" s="16" t="s">
        <v>667</v>
      </c>
    </row>
    <row r="209" spans="2:65" s="1" customFormat="1" ht="16.5" customHeight="1">
      <c r="B209" s="139"/>
      <c r="C209" s="140" t="s">
        <v>668</v>
      </c>
      <c r="D209" s="140" t="s">
        <v>149</v>
      </c>
      <c r="E209" s="141" t="s">
        <v>669</v>
      </c>
      <c r="F209" s="142" t="s">
        <v>670</v>
      </c>
      <c r="G209" s="143" t="s">
        <v>631</v>
      </c>
      <c r="H209" s="144">
        <v>1</v>
      </c>
      <c r="I209" s="145"/>
      <c r="J209" s="144">
        <f t="shared" si="0"/>
        <v>0</v>
      </c>
      <c r="K209" s="142" t="s">
        <v>1</v>
      </c>
      <c r="L209" s="30"/>
      <c r="M209" s="146" t="s">
        <v>1</v>
      </c>
      <c r="N209" s="147" t="s">
        <v>40</v>
      </c>
      <c r="O209" s="49"/>
      <c r="P209" s="148">
        <f t="shared" si="1"/>
        <v>0</v>
      </c>
      <c r="Q209" s="148">
        <v>0</v>
      </c>
      <c r="R209" s="148">
        <f t="shared" si="2"/>
        <v>0</v>
      </c>
      <c r="S209" s="148">
        <v>0</v>
      </c>
      <c r="T209" s="149">
        <f t="shared" si="3"/>
        <v>0</v>
      </c>
      <c r="AR209" s="16" t="s">
        <v>83</v>
      </c>
      <c r="AT209" s="16" t="s">
        <v>149</v>
      </c>
      <c r="AU209" s="16" t="s">
        <v>77</v>
      </c>
      <c r="AY209" s="16" t="s">
        <v>147</v>
      </c>
      <c r="BE209" s="150">
        <f t="shared" si="4"/>
        <v>0</v>
      </c>
      <c r="BF209" s="150">
        <f t="shared" si="5"/>
        <v>0</v>
      </c>
      <c r="BG209" s="150">
        <f t="shared" si="6"/>
        <v>0</v>
      </c>
      <c r="BH209" s="150">
        <f t="shared" si="7"/>
        <v>0</v>
      </c>
      <c r="BI209" s="150">
        <f t="shared" si="8"/>
        <v>0</v>
      </c>
      <c r="BJ209" s="16" t="s">
        <v>77</v>
      </c>
      <c r="BK209" s="151">
        <f t="shared" si="9"/>
        <v>0</v>
      </c>
      <c r="BL209" s="16" t="s">
        <v>83</v>
      </c>
      <c r="BM209" s="16" t="s">
        <v>671</v>
      </c>
    </row>
    <row r="210" spans="2:65" s="1" customFormat="1" ht="16.5" customHeight="1">
      <c r="B210" s="139"/>
      <c r="C210" s="184" t="s">
        <v>672</v>
      </c>
      <c r="D210" s="184" t="s">
        <v>233</v>
      </c>
      <c r="E210" s="185" t="s">
        <v>673</v>
      </c>
      <c r="F210" s="186" t="s">
        <v>674</v>
      </c>
      <c r="G210" s="187" t="s">
        <v>611</v>
      </c>
      <c r="H210" s="188">
        <v>2</v>
      </c>
      <c r="I210" s="189"/>
      <c r="J210" s="188">
        <f t="shared" si="0"/>
        <v>0</v>
      </c>
      <c r="K210" s="186" t="s">
        <v>1</v>
      </c>
      <c r="L210" s="190"/>
      <c r="M210" s="191" t="s">
        <v>1</v>
      </c>
      <c r="N210" s="192" t="s">
        <v>40</v>
      </c>
      <c r="O210" s="49"/>
      <c r="P210" s="148">
        <f t="shared" si="1"/>
        <v>0</v>
      </c>
      <c r="Q210" s="148">
        <v>0</v>
      </c>
      <c r="R210" s="148">
        <f t="shared" si="2"/>
        <v>0</v>
      </c>
      <c r="S210" s="148">
        <v>0</v>
      </c>
      <c r="T210" s="149">
        <f t="shared" si="3"/>
        <v>0</v>
      </c>
      <c r="AR210" s="16" t="s">
        <v>95</v>
      </c>
      <c r="AT210" s="16" t="s">
        <v>233</v>
      </c>
      <c r="AU210" s="16" t="s">
        <v>77</v>
      </c>
      <c r="AY210" s="16" t="s">
        <v>147</v>
      </c>
      <c r="BE210" s="150">
        <f t="shared" si="4"/>
        <v>0</v>
      </c>
      <c r="BF210" s="150">
        <f t="shared" si="5"/>
        <v>0</v>
      </c>
      <c r="BG210" s="150">
        <f t="shared" si="6"/>
        <v>0</v>
      </c>
      <c r="BH210" s="150">
        <f t="shared" si="7"/>
        <v>0</v>
      </c>
      <c r="BI210" s="150">
        <f t="shared" si="8"/>
        <v>0</v>
      </c>
      <c r="BJ210" s="16" t="s">
        <v>77</v>
      </c>
      <c r="BK210" s="151">
        <f t="shared" si="9"/>
        <v>0</v>
      </c>
      <c r="BL210" s="16" t="s">
        <v>83</v>
      </c>
      <c r="BM210" s="16" t="s">
        <v>675</v>
      </c>
    </row>
    <row r="211" spans="2:65" s="1" customFormat="1" ht="22.5" customHeight="1">
      <c r="B211" s="139"/>
      <c r="C211" s="184" t="s">
        <v>676</v>
      </c>
      <c r="D211" s="184" t="s">
        <v>233</v>
      </c>
      <c r="E211" s="185" t="s">
        <v>677</v>
      </c>
      <c r="F211" s="186" t="s">
        <v>678</v>
      </c>
      <c r="G211" s="187" t="s">
        <v>611</v>
      </c>
      <c r="H211" s="188">
        <v>1</v>
      </c>
      <c r="I211" s="189"/>
      <c r="J211" s="188">
        <f t="shared" si="0"/>
        <v>0</v>
      </c>
      <c r="K211" s="186" t="s">
        <v>1</v>
      </c>
      <c r="L211" s="190"/>
      <c r="M211" s="191" t="s">
        <v>1</v>
      </c>
      <c r="N211" s="192" t="s">
        <v>40</v>
      </c>
      <c r="O211" s="49"/>
      <c r="P211" s="148">
        <f t="shared" si="1"/>
        <v>0</v>
      </c>
      <c r="Q211" s="148">
        <v>0</v>
      </c>
      <c r="R211" s="148">
        <f t="shared" si="2"/>
        <v>0</v>
      </c>
      <c r="S211" s="148">
        <v>0</v>
      </c>
      <c r="T211" s="149">
        <f t="shared" si="3"/>
        <v>0</v>
      </c>
      <c r="AR211" s="16" t="s">
        <v>95</v>
      </c>
      <c r="AT211" s="16" t="s">
        <v>233</v>
      </c>
      <c r="AU211" s="16" t="s">
        <v>77</v>
      </c>
      <c r="AY211" s="16" t="s">
        <v>147</v>
      </c>
      <c r="BE211" s="150">
        <f t="shared" si="4"/>
        <v>0</v>
      </c>
      <c r="BF211" s="150">
        <f t="shared" si="5"/>
        <v>0</v>
      </c>
      <c r="BG211" s="150">
        <f t="shared" si="6"/>
        <v>0</v>
      </c>
      <c r="BH211" s="150">
        <f t="shared" si="7"/>
        <v>0</v>
      </c>
      <c r="BI211" s="150">
        <f t="shared" si="8"/>
        <v>0</v>
      </c>
      <c r="BJ211" s="16" t="s">
        <v>77</v>
      </c>
      <c r="BK211" s="151">
        <f t="shared" si="9"/>
        <v>0</v>
      </c>
      <c r="BL211" s="16" t="s">
        <v>83</v>
      </c>
      <c r="BM211" s="16" t="s">
        <v>679</v>
      </c>
    </row>
    <row r="212" spans="2:65" s="1" customFormat="1" ht="16.5" customHeight="1">
      <c r="B212" s="139"/>
      <c r="C212" s="184" t="s">
        <v>680</v>
      </c>
      <c r="D212" s="184" t="s">
        <v>233</v>
      </c>
      <c r="E212" s="185" t="s">
        <v>681</v>
      </c>
      <c r="F212" s="186" t="s">
        <v>682</v>
      </c>
      <c r="G212" s="187" t="s">
        <v>611</v>
      </c>
      <c r="H212" s="188">
        <v>3</v>
      </c>
      <c r="I212" s="189"/>
      <c r="J212" s="188">
        <f t="shared" si="0"/>
        <v>0</v>
      </c>
      <c r="K212" s="186" t="s">
        <v>1</v>
      </c>
      <c r="L212" s="190"/>
      <c r="M212" s="191" t="s">
        <v>1</v>
      </c>
      <c r="N212" s="192" t="s">
        <v>40</v>
      </c>
      <c r="O212" s="49"/>
      <c r="P212" s="148">
        <f t="shared" si="1"/>
        <v>0</v>
      </c>
      <c r="Q212" s="148">
        <v>0</v>
      </c>
      <c r="R212" s="148">
        <f t="shared" si="2"/>
        <v>0</v>
      </c>
      <c r="S212" s="148">
        <v>0</v>
      </c>
      <c r="T212" s="149">
        <f t="shared" si="3"/>
        <v>0</v>
      </c>
      <c r="AR212" s="16" t="s">
        <v>95</v>
      </c>
      <c r="AT212" s="16" t="s">
        <v>233</v>
      </c>
      <c r="AU212" s="16" t="s">
        <v>77</v>
      </c>
      <c r="AY212" s="16" t="s">
        <v>147</v>
      </c>
      <c r="BE212" s="150">
        <f t="shared" si="4"/>
        <v>0</v>
      </c>
      <c r="BF212" s="150">
        <f t="shared" si="5"/>
        <v>0</v>
      </c>
      <c r="BG212" s="150">
        <f t="shared" si="6"/>
        <v>0</v>
      </c>
      <c r="BH212" s="150">
        <f t="shared" si="7"/>
        <v>0</v>
      </c>
      <c r="BI212" s="150">
        <f t="shared" si="8"/>
        <v>0</v>
      </c>
      <c r="BJ212" s="16" t="s">
        <v>77</v>
      </c>
      <c r="BK212" s="151">
        <f t="shared" si="9"/>
        <v>0</v>
      </c>
      <c r="BL212" s="16" t="s">
        <v>83</v>
      </c>
      <c r="BM212" s="16" t="s">
        <v>683</v>
      </c>
    </row>
    <row r="213" spans="2:65" s="1" customFormat="1" ht="16.5" customHeight="1">
      <c r="B213" s="139"/>
      <c r="C213" s="184" t="s">
        <v>684</v>
      </c>
      <c r="D213" s="184" t="s">
        <v>233</v>
      </c>
      <c r="E213" s="185" t="s">
        <v>685</v>
      </c>
      <c r="F213" s="186" t="s">
        <v>686</v>
      </c>
      <c r="G213" s="187" t="s">
        <v>611</v>
      </c>
      <c r="H213" s="188">
        <v>2</v>
      </c>
      <c r="I213" s="189"/>
      <c r="J213" s="188">
        <f t="shared" si="0"/>
        <v>0</v>
      </c>
      <c r="K213" s="186" t="s">
        <v>1</v>
      </c>
      <c r="L213" s="190"/>
      <c r="M213" s="191" t="s">
        <v>1</v>
      </c>
      <c r="N213" s="192" t="s">
        <v>40</v>
      </c>
      <c r="O213" s="49"/>
      <c r="P213" s="148">
        <f t="shared" si="1"/>
        <v>0</v>
      </c>
      <c r="Q213" s="148">
        <v>0</v>
      </c>
      <c r="R213" s="148">
        <f t="shared" si="2"/>
        <v>0</v>
      </c>
      <c r="S213" s="148">
        <v>0</v>
      </c>
      <c r="T213" s="149">
        <f t="shared" si="3"/>
        <v>0</v>
      </c>
      <c r="AR213" s="16" t="s">
        <v>95</v>
      </c>
      <c r="AT213" s="16" t="s">
        <v>233</v>
      </c>
      <c r="AU213" s="16" t="s">
        <v>77</v>
      </c>
      <c r="AY213" s="16" t="s">
        <v>147</v>
      </c>
      <c r="BE213" s="150">
        <f t="shared" si="4"/>
        <v>0</v>
      </c>
      <c r="BF213" s="150">
        <f t="shared" si="5"/>
        <v>0</v>
      </c>
      <c r="BG213" s="150">
        <f t="shared" si="6"/>
        <v>0</v>
      </c>
      <c r="BH213" s="150">
        <f t="shared" si="7"/>
        <v>0</v>
      </c>
      <c r="BI213" s="150">
        <f t="shared" si="8"/>
        <v>0</v>
      </c>
      <c r="BJ213" s="16" t="s">
        <v>77</v>
      </c>
      <c r="BK213" s="151">
        <f t="shared" si="9"/>
        <v>0</v>
      </c>
      <c r="BL213" s="16" t="s">
        <v>83</v>
      </c>
      <c r="BM213" s="16" t="s">
        <v>687</v>
      </c>
    </row>
    <row r="214" spans="2:65" s="1" customFormat="1" ht="16.5" customHeight="1">
      <c r="B214" s="139"/>
      <c r="C214" s="184" t="s">
        <v>688</v>
      </c>
      <c r="D214" s="184" t="s">
        <v>233</v>
      </c>
      <c r="E214" s="185" t="s">
        <v>689</v>
      </c>
      <c r="F214" s="186" t="s">
        <v>690</v>
      </c>
      <c r="G214" s="187" t="s">
        <v>611</v>
      </c>
      <c r="H214" s="188">
        <v>1</v>
      </c>
      <c r="I214" s="189"/>
      <c r="J214" s="188">
        <f t="shared" si="0"/>
        <v>0</v>
      </c>
      <c r="K214" s="186" t="s">
        <v>1</v>
      </c>
      <c r="L214" s="190"/>
      <c r="M214" s="191" t="s">
        <v>1</v>
      </c>
      <c r="N214" s="192" t="s">
        <v>40</v>
      </c>
      <c r="O214" s="49"/>
      <c r="P214" s="148">
        <f t="shared" si="1"/>
        <v>0</v>
      </c>
      <c r="Q214" s="148">
        <v>0</v>
      </c>
      <c r="R214" s="148">
        <f t="shared" si="2"/>
        <v>0</v>
      </c>
      <c r="S214" s="148">
        <v>0</v>
      </c>
      <c r="T214" s="149">
        <f t="shared" si="3"/>
        <v>0</v>
      </c>
      <c r="AR214" s="16" t="s">
        <v>95</v>
      </c>
      <c r="AT214" s="16" t="s">
        <v>233</v>
      </c>
      <c r="AU214" s="16" t="s">
        <v>77</v>
      </c>
      <c r="AY214" s="16" t="s">
        <v>147</v>
      </c>
      <c r="BE214" s="150">
        <f t="shared" si="4"/>
        <v>0</v>
      </c>
      <c r="BF214" s="150">
        <f t="shared" si="5"/>
        <v>0</v>
      </c>
      <c r="BG214" s="150">
        <f t="shared" si="6"/>
        <v>0</v>
      </c>
      <c r="BH214" s="150">
        <f t="shared" si="7"/>
        <v>0</v>
      </c>
      <c r="BI214" s="150">
        <f t="shared" si="8"/>
        <v>0</v>
      </c>
      <c r="BJ214" s="16" t="s">
        <v>77</v>
      </c>
      <c r="BK214" s="151">
        <f t="shared" si="9"/>
        <v>0</v>
      </c>
      <c r="BL214" s="16" t="s">
        <v>83</v>
      </c>
      <c r="BM214" s="16" t="s">
        <v>691</v>
      </c>
    </row>
    <row r="215" spans="2:65" s="1" customFormat="1" ht="16.5" customHeight="1">
      <c r="B215" s="139"/>
      <c r="C215" s="184" t="s">
        <v>692</v>
      </c>
      <c r="D215" s="184" t="s">
        <v>233</v>
      </c>
      <c r="E215" s="185" t="s">
        <v>693</v>
      </c>
      <c r="F215" s="186" t="s">
        <v>694</v>
      </c>
      <c r="G215" s="187" t="s">
        <v>611</v>
      </c>
      <c r="H215" s="188">
        <v>1</v>
      </c>
      <c r="I215" s="189"/>
      <c r="J215" s="188">
        <f t="shared" si="0"/>
        <v>0</v>
      </c>
      <c r="K215" s="186" t="s">
        <v>1</v>
      </c>
      <c r="L215" s="190"/>
      <c r="M215" s="191" t="s">
        <v>1</v>
      </c>
      <c r="N215" s="192" t="s">
        <v>40</v>
      </c>
      <c r="O215" s="49"/>
      <c r="P215" s="148">
        <f t="shared" si="1"/>
        <v>0</v>
      </c>
      <c r="Q215" s="148">
        <v>0</v>
      </c>
      <c r="R215" s="148">
        <f t="shared" si="2"/>
        <v>0</v>
      </c>
      <c r="S215" s="148">
        <v>0</v>
      </c>
      <c r="T215" s="149">
        <f t="shared" si="3"/>
        <v>0</v>
      </c>
      <c r="AR215" s="16" t="s">
        <v>95</v>
      </c>
      <c r="AT215" s="16" t="s">
        <v>233</v>
      </c>
      <c r="AU215" s="16" t="s">
        <v>77</v>
      </c>
      <c r="AY215" s="16" t="s">
        <v>147</v>
      </c>
      <c r="BE215" s="150">
        <f t="shared" si="4"/>
        <v>0</v>
      </c>
      <c r="BF215" s="150">
        <f t="shared" si="5"/>
        <v>0</v>
      </c>
      <c r="BG215" s="150">
        <f t="shared" si="6"/>
        <v>0</v>
      </c>
      <c r="BH215" s="150">
        <f t="shared" si="7"/>
        <v>0</v>
      </c>
      <c r="BI215" s="150">
        <f t="shared" si="8"/>
        <v>0</v>
      </c>
      <c r="BJ215" s="16" t="s">
        <v>77</v>
      </c>
      <c r="BK215" s="151">
        <f t="shared" si="9"/>
        <v>0</v>
      </c>
      <c r="BL215" s="16" t="s">
        <v>83</v>
      </c>
      <c r="BM215" s="16" t="s">
        <v>695</v>
      </c>
    </row>
    <row r="216" spans="2:65" s="1" customFormat="1" ht="16.5" customHeight="1">
      <c r="B216" s="139"/>
      <c r="C216" s="184" t="s">
        <v>696</v>
      </c>
      <c r="D216" s="184" t="s">
        <v>233</v>
      </c>
      <c r="E216" s="185" t="s">
        <v>697</v>
      </c>
      <c r="F216" s="186" t="s">
        <v>698</v>
      </c>
      <c r="G216" s="187" t="s">
        <v>611</v>
      </c>
      <c r="H216" s="188">
        <v>3</v>
      </c>
      <c r="I216" s="189"/>
      <c r="J216" s="188">
        <f t="shared" si="0"/>
        <v>0</v>
      </c>
      <c r="K216" s="186" t="s">
        <v>1</v>
      </c>
      <c r="L216" s="190"/>
      <c r="M216" s="191" t="s">
        <v>1</v>
      </c>
      <c r="N216" s="192" t="s">
        <v>40</v>
      </c>
      <c r="O216" s="49"/>
      <c r="P216" s="148">
        <f t="shared" si="1"/>
        <v>0</v>
      </c>
      <c r="Q216" s="148">
        <v>0</v>
      </c>
      <c r="R216" s="148">
        <f t="shared" si="2"/>
        <v>0</v>
      </c>
      <c r="S216" s="148">
        <v>0</v>
      </c>
      <c r="T216" s="149">
        <f t="shared" si="3"/>
        <v>0</v>
      </c>
      <c r="AR216" s="16" t="s">
        <v>95</v>
      </c>
      <c r="AT216" s="16" t="s">
        <v>233</v>
      </c>
      <c r="AU216" s="16" t="s">
        <v>77</v>
      </c>
      <c r="AY216" s="16" t="s">
        <v>147</v>
      </c>
      <c r="BE216" s="150">
        <f t="shared" si="4"/>
        <v>0</v>
      </c>
      <c r="BF216" s="150">
        <f t="shared" si="5"/>
        <v>0</v>
      </c>
      <c r="BG216" s="150">
        <f t="shared" si="6"/>
        <v>0</v>
      </c>
      <c r="BH216" s="150">
        <f t="shared" si="7"/>
        <v>0</v>
      </c>
      <c r="BI216" s="150">
        <f t="shared" si="8"/>
        <v>0</v>
      </c>
      <c r="BJ216" s="16" t="s">
        <v>77</v>
      </c>
      <c r="BK216" s="151">
        <f t="shared" si="9"/>
        <v>0</v>
      </c>
      <c r="BL216" s="16" t="s">
        <v>83</v>
      </c>
      <c r="BM216" s="16" t="s">
        <v>699</v>
      </c>
    </row>
    <row r="217" spans="2:65" s="1" customFormat="1" ht="16.5" customHeight="1">
      <c r="B217" s="139"/>
      <c r="C217" s="184" t="s">
        <v>700</v>
      </c>
      <c r="D217" s="184" t="s">
        <v>233</v>
      </c>
      <c r="E217" s="185" t="s">
        <v>701</v>
      </c>
      <c r="F217" s="186" t="s">
        <v>702</v>
      </c>
      <c r="G217" s="187" t="s">
        <v>611</v>
      </c>
      <c r="H217" s="188">
        <v>1</v>
      </c>
      <c r="I217" s="189"/>
      <c r="J217" s="188">
        <f t="shared" si="0"/>
        <v>0</v>
      </c>
      <c r="K217" s="186" t="s">
        <v>1</v>
      </c>
      <c r="L217" s="190"/>
      <c r="M217" s="191" t="s">
        <v>1</v>
      </c>
      <c r="N217" s="192" t="s">
        <v>40</v>
      </c>
      <c r="O217" s="49"/>
      <c r="P217" s="148">
        <f t="shared" si="1"/>
        <v>0</v>
      </c>
      <c r="Q217" s="148">
        <v>0</v>
      </c>
      <c r="R217" s="148">
        <f t="shared" si="2"/>
        <v>0</v>
      </c>
      <c r="S217" s="148">
        <v>0</v>
      </c>
      <c r="T217" s="149">
        <f t="shared" si="3"/>
        <v>0</v>
      </c>
      <c r="AR217" s="16" t="s">
        <v>95</v>
      </c>
      <c r="AT217" s="16" t="s">
        <v>233</v>
      </c>
      <c r="AU217" s="16" t="s">
        <v>77</v>
      </c>
      <c r="AY217" s="16" t="s">
        <v>147</v>
      </c>
      <c r="BE217" s="150">
        <f t="shared" si="4"/>
        <v>0</v>
      </c>
      <c r="BF217" s="150">
        <f t="shared" si="5"/>
        <v>0</v>
      </c>
      <c r="BG217" s="150">
        <f t="shared" si="6"/>
        <v>0</v>
      </c>
      <c r="BH217" s="150">
        <f t="shared" si="7"/>
        <v>0</v>
      </c>
      <c r="BI217" s="150">
        <f t="shared" si="8"/>
        <v>0</v>
      </c>
      <c r="BJ217" s="16" t="s">
        <v>77</v>
      </c>
      <c r="BK217" s="151">
        <f t="shared" si="9"/>
        <v>0</v>
      </c>
      <c r="BL217" s="16" t="s">
        <v>83</v>
      </c>
      <c r="BM217" s="16" t="s">
        <v>703</v>
      </c>
    </row>
    <row r="218" spans="2:65" s="1" customFormat="1" ht="22.5" customHeight="1">
      <c r="B218" s="139"/>
      <c r="C218" s="184" t="s">
        <v>704</v>
      </c>
      <c r="D218" s="184" t="s">
        <v>233</v>
      </c>
      <c r="E218" s="185" t="s">
        <v>705</v>
      </c>
      <c r="F218" s="186" t="s">
        <v>706</v>
      </c>
      <c r="G218" s="187" t="s">
        <v>611</v>
      </c>
      <c r="H218" s="188">
        <v>1</v>
      </c>
      <c r="I218" s="189"/>
      <c r="J218" s="188">
        <f t="shared" si="0"/>
        <v>0</v>
      </c>
      <c r="K218" s="186" t="s">
        <v>1</v>
      </c>
      <c r="L218" s="190"/>
      <c r="M218" s="191" t="s">
        <v>1</v>
      </c>
      <c r="N218" s="192" t="s">
        <v>40</v>
      </c>
      <c r="O218" s="49"/>
      <c r="P218" s="148">
        <f t="shared" si="1"/>
        <v>0</v>
      </c>
      <c r="Q218" s="148">
        <v>0</v>
      </c>
      <c r="R218" s="148">
        <f t="shared" si="2"/>
        <v>0</v>
      </c>
      <c r="S218" s="148">
        <v>0</v>
      </c>
      <c r="T218" s="149">
        <f t="shared" si="3"/>
        <v>0</v>
      </c>
      <c r="AR218" s="16" t="s">
        <v>95</v>
      </c>
      <c r="AT218" s="16" t="s">
        <v>233</v>
      </c>
      <c r="AU218" s="16" t="s">
        <v>77</v>
      </c>
      <c r="AY218" s="16" t="s">
        <v>147</v>
      </c>
      <c r="BE218" s="150">
        <f t="shared" si="4"/>
        <v>0</v>
      </c>
      <c r="BF218" s="150">
        <f t="shared" si="5"/>
        <v>0</v>
      </c>
      <c r="BG218" s="150">
        <f t="shared" si="6"/>
        <v>0</v>
      </c>
      <c r="BH218" s="150">
        <f t="shared" si="7"/>
        <v>0</v>
      </c>
      <c r="BI218" s="150">
        <f t="shared" si="8"/>
        <v>0</v>
      </c>
      <c r="BJ218" s="16" t="s">
        <v>77</v>
      </c>
      <c r="BK218" s="151">
        <f t="shared" si="9"/>
        <v>0</v>
      </c>
      <c r="BL218" s="16" t="s">
        <v>83</v>
      </c>
      <c r="BM218" s="16" t="s">
        <v>707</v>
      </c>
    </row>
    <row r="219" spans="2:65" s="1" customFormat="1" ht="22.5" customHeight="1">
      <c r="B219" s="139"/>
      <c r="C219" s="184" t="s">
        <v>708</v>
      </c>
      <c r="D219" s="184" t="s">
        <v>233</v>
      </c>
      <c r="E219" s="185" t="s">
        <v>709</v>
      </c>
      <c r="F219" s="186" t="s">
        <v>710</v>
      </c>
      <c r="G219" s="187" t="s">
        <v>611</v>
      </c>
      <c r="H219" s="188">
        <v>1</v>
      </c>
      <c r="I219" s="189"/>
      <c r="J219" s="188">
        <f t="shared" si="0"/>
        <v>0</v>
      </c>
      <c r="K219" s="186" t="s">
        <v>1</v>
      </c>
      <c r="L219" s="190"/>
      <c r="M219" s="191" t="s">
        <v>1</v>
      </c>
      <c r="N219" s="192" t="s">
        <v>40</v>
      </c>
      <c r="O219" s="49"/>
      <c r="P219" s="148">
        <f t="shared" si="1"/>
        <v>0</v>
      </c>
      <c r="Q219" s="148">
        <v>0</v>
      </c>
      <c r="R219" s="148">
        <f t="shared" si="2"/>
        <v>0</v>
      </c>
      <c r="S219" s="148">
        <v>0</v>
      </c>
      <c r="T219" s="149">
        <f t="shared" si="3"/>
        <v>0</v>
      </c>
      <c r="AR219" s="16" t="s">
        <v>95</v>
      </c>
      <c r="AT219" s="16" t="s">
        <v>233</v>
      </c>
      <c r="AU219" s="16" t="s">
        <v>77</v>
      </c>
      <c r="AY219" s="16" t="s">
        <v>147</v>
      </c>
      <c r="BE219" s="150">
        <f t="shared" si="4"/>
        <v>0</v>
      </c>
      <c r="BF219" s="150">
        <f t="shared" si="5"/>
        <v>0</v>
      </c>
      <c r="BG219" s="150">
        <f t="shared" si="6"/>
        <v>0</v>
      </c>
      <c r="BH219" s="150">
        <f t="shared" si="7"/>
        <v>0</v>
      </c>
      <c r="BI219" s="150">
        <f t="shared" si="8"/>
        <v>0</v>
      </c>
      <c r="BJ219" s="16" t="s">
        <v>77</v>
      </c>
      <c r="BK219" s="151">
        <f t="shared" si="9"/>
        <v>0</v>
      </c>
      <c r="BL219" s="16" t="s">
        <v>83</v>
      </c>
      <c r="BM219" s="16" t="s">
        <v>711</v>
      </c>
    </row>
    <row r="220" spans="2:65" s="1" customFormat="1" ht="16.5" customHeight="1">
      <c r="B220" s="139"/>
      <c r="C220" s="184" t="s">
        <v>712</v>
      </c>
      <c r="D220" s="184" t="s">
        <v>233</v>
      </c>
      <c r="E220" s="185" t="s">
        <v>713</v>
      </c>
      <c r="F220" s="186" t="s">
        <v>714</v>
      </c>
      <c r="G220" s="187" t="s">
        <v>611</v>
      </c>
      <c r="H220" s="188">
        <v>4</v>
      </c>
      <c r="I220" s="189"/>
      <c r="J220" s="188">
        <f t="shared" si="0"/>
        <v>0</v>
      </c>
      <c r="K220" s="186" t="s">
        <v>1</v>
      </c>
      <c r="L220" s="190"/>
      <c r="M220" s="191" t="s">
        <v>1</v>
      </c>
      <c r="N220" s="192" t="s">
        <v>40</v>
      </c>
      <c r="O220" s="49"/>
      <c r="P220" s="148">
        <f t="shared" si="1"/>
        <v>0</v>
      </c>
      <c r="Q220" s="148">
        <v>0</v>
      </c>
      <c r="R220" s="148">
        <f t="shared" si="2"/>
        <v>0</v>
      </c>
      <c r="S220" s="148">
        <v>0</v>
      </c>
      <c r="T220" s="149">
        <f t="shared" si="3"/>
        <v>0</v>
      </c>
      <c r="AR220" s="16" t="s">
        <v>95</v>
      </c>
      <c r="AT220" s="16" t="s">
        <v>233</v>
      </c>
      <c r="AU220" s="16" t="s">
        <v>77</v>
      </c>
      <c r="AY220" s="16" t="s">
        <v>147</v>
      </c>
      <c r="BE220" s="150">
        <f t="shared" si="4"/>
        <v>0</v>
      </c>
      <c r="BF220" s="150">
        <f t="shared" si="5"/>
        <v>0</v>
      </c>
      <c r="BG220" s="150">
        <f t="shared" si="6"/>
        <v>0</v>
      </c>
      <c r="BH220" s="150">
        <f t="shared" si="7"/>
        <v>0</v>
      </c>
      <c r="BI220" s="150">
        <f t="shared" si="8"/>
        <v>0</v>
      </c>
      <c r="BJ220" s="16" t="s">
        <v>77</v>
      </c>
      <c r="BK220" s="151">
        <f t="shared" si="9"/>
        <v>0</v>
      </c>
      <c r="BL220" s="16" t="s">
        <v>83</v>
      </c>
      <c r="BM220" s="16" t="s">
        <v>715</v>
      </c>
    </row>
    <row r="221" spans="2:65" s="1" customFormat="1" ht="16.5" customHeight="1">
      <c r="B221" s="139"/>
      <c r="C221" s="184" t="s">
        <v>716</v>
      </c>
      <c r="D221" s="184" t="s">
        <v>233</v>
      </c>
      <c r="E221" s="185" t="s">
        <v>717</v>
      </c>
      <c r="F221" s="186" t="s">
        <v>718</v>
      </c>
      <c r="G221" s="187" t="s">
        <v>611</v>
      </c>
      <c r="H221" s="188">
        <v>4</v>
      </c>
      <c r="I221" s="189"/>
      <c r="J221" s="188">
        <f t="shared" si="0"/>
        <v>0</v>
      </c>
      <c r="K221" s="186" t="s">
        <v>1</v>
      </c>
      <c r="L221" s="190"/>
      <c r="M221" s="191" t="s">
        <v>1</v>
      </c>
      <c r="N221" s="192" t="s">
        <v>40</v>
      </c>
      <c r="O221" s="49"/>
      <c r="P221" s="148">
        <f t="shared" si="1"/>
        <v>0</v>
      </c>
      <c r="Q221" s="148">
        <v>0</v>
      </c>
      <c r="R221" s="148">
        <f t="shared" si="2"/>
        <v>0</v>
      </c>
      <c r="S221" s="148">
        <v>0</v>
      </c>
      <c r="T221" s="149">
        <f t="shared" si="3"/>
        <v>0</v>
      </c>
      <c r="AR221" s="16" t="s">
        <v>95</v>
      </c>
      <c r="AT221" s="16" t="s">
        <v>233</v>
      </c>
      <c r="AU221" s="16" t="s">
        <v>77</v>
      </c>
      <c r="AY221" s="16" t="s">
        <v>147</v>
      </c>
      <c r="BE221" s="150">
        <f t="shared" si="4"/>
        <v>0</v>
      </c>
      <c r="BF221" s="150">
        <f t="shared" si="5"/>
        <v>0</v>
      </c>
      <c r="BG221" s="150">
        <f t="shared" si="6"/>
        <v>0</v>
      </c>
      <c r="BH221" s="150">
        <f t="shared" si="7"/>
        <v>0</v>
      </c>
      <c r="BI221" s="150">
        <f t="shared" si="8"/>
        <v>0</v>
      </c>
      <c r="BJ221" s="16" t="s">
        <v>77</v>
      </c>
      <c r="BK221" s="151">
        <f t="shared" si="9"/>
        <v>0</v>
      </c>
      <c r="BL221" s="16" t="s">
        <v>83</v>
      </c>
      <c r="BM221" s="16" t="s">
        <v>719</v>
      </c>
    </row>
    <row r="222" spans="2:65" s="1" customFormat="1" ht="16.5" customHeight="1">
      <c r="B222" s="139"/>
      <c r="C222" s="184" t="s">
        <v>720</v>
      </c>
      <c r="D222" s="184" t="s">
        <v>233</v>
      </c>
      <c r="E222" s="185" t="s">
        <v>721</v>
      </c>
      <c r="F222" s="186" t="s">
        <v>722</v>
      </c>
      <c r="G222" s="187" t="s">
        <v>611</v>
      </c>
      <c r="H222" s="188">
        <v>4</v>
      </c>
      <c r="I222" s="189"/>
      <c r="J222" s="188">
        <f t="shared" si="0"/>
        <v>0</v>
      </c>
      <c r="K222" s="186" t="s">
        <v>1</v>
      </c>
      <c r="L222" s="190"/>
      <c r="M222" s="191" t="s">
        <v>1</v>
      </c>
      <c r="N222" s="192" t="s">
        <v>40</v>
      </c>
      <c r="O222" s="49"/>
      <c r="P222" s="148">
        <f t="shared" si="1"/>
        <v>0</v>
      </c>
      <c r="Q222" s="148">
        <v>0</v>
      </c>
      <c r="R222" s="148">
        <f t="shared" si="2"/>
        <v>0</v>
      </c>
      <c r="S222" s="148">
        <v>0</v>
      </c>
      <c r="T222" s="149">
        <f t="shared" si="3"/>
        <v>0</v>
      </c>
      <c r="AR222" s="16" t="s">
        <v>95</v>
      </c>
      <c r="AT222" s="16" t="s">
        <v>233</v>
      </c>
      <c r="AU222" s="16" t="s">
        <v>77</v>
      </c>
      <c r="AY222" s="16" t="s">
        <v>147</v>
      </c>
      <c r="BE222" s="150">
        <f t="shared" si="4"/>
        <v>0</v>
      </c>
      <c r="BF222" s="150">
        <f t="shared" si="5"/>
        <v>0</v>
      </c>
      <c r="BG222" s="150">
        <f t="shared" si="6"/>
        <v>0</v>
      </c>
      <c r="BH222" s="150">
        <f t="shared" si="7"/>
        <v>0</v>
      </c>
      <c r="BI222" s="150">
        <f t="shared" si="8"/>
        <v>0</v>
      </c>
      <c r="BJ222" s="16" t="s">
        <v>77</v>
      </c>
      <c r="BK222" s="151">
        <f t="shared" si="9"/>
        <v>0</v>
      </c>
      <c r="BL222" s="16" t="s">
        <v>83</v>
      </c>
      <c r="BM222" s="16" t="s">
        <v>723</v>
      </c>
    </row>
    <row r="223" spans="2:65" s="1" customFormat="1" ht="16.5" customHeight="1">
      <c r="B223" s="139"/>
      <c r="C223" s="184" t="s">
        <v>724</v>
      </c>
      <c r="D223" s="184" t="s">
        <v>233</v>
      </c>
      <c r="E223" s="185" t="s">
        <v>725</v>
      </c>
      <c r="F223" s="186" t="s">
        <v>726</v>
      </c>
      <c r="G223" s="187" t="s">
        <v>611</v>
      </c>
      <c r="H223" s="188">
        <v>1</v>
      </c>
      <c r="I223" s="189"/>
      <c r="J223" s="188">
        <f t="shared" si="0"/>
        <v>0</v>
      </c>
      <c r="K223" s="186" t="s">
        <v>1</v>
      </c>
      <c r="L223" s="190"/>
      <c r="M223" s="191" t="s">
        <v>1</v>
      </c>
      <c r="N223" s="192" t="s">
        <v>40</v>
      </c>
      <c r="O223" s="49"/>
      <c r="P223" s="148">
        <f t="shared" si="1"/>
        <v>0</v>
      </c>
      <c r="Q223" s="148">
        <v>0</v>
      </c>
      <c r="R223" s="148">
        <f t="shared" si="2"/>
        <v>0</v>
      </c>
      <c r="S223" s="148">
        <v>0</v>
      </c>
      <c r="T223" s="149">
        <f t="shared" si="3"/>
        <v>0</v>
      </c>
      <c r="AR223" s="16" t="s">
        <v>95</v>
      </c>
      <c r="AT223" s="16" t="s">
        <v>233</v>
      </c>
      <c r="AU223" s="16" t="s">
        <v>77</v>
      </c>
      <c r="AY223" s="16" t="s">
        <v>147</v>
      </c>
      <c r="BE223" s="150">
        <f t="shared" si="4"/>
        <v>0</v>
      </c>
      <c r="BF223" s="150">
        <f t="shared" si="5"/>
        <v>0</v>
      </c>
      <c r="BG223" s="150">
        <f t="shared" si="6"/>
        <v>0</v>
      </c>
      <c r="BH223" s="150">
        <f t="shared" si="7"/>
        <v>0</v>
      </c>
      <c r="BI223" s="150">
        <f t="shared" si="8"/>
        <v>0</v>
      </c>
      <c r="BJ223" s="16" t="s">
        <v>77</v>
      </c>
      <c r="BK223" s="151">
        <f t="shared" si="9"/>
        <v>0</v>
      </c>
      <c r="BL223" s="16" t="s">
        <v>83</v>
      </c>
      <c r="BM223" s="16" t="s">
        <v>727</v>
      </c>
    </row>
    <row r="224" spans="2:65" s="1" customFormat="1" ht="16.5" customHeight="1">
      <c r="B224" s="139"/>
      <c r="C224" s="184" t="s">
        <v>728</v>
      </c>
      <c r="D224" s="184" t="s">
        <v>233</v>
      </c>
      <c r="E224" s="185" t="s">
        <v>729</v>
      </c>
      <c r="F224" s="186" t="s">
        <v>730</v>
      </c>
      <c r="G224" s="187" t="s">
        <v>731</v>
      </c>
      <c r="H224" s="188">
        <v>150</v>
      </c>
      <c r="I224" s="189"/>
      <c r="J224" s="188">
        <f t="shared" ref="J224:J255" si="10">ROUND(I224*H224,3)</f>
        <v>0</v>
      </c>
      <c r="K224" s="186" t="s">
        <v>1</v>
      </c>
      <c r="L224" s="190"/>
      <c r="M224" s="191" t="s">
        <v>1</v>
      </c>
      <c r="N224" s="192" t="s">
        <v>40</v>
      </c>
      <c r="O224" s="49"/>
      <c r="P224" s="148">
        <f t="shared" ref="P224:P255" si="11">O224*H224</f>
        <v>0</v>
      </c>
      <c r="Q224" s="148">
        <v>0</v>
      </c>
      <c r="R224" s="148">
        <f t="shared" ref="R224:R255" si="12">Q224*H224</f>
        <v>0</v>
      </c>
      <c r="S224" s="148">
        <v>0</v>
      </c>
      <c r="T224" s="149">
        <f t="shared" ref="T224:T255" si="13">S224*H224</f>
        <v>0</v>
      </c>
      <c r="AR224" s="16" t="s">
        <v>95</v>
      </c>
      <c r="AT224" s="16" t="s">
        <v>233</v>
      </c>
      <c r="AU224" s="16" t="s">
        <v>77</v>
      </c>
      <c r="AY224" s="16" t="s">
        <v>147</v>
      </c>
      <c r="BE224" s="150">
        <f t="shared" ref="BE224:BE260" si="14">IF(N224="základná",J224,0)</f>
        <v>0</v>
      </c>
      <c r="BF224" s="150">
        <f t="shared" ref="BF224:BF260" si="15">IF(N224="znížená",J224,0)</f>
        <v>0</v>
      </c>
      <c r="BG224" s="150">
        <f t="shared" ref="BG224:BG260" si="16">IF(N224="zákl. prenesená",J224,0)</f>
        <v>0</v>
      </c>
      <c r="BH224" s="150">
        <f t="shared" ref="BH224:BH260" si="17">IF(N224="zníž. prenesená",J224,0)</f>
        <v>0</v>
      </c>
      <c r="BI224" s="150">
        <f t="shared" ref="BI224:BI260" si="18">IF(N224="nulová",J224,0)</f>
        <v>0</v>
      </c>
      <c r="BJ224" s="16" t="s">
        <v>77</v>
      </c>
      <c r="BK224" s="151">
        <f t="shared" ref="BK224:BK260" si="19">ROUND(I224*H224,3)</f>
        <v>0</v>
      </c>
      <c r="BL224" s="16" t="s">
        <v>83</v>
      </c>
      <c r="BM224" s="16" t="s">
        <v>732</v>
      </c>
    </row>
    <row r="225" spans="2:65" s="1" customFormat="1" ht="16.5" customHeight="1">
      <c r="B225" s="139"/>
      <c r="C225" s="184" t="s">
        <v>733</v>
      </c>
      <c r="D225" s="184" t="s">
        <v>233</v>
      </c>
      <c r="E225" s="185" t="s">
        <v>734</v>
      </c>
      <c r="F225" s="186" t="s">
        <v>735</v>
      </c>
      <c r="G225" s="187" t="s">
        <v>611</v>
      </c>
      <c r="H225" s="188">
        <v>1</v>
      </c>
      <c r="I225" s="189"/>
      <c r="J225" s="188">
        <f t="shared" si="10"/>
        <v>0</v>
      </c>
      <c r="K225" s="186" t="s">
        <v>1</v>
      </c>
      <c r="L225" s="190"/>
      <c r="M225" s="191" t="s">
        <v>1</v>
      </c>
      <c r="N225" s="192" t="s">
        <v>40</v>
      </c>
      <c r="O225" s="49"/>
      <c r="P225" s="148">
        <f t="shared" si="11"/>
        <v>0</v>
      </c>
      <c r="Q225" s="148">
        <v>0</v>
      </c>
      <c r="R225" s="148">
        <f t="shared" si="12"/>
        <v>0</v>
      </c>
      <c r="S225" s="148">
        <v>0</v>
      </c>
      <c r="T225" s="149">
        <f t="shared" si="13"/>
        <v>0</v>
      </c>
      <c r="AR225" s="16" t="s">
        <v>95</v>
      </c>
      <c r="AT225" s="16" t="s">
        <v>233</v>
      </c>
      <c r="AU225" s="16" t="s">
        <v>77</v>
      </c>
      <c r="AY225" s="16" t="s">
        <v>147</v>
      </c>
      <c r="BE225" s="150">
        <f t="shared" si="14"/>
        <v>0</v>
      </c>
      <c r="BF225" s="150">
        <f t="shared" si="15"/>
        <v>0</v>
      </c>
      <c r="BG225" s="150">
        <f t="shared" si="16"/>
        <v>0</v>
      </c>
      <c r="BH225" s="150">
        <f t="shared" si="17"/>
        <v>0</v>
      </c>
      <c r="BI225" s="150">
        <f t="shared" si="18"/>
        <v>0</v>
      </c>
      <c r="BJ225" s="16" t="s">
        <v>77</v>
      </c>
      <c r="BK225" s="151">
        <f t="shared" si="19"/>
        <v>0</v>
      </c>
      <c r="BL225" s="16" t="s">
        <v>83</v>
      </c>
      <c r="BM225" s="16" t="s">
        <v>736</v>
      </c>
    </row>
    <row r="226" spans="2:65" s="1" customFormat="1" ht="16.5" customHeight="1">
      <c r="B226" s="139"/>
      <c r="C226" s="184" t="s">
        <v>737</v>
      </c>
      <c r="D226" s="184" t="s">
        <v>233</v>
      </c>
      <c r="E226" s="185" t="s">
        <v>738</v>
      </c>
      <c r="F226" s="186" t="s">
        <v>739</v>
      </c>
      <c r="G226" s="187" t="s">
        <v>611</v>
      </c>
      <c r="H226" s="188">
        <v>1</v>
      </c>
      <c r="I226" s="189"/>
      <c r="J226" s="188">
        <f t="shared" si="10"/>
        <v>0</v>
      </c>
      <c r="K226" s="186" t="s">
        <v>1</v>
      </c>
      <c r="L226" s="190"/>
      <c r="M226" s="191" t="s">
        <v>1</v>
      </c>
      <c r="N226" s="192" t="s">
        <v>40</v>
      </c>
      <c r="O226" s="49"/>
      <c r="P226" s="148">
        <f t="shared" si="11"/>
        <v>0</v>
      </c>
      <c r="Q226" s="148">
        <v>0</v>
      </c>
      <c r="R226" s="148">
        <f t="shared" si="12"/>
        <v>0</v>
      </c>
      <c r="S226" s="148">
        <v>0</v>
      </c>
      <c r="T226" s="149">
        <f t="shared" si="13"/>
        <v>0</v>
      </c>
      <c r="AR226" s="16" t="s">
        <v>95</v>
      </c>
      <c r="AT226" s="16" t="s">
        <v>233</v>
      </c>
      <c r="AU226" s="16" t="s">
        <v>77</v>
      </c>
      <c r="AY226" s="16" t="s">
        <v>147</v>
      </c>
      <c r="BE226" s="150">
        <f t="shared" si="14"/>
        <v>0</v>
      </c>
      <c r="BF226" s="150">
        <f t="shared" si="15"/>
        <v>0</v>
      </c>
      <c r="BG226" s="150">
        <f t="shared" si="16"/>
        <v>0</v>
      </c>
      <c r="BH226" s="150">
        <f t="shared" si="17"/>
        <v>0</v>
      </c>
      <c r="BI226" s="150">
        <f t="shared" si="18"/>
        <v>0</v>
      </c>
      <c r="BJ226" s="16" t="s">
        <v>77</v>
      </c>
      <c r="BK226" s="151">
        <f t="shared" si="19"/>
        <v>0</v>
      </c>
      <c r="BL226" s="16" t="s">
        <v>83</v>
      </c>
      <c r="BM226" s="16" t="s">
        <v>740</v>
      </c>
    </row>
    <row r="227" spans="2:65" s="1" customFormat="1" ht="16.5" customHeight="1">
      <c r="B227" s="139"/>
      <c r="C227" s="184" t="s">
        <v>741</v>
      </c>
      <c r="D227" s="184" t="s">
        <v>233</v>
      </c>
      <c r="E227" s="185" t="s">
        <v>742</v>
      </c>
      <c r="F227" s="186" t="s">
        <v>743</v>
      </c>
      <c r="G227" s="187" t="s">
        <v>611</v>
      </c>
      <c r="H227" s="188">
        <v>1</v>
      </c>
      <c r="I227" s="189"/>
      <c r="J227" s="188">
        <f t="shared" si="10"/>
        <v>0</v>
      </c>
      <c r="K227" s="186" t="s">
        <v>1</v>
      </c>
      <c r="L227" s="190"/>
      <c r="M227" s="191" t="s">
        <v>1</v>
      </c>
      <c r="N227" s="192" t="s">
        <v>40</v>
      </c>
      <c r="O227" s="49"/>
      <c r="P227" s="148">
        <f t="shared" si="11"/>
        <v>0</v>
      </c>
      <c r="Q227" s="148">
        <v>0</v>
      </c>
      <c r="R227" s="148">
        <f t="shared" si="12"/>
        <v>0</v>
      </c>
      <c r="S227" s="148">
        <v>0</v>
      </c>
      <c r="T227" s="149">
        <f t="shared" si="13"/>
        <v>0</v>
      </c>
      <c r="AR227" s="16" t="s">
        <v>95</v>
      </c>
      <c r="AT227" s="16" t="s">
        <v>233</v>
      </c>
      <c r="AU227" s="16" t="s">
        <v>77</v>
      </c>
      <c r="AY227" s="16" t="s">
        <v>147</v>
      </c>
      <c r="BE227" s="150">
        <f t="shared" si="14"/>
        <v>0</v>
      </c>
      <c r="BF227" s="150">
        <f t="shared" si="15"/>
        <v>0</v>
      </c>
      <c r="BG227" s="150">
        <f t="shared" si="16"/>
        <v>0</v>
      </c>
      <c r="BH227" s="150">
        <f t="shared" si="17"/>
        <v>0</v>
      </c>
      <c r="BI227" s="150">
        <f t="shared" si="18"/>
        <v>0</v>
      </c>
      <c r="BJ227" s="16" t="s">
        <v>77</v>
      </c>
      <c r="BK227" s="151">
        <f t="shared" si="19"/>
        <v>0</v>
      </c>
      <c r="BL227" s="16" t="s">
        <v>83</v>
      </c>
      <c r="BM227" s="16" t="s">
        <v>744</v>
      </c>
    </row>
    <row r="228" spans="2:65" s="1" customFormat="1" ht="16.5" customHeight="1">
      <c r="B228" s="139"/>
      <c r="C228" s="184" t="s">
        <v>745</v>
      </c>
      <c r="D228" s="184" t="s">
        <v>233</v>
      </c>
      <c r="E228" s="185" t="s">
        <v>746</v>
      </c>
      <c r="F228" s="186" t="s">
        <v>747</v>
      </c>
      <c r="G228" s="187" t="s">
        <v>631</v>
      </c>
      <c r="H228" s="188">
        <v>1</v>
      </c>
      <c r="I228" s="189"/>
      <c r="J228" s="188">
        <f t="shared" si="10"/>
        <v>0</v>
      </c>
      <c r="K228" s="186" t="s">
        <v>1</v>
      </c>
      <c r="L228" s="190"/>
      <c r="M228" s="191" t="s">
        <v>1</v>
      </c>
      <c r="N228" s="192" t="s">
        <v>40</v>
      </c>
      <c r="O228" s="49"/>
      <c r="P228" s="148">
        <f t="shared" si="11"/>
        <v>0</v>
      </c>
      <c r="Q228" s="148">
        <v>0</v>
      </c>
      <c r="R228" s="148">
        <f t="shared" si="12"/>
        <v>0</v>
      </c>
      <c r="S228" s="148">
        <v>0</v>
      </c>
      <c r="T228" s="149">
        <f t="shared" si="13"/>
        <v>0</v>
      </c>
      <c r="AR228" s="16" t="s">
        <v>95</v>
      </c>
      <c r="AT228" s="16" t="s">
        <v>233</v>
      </c>
      <c r="AU228" s="16" t="s">
        <v>77</v>
      </c>
      <c r="AY228" s="16" t="s">
        <v>147</v>
      </c>
      <c r="BE228" s="150">
        <f t="shared" si="14"/>
        <v>0</v>
      </c>
      <c r="BF228" s="150">
        <f t="shared" si="15"/>
        <v>0</v>
      </c>
      <c r="BG228" s="150">
        <f t="shared" si="16"/>
        <v>0</v>
      </c>
      <c r="BH228" s="150">
        <f t="shared" si="17"/>
        <v>0</v>
      </c>
      <c r="BI228" s="150">
        <f t="shared" si="18"/>
        <v>0</v>
      </c>
      <c r="BJ228" s="16" t="s">
        <v>77</v>
      </c>
      <c r="BK228" s="151">
        <f t="shared" si="19"/>
        <v>0</v>
      </c>
      <c r="BL228" s="16" t="s">
        <v>83</v>
      </c>
      <c r="BM228" s="16" t="s">
        <v>748</v>
      </c>
    </row>
    <row r="229" spans="2:65" s="1" customFormat="1" ht="16.5" customHeight="1">
      <c r="B229" s="139"/>
      <c r="C229" s="184" t="s">
        <v>749</v>
      </c>
      <c r="D229" s="184" t="s">
        <v>233</v>
      </c>
      <c r="E229" s="185" t="s">
        <v>750</v>
      </c>
      <c r="F229" s="186" t="s">
        <v>751</v>
      </c>
      <c r="G229" s="187" t="s">
        <v>611</v>
      </c>
      <c r="H229" s="188">
        <v>1</v>
      </c>
      <c r="I229" s="189"/>
      <c r="J229" s="188">
        <f t="shared" si="10"/>
        <v>0</v>
      </c>
      <c r="K229" s="186" t="s">
        <v>1</v>
      </c>
      <c r="L229" s="190"/>
      <c r="M229" s="191" t="s">
        <v>1</v>
      </c>
      <c r="N229" s="192" t="s">
        <v>40</v>
      </c>
      <c r="O229" s="49"/>
      <c r="P229" s="148">
        <f t="shared" si="11"/>
        <v>0</v>
      </c>
      <c r="Q229" s="148">
        <v>0</v>
      </c>
      <c r="R229" s="148">
        <f t="shared" si="12"/>
        <v>0</v>
      </c>
      <c r="S229" s="148">
        <v>0</v>
      </c>
      <c r="T229" s="149">
        <f t="shared" si="13"/>
        <v>0</v>
      </c>
      <c r="AR229" s="16" t="s">
        <v>95</v>
      </c>
      <c r="AT229" s="16" t="s">
        <v>233</v>
      </c>
      <c r="AU229" s="16" t="s">
        <v>77</v>
      </c>
      <c r="AY229" s="16" t="s">
        <v>147</v>
      </c>
      <c r="BE229" s="150">
        <f t="shared" si="14"/>
        <v>0</v>
      </c>
      <c r="BF229" s="150">
        <f t="shared" si="15"/>
        <v>0</v>
      </c>
      <c r="BG229" s="150">
        <f t="shared" si="16"/>
        <v>0</v>
      </c>
      <c r="BH229" s="150">
        <f t="shared" si="17"/>
        <v>0</v>
      </c>
      <c r="BI229" s="150">
        <f t="shared" si="18"/>
        <v>0</v>
      </c>
      <c r="BJ229" s="16" t="s">
        <v>77</v>
      </c>
      <c r="BK229" s="151">
        <f t="shared" si="19"/>
        <v>0</v>
      </c>
      <c r="BL229" s="16" t="s">
        <v>83</v>
      </c>
      <c r="BM229" s="16" t="s">
        <v>752</v>
      </c>
    </row>
    <row r="230" spans="2:65" s="1" customFormat="1" ht="16.5" customHeight="1">
      <c r="B230" s="139"/>
      <c r="C230" s="184" t="s">
        <v>753</v>
      </c>
      <c r="D230" s="184" t="s">
        <v>233</v>
      </c>
      <c r="E230" s="185" t="s">
        <v>754</v>
      </c>
      <c r="F230" s="186" t="s">
        <v>755</v>
      </c>
      <c r="G230" s="187" t="s">
        <v>611</v>
      </c>
      <c r="H230" s="188">
        <v>1</v>
      </c>
      <c r="I230" s="189"/>
      <c r="J230" s="188">
        <f t="shared" si="10"/>
        <v>0</v>
      </c>
      <c r="K230" s="186" t="s">
        <v>1</v>
      </c>
      <c r="L230" s="190"/>
      <c r="M230" s="191" t="s">
        <v>1</v>
      </c>
      <c r="N230" s="192" t="s">
        <v>40</v>
      </c>
      <c r="O230" s="49"/>
      <c r="P230" s="148">
        <f t="shared" si="11"/>
        <v>0</v>
      </c>
      <c r="Q230" s="148">
        <v>0</v>
      </c>
      <c r="R230" s="148">
        <f t="shared" si="12"/>
        <v>0</v>
      </c>
      <c r="S230" s="148">
        <v>0</v>
      </c>
      <c r="T230" s="149">
        <f t="shared" si="13"/>
        <v>0</v>
      </c>
      <c r="AR230" s="16" t="s">
        <v>95</v>
      </c>
      <c r="AT230" s="16" t="s">
        <v>233</v>
      </c>
      <c r="AU230" s="16" t="s">
        <v>77</v>
      </c>
      <c r="AY230" s="16" t="s">
        <v>147</v>
      </c>
      <c r="BE230" s="150">
        <f t="shared" si="14"/>
        <v>0</v>
      </c>
      <c r="BF230" s="150">
        <f t="shared" si="15"/>
        <v>0</v>
      </c>
      <c r="BG230" s="150">
        <f t="shared" si="16"/>
        <v>0</v>
      </c>
      <c r="BH230" s="150">
        <f t="shared" si="17"/>
        <v>0</v>
      </c>
      <c r="BI230" s="150">
        <f t="shared" si="18"/>
        <v>0</v>
      </c>
      <c r="BJ230" s="16" t="s">
        <v>77</v>
      </c>
      <c r="BK230" s="151">
        <f t="shared" si="19"/>
        <v>0</v>
      </c>
      <c r="BL230" s="16" t="s">
        <v>83</v>
      </c>
      <c r="BM230" s="16" t="s">
        <v>756</v>
      </c>
    </row>
    <row r="231" spans="2:65" s="1" customFormat="1" ht="16.5" customHeight="1">
      <c r="B231" s="139"/>
      <c r="C231" s="184" t="s">
        <v>757</v>
      </c>
      <c r="D231" s="184" t="s">
        <v>233</v>
      </c>
      <c r="E231" s="185" t="s">
        <v>758</v>
      </c>
      <c r="F231" s="186" t="s">
        <v>759</v>
      </c>
      <c r="G231" s="187" t="s">
        <v>611</v>
      </c>
      <c r="H231" s="188">
        <v>6</v>
      </c>
      <c r="I231" s="189"/>
      <c r="J231" s="188">
        <f t="shared" si="10"/>
        <v>0</v>
      </c>
      <c r="K231" s="186" t="s">
        <v>1</v>
      </c>
      <c r="L231" s="190"/>
      <c r="M231" s="191" t="s">
        <v>1</v>
      </c>
      <c r="N231" s="192" t="s">
        <v>40</v>
      </c>
      <c r="O231" s="49"/>
      <c r="P231" s="148">
        <f t="shared" si="11"/>
        <v>0</v>
      </c>
      <c r="Q231" s="148">
        <v>0</v>
      </c>
      <c r="R231" s="148">
        <f t="shared" si="12"/>
        <v>0</v>
      </c>
      <c r="S231" s="148">
        <v>0</v>
      </c>
      <c r="T231" s="149">
        <f t="shared" si="13"/>
        <v>0</v>
      </c>
      <c r="AR231" s="16" t="s">
        <v>95</v>
      </c>
      <c r="AT231" s="16" t="s">
        <v>233</v>
      </c>
      <c r="AU231" s="16" t="s">
        <v>77</v>
      </c>
      <c r="AY231" s="16" t="s">
        <v>147</v>
      </c>
      <c r="BE231" s="150">
        <f t="shared" si="14"/>
        <v>0</v>
      </c>
      <c r="BF231" s="150">
        <f t="shared" si="15"/>
        <v>0</v>
      </c>
      <c r="BG231" s="150">
        <f t="shared" si="16"/>
        <v>0</v>
      </c>
      <c r="BH231" s="150">
        <f t="shared" si="17"/>
        <v>0</v>
      </c>
      <c r="BI231" s="150">
        <f t="shared" si="18"/>
        <v>0</v>
      </c>
      <c r="BJ231" s="16" t="s">
        <v>77</v>
      </c>
      <c r="BK231" s="151">
        <f t="shared" si="19"/>
        <v>0</v>
      </c>
      <c r="BL231" s="16" t="s">
        <v>83</v>
      </c>
      <c r="BM231" s="16" t="s">
        <v>760</v>
      </c>
    </row>
    <row r="232" spans="2:65" s="1" customFormat="1" ht="16.5" customHeight="1">
      <c r="B232" s="139"/>
      <c r="C232" s="184" t="s">
        <v>761</v>
      </c>
      <c r="D232" s="184" t="s">
        <v>233</v>
      </c>
      <c r="E232" s="185" t="s">
        <v>762</v>
      </c>
      <c r="F232" s="186" t="s">
        <v>763</v>
      </c>
      <c r="G232" s="187" t="s">
        <v>611</v>
      </c>
      <c r="H232" s="188">
        <v>6</v>
      </c>
      <c r="I232" s="189"/>
      <c r="J232" s="188">
        <f t="shared" si="10"/>
        <v>0</v>
      </c>
      <c r="K232" s="186" t="s">
        <v>1</v>
      </c>
      <c r="L232" s="190"/>
      <c r="M232" s="191" t="s">
        <v>1</v>
      </c>
      <c r="N232" s="192" t="s">
        <v>40</v>
      </c>
      <c r="O232" s="49"/>
      <c r="P232" s="148">
        <f t="shared" si="11"/>
        <v>0</v>
      </c>
      <c r="Q232" s="148">
        <v>0</v>
      </c>
      <c r="R232" s="148">
        <f t="shared" si="12"/>
        <v>0</v>
      </c>
      <c r="S232" s="148">
        <v>0</v>
      </c>
      <c r="T232" s="149">
        <f t="shared" si="13"/>
        <v>0</v>
      </c>
      <c r="AR232" s="16" t="s">
        <v>95</v>
      </c>
      <c r="AT232" s="16" t="s">
        <v>233</v>
      </c>
      <c r="AU232" s="16" t="s">
        <v>77</v>
      </c>
      <c r="AY232" s="16" t="s">
        <v>147</v>
      </c>
      <c r="BE232" s="150">
        <f t="shared" si="14"/>
        <v>0</v>
      </c>
      <c r="BF232" s="150">
        <f t="shared" si="15"/>
        <v>0</v>
      </c>
      <c r="BG232" s="150">
        <f t="shared" si="16"/>
        <v>0</v>
      </c>
      <c r="BH232" s="150">
        <f t="shared" si="17"/>
        <v>0</v>
      </c>
      <c r="BI232" s="150">
        <f t="shared" si="18"/>
        <v>0</v>
      </c>
      <c r="BJ232" s="16" t="s">
        <v>77</v>
      </c>
      <c r="BK232" s="151">
        <f t="shared" si="19"/>
        <v>0</v>
      </c>
      <c r="BL232" s="16" t="s">
        <v>83</v>
      </c>
      <c r="BM232" s="16" t="s">
        <v>764</v>
      </c>
    </row>
    <row r="233" spans="2:65" s="1" customFormat="1" ht="16.5" customHeight="1">
      <c r="B233" s="139"/>
      <c r="C233" s="184" t="s">
        <v>765</v>
      </c>
      <c r="D233" s="184" t="s">
        <v>233</v>
      </c>
      <c r="E233" s="185" t="s">
        <v>766</v>
      </c>
      <c r="F233" s="186" t="s">
        <v>767</v>
      </c>
      <c r="G233" s="187" t="s">
        <v>611</v>
      </c>
      <c r="H233" s="188">
        <v>32</v>
      </c>
      <c r="I233" s="189"/>
      <c r="J233" s="188">
        <f t="shared" si="10"/>
        <v>0</v>
      </c>
      <c r="K233" s="186" t="s">
        <v>1</v>
      </c>
      <c r="L233" s="190"/>
      <c r="M233" s="191" t="s">
        <v>1</v>
      </c>
      <c r="N233" s="192" t="s">
        <v>40</v>
      </c>
      <c r="O233" s="49"/>
      <c r="P233" s="148">
        <f t="shared" si="11"/>
        <v>0</v>
      </c>
      <c r="Q233" s="148">
        <v>0</v>
      </c>
      <c r="R233" s="148">
        <f t="shared" si="12"/>
        <v>0</v>
      </c>
      <c r="S233" s="148">
        <v>0</v>
      </c>
      <c r="T233" s="149">
        <f t="shared" si="13"/>
        <v>0</v>
      </c>
      <c r="AR233" s="16" t="s">
        <v>95</v>
      </c>
      <c r="AT233" s="16" t="s">
        <v>233</v>
      </c>
      <c r="AU233" s="16" t="s">
        <v>77</v>
      </c>
      <c r="AY233" s="16" t="s">
        <v>147</v>
      </c>
      <c r="BE233" s="150">
        <f t="shared" si="14"/>
        <v>0</v>
      </c>
      <c r="BF233" s="150">
        <f t="shared" si="15"/>
        <v>0</v>
      </c>
      <c r="BG233" s="150">
        <f t="shared" si="16"/>
        <v>0</v>
      </c>
      <c r="BH233" s="150">
        <f t="shared" si="17"/>
        <v>0</v>
      </c>
      <c r="BI233" s="150">
        <f t="shared" si="18"/>
        <v>0</v>
      </c>
      <c r="BJ233" s="16" t="s">
        <v>77</v>
      </c>
      <c r="BK233" s="151">
        <f t="shared" si="19"/>
        <v>0</v>
      </c>
      <c r="BL233" s="16" t="s">
        <v>83</v>
      </c>
      <c r="BM233" s="16" t="s">
        <v>768</v>
      </c>
    </row>
    <row r="234" spans="2:65" s="1" customFormat="1" ht="16.5" customHeight="1">
      <c r="B234" s="139"/>
      <c r="C234" s="184" t="s">
        <v>769</v>
      </c>
      <c r="D234" s="184" t="s">
        <v>233</v>
      </c>
      <c r="E234" s="185" t="s">
        <v>770</v>
      </c>
      <c r="F234" s="186" t="s">
        <v>771</v>
      </c>
      <c r="G234" s="187" t="s">
        <v>611</v>
      </c>
      <c r="H234" s="188">
        <v>14</v>
      </c>
      <c r="I234" s="189"/>
      <c r="J234" s="188">
        <f t="shared" si="10"/>
        <v>0</v>
      </c>
      <c r="K234" s="186" t="s">
        <v>1</v>
      </c>
      <c r="L234" s="190"/>
      <c r="M234" s="191" t="s">
        <v>1</v>
      </c>
      <c r="N234" s="192" t="s">
        <v>40</v>
      </c>
      <c r="O234" s="49"/>
      <c r="P234" s="148">
        <f t="shared" si="11"/>
        <v>0</v>
      </c>
      <c r="Q234" s="148">
        <v>0</v>
      </c>
      <c r="R234" s="148">
        <f t="shared" si="12"/>
        <v>0</v>
      </c>
      <c r="S234" s="148">
        <v>0</v>
      </c>
      <c r="T234" s="149">
        <f t="shared" si="13"/>
        <v>0</v>
      </c>
      <c r="AR234" s="16" t="s">
        <v>95</v>
      </c>
      <c r="AT234" s="16" t="s">
        <v>233</v>
      </c>
      <c r="AU234" s="16" t="s">
        <v>77</v>
      </c>
      <c r="AY234" s="16" t="s">
        <v>147</v>
      </c>
      <c r="BE234" s="150">
        <f t="shared" si="14"/>
        <v>0</v>
      </c>
      <c r="BF234" s="150">
        <f t="shared" si="15"/>
        <v>0</v>
      </c>
      <c r="BG234" s="150">
        <f t="shared" si="16"/>
        <v>0</v>
      </c>
      <c r="BH234" s="150">
        <f t="shared" si="17"/>
        <v>0</v>
      </c>
      <c r="BI234" s="150">
        <f t="shared" si="18"/>
        <v>0</v>
      </c>
      <c r="BJ234" s="16" t="s">
        <v>77</v>
      </c>
      <c r="BK234" s="151">
        <f t="shared" si="19"/>
        <v>0</v>
      </c>
      <c r="BL234" s="16" t="s">
        <v>83</v>
      </c>
      <c r="BM234" s="16" t="s">
        <v>772</v>
      </c>
    </row>
    <row r="235" spans="2:65" s="1" customFormat="1" ht="16.5" customHeight="1">
      <c r="B235" s="139"/>
      <c r="C235" s="184" t="s">
        <v>773</v>
      </c>
      <c r="D235" s="184" t="s">
        <v>233</v>
      </c>
      <c r="E235" s="185" t="s">
        <v>774</v>
      </c>
      <c r="F235" s="186" t="s">
        <v>775</v>
      </c>
      <c r="G235" s="187" t="s">
        <v>611</v>
      </c>
      <c r="H235" s="188">
        <v>26</v>
      </c>
      <c r="I235" s="189"/>
      <c r="J235" s="188">
        <f t="shared" si="10"/>
        <v>0</v>
      </c>
      <c r="K235" s="186" t="s">
        <v>1</v>
      </c>
      <c r="L235" s="190"/>
      <c r="M235" s="191" t="s">
        <v>1</v>
      </c>
      <c r="N235" s="192" t="s">
        <v>40</v>
      </c>
      <c r="O235" s="49"/>
      <c r="P235" s="148">
        <f t="shared" si="11"/>
        <v>0</v>
      </c>
      <c r="Q235" s="148">
        <v>0</v>
      </c>
      <c r="R235" s="148">
        <f t="shared" si="12"/>
        <v>0</v>
      </c>
      <c r="S235" s="148">
        <v>0</v>
      </c>
      <c r="T235" s="149">
        <f t="shared" si="13"/>
        <v>0</v>
      </c>
      <c r="AR235" s="16" t="s">
        <v>95</v>
      </c>
      <c r="AT235" s="16" t="s">
        <v>233</v>
      </c>
      <c r="AU235" s="16" t="s">
        <v>77</v>
      </c>
      <c r="AY235" s="16" t="s">
        <v>147</v>
      </c>
      <c r="BE235" s="150">
        <f t="shared" si="14"/>
        <v>0</v>
      </c>
      <c r="BF235" s="150">
        <f t="shared" si="15"/>
        <v>0</v>
      </c>
      <c r="BG235" s="150">
        <f t="shared" si="16"/>
        <v>0</v>
      </c>
      <c r="BH235" s="150">
        <f t="shared" si="17"/>
        <v>0</v>
      </c>
      <c r="BI235" s="150">
        <f t="shared" si="18"/>
        <v>0</v>
      </c>
      <c r="BJ235" s="16" t="s">
        <v>77</v>
      </c>
      <c r="BK235" s="151">
        <f t="shared" si="19"/>
        <v>0</v>
      </c>
      <c r="BL235" s="16" t="s">
        <v>83</v>
      </c>
      <c r="BM235" s="16" t="s">
        <v>776</v>
      </c>
    </row>
    <row r="236" spans="2:65" s="1" customFormat="1" ht="16.5" customHeight="1">
      <c r="B236" s="139"/>
      <c r="C236" s="184" t="s">
        <v>777</v>
      </c>
      <c r="D236" s="184" t="s">
        <v>233</v>
      </c>
      <c r="E236" s="185" t="s">
        <v>778</v>
      </c>
      <c r="F236" s="186" t="s">
        <v>779</v>
      </c>
      <c r="G236" s="187" t="s">
        <v>611</v>
      </c>
      <c r="H236" s="188">
        <v>12</v>
      </c>
      <c r="I236" s="189"/>
      <c r="J236" s="188">
        <f t="shared" si="10"/>
        <v>0</v>
      </c>
      <c r="K236" s="186" t="s">
        <v>1</v>
      </c>
      <c r="L236" s="190"/>
      <c r="M236" s="191" t="s">
        <v>1</v>
      </c>
      <c r="N236" s="192" t="s">
        <v>40</v>
      </c>
      <c r="O236" s="49"/>
      <c r="P236" s="148">
        <f t="shared" si="11"/>
        <v>0</v>
      </c>
      <c r="Q236" s="148">
        <v>0</v>
      </c>
      <c r="R236" s="148">
        <f t="shared" si="12"/>
        <v>0</v>
      </c>
      <c r="S236" s="148">
        <v>0</v>
      </c>
      <c r="T236" s="149">
        <f t="shared" si="13"/>
        <v>0</v>
      </c>
      <c r="AR236" s="16" t="s">
        <v>95</v>
      </c>
      <c r="AT236" s="16" t="s">
        <v>233</v>
      </c>
      <c r="AU236" s="16" t="s">
        <v>77</v>
      </c>
      <c r="AY236" s="16" t="s">
        <v>147</v>
      </c>
      <c r="BE236" s="150">
        <f t="shared" si="14"/>
        <v>0</v>
      </c>
      <c r="BF236" s="150">
        <f t="shared" si="15"/>
        <v>0</v>
      </c>
      <c r="BG236" s="150">
        <f t="shared" si="16"/>
        <v>0</v>
      </c>
      <c r="BH236" s="150">
        <f t="shared" si="17"/>
        <v>0</v>
      </c>
      <c r="BI236" s="150">
        <f t="shared" si="18"/>
        <v>0</v>
      </c>
      <c r="BJ236" s="16" t="s">
        <v>77</v>
      </c>
      <c r="BK236" s="151">
        <f t="shared" si="19"/>
        <v>0</v>
      </c>
      <c r="BL236" s="16" t="s">
        <v>83</v>
      </c>
      <c r="BM236" s="16" t="s">
        <v>780</v>
      </c>
    </row>
    <row r="237" spans="2:65" s="1" customFormat="1" ht="16.5" customHeight="1">
      <c r="B237" s="139"/>
      <c r="C237" s="184" t="s">
        <v>781</v>
      </c>
      <c r="D237" s="184" t="s">
        <v>233</v>
      </c>
      <c r="E237" s="185" t="s">
        <v>782</v>
      </c>
      <c r="F237" s="186" t="s">
        <v>783</v>
      </c>
      <c r="G237" s="187" t="s">
        <v>611</v>
      </c>
      <c r="H237" s="188">
        <v>3</v>
      </c>
      <c r="I237" s="189"/>
      <c r="J237" s="188">
        <f t="shared" si="10"/>
        <v>0</v>
      </c>
      <c r="K237" s="186" t="s">
        <v>1</v>
      </c>
      <c r="L237" s="190"/>
      <c r="M237" s="191" t="s">
        <v>1</v>
      </c>
      <c r="N237" s="192" t="s">
        <v>40</v>
      </c>
      <c r="O237" s="49"/>
      <c r="P237" s="148">
        <f t="shared" si="11"/>
        <v>0</v>
      </c>
      <c r="Q237" s="148">
        <v>0</v>
      </c>
      <c r="R237" s="148">
        <f t="shared" si="12"/>
        <v>0</v>
      </c>
      <c r="S237" s="148">
        <v>0</v>
      </c>
      <c r="T237" s="149">
        <f t="shared" si="13"/>
        <v>0</v>
      </c>
      <c r="AR237" s="16" t="s">
        <v>95</v>
      </c>
      <c r="AT237" s="16" t="s">
        <v>233</v>
      </c>
      <c r="AU237" s="16" t="s">
        <v>77</v>
      </c>
      <c r="AY237" s="16" t="s">
        <v>147</v>
      </c>
      <c r="BE237" s="150">
        <f t="shared" si="14"/>
        <v>0</v>
      </c>
      <c r="BF237" s="150">
        <f t="shared" si="15"/>
        <v>0</v>
      </c>
      <c r="BG237" s="150">
        <f t="shared" si="16"/>
        <v>0</v>
      </c>
      <c r="BH237" s="150">
        <f t="shared" si="17"/>
        <v>0</v>
      </c>
      <c r="BI237" s="150">
        <f t="shared" si="18"/>
        <v>0</v>
      </c>
      <c r="BJ237" s="16" t="s">
        <v>77</v>
      </c>
      <c r="BK237" s="151">
        <f t="shared" si="19"/>
        <v>0</v>
      </c>
      <c r="BL237" s="16" t="s">
        <v>83</v>
      </c>
      <c r="BM237" s="16" t="s">
        <v>784</v>
      </c>
    </row>
    <row r="238" spans="2:65" s="1" customFormat="1" ht="16.5" customHeight="1">
      <c r="B238" s="139"/>
      <c r="C238" s="184" t="s">
        <v>785</v>
      </c>
      <c r="D238" s="184" t="s">
        <v>233</v>
      </c>
      <c r="E238" s="185" t="s">
        <v>786</v>
      </c>
      <c r="F238" s="186" t="s">
        <v>787</v>
      </c>
      <c r="G238" s="187" t="s">
        <v>611</v>
      </c>
      <c r="H238" s="188">
        <v>10</v>
      </c>
      <c r="I238" s="189"/>
      <c r="J238" s="188">
        <f t="shared" si="10"/>
        <v>0</v>
      </c>
      <c r="K238" s="186" t="s">
        <v>1</v>
      </c>
      <c r="L238" s="190"/>
      <c r="M238" s="191" t="s">
        <v>1</v>
      </c>
      <c r="N238" s="192" t="s">
        <v>40</v>
      </c>
      <c r="O238" s="49"/>
      <c r="P238" s="148">
        <f t="shared" si="11"/>
        <v>0</v>
      </c>
      <c r="Q238" s="148">
        <v>0</v>
      </c>
      <c r="R238" s="148">
        <f t="shared" si="12"/>
        <v>0</v>
      </c>
      <c r="S238" s="148">
        <v>0</v>
      </c>
      <c r="T238" s="149">
        <f t="shared" si="13"/>
        <v>0</v>
      </c>
      <c r="AR238" s="16" t="s">
        <v>95</v>
      </c>
      <c r="AT238" s="16" t="s">
        <v>233</v>
      </c>
      <c r="AU238" s="16" t="s">
        <v>77</v>
      </c>
      <c r="AY238" s="16" t="s">
        <v>147</v>
      </c>
      <c r="BE238" s="150">
        <f t="shared" si="14"/>
        <v>0</v>
      </c>
      <c r="BF238" s="150">
        <f t="shared" si="15"/>
        <v>0</v>
      </c>
      <c r="BG238" s="150">
        <f t="shared" si="16"/>
        <v>0</v>
      </c>
      <c r="BH238" s="150">
        <f t="shared" si="17"/>
        <v>0</v>
      </c>
      <c r="BI238" s="150">
        <f t="shared" si="18"/>
        <v>0</v>
      </c>
      <c r="BJ238" s="16" t="s">
        <v>77</v>
      </c>
      <c r="BK238" s="151">
        <f t="shared" si="19"/>
        <v>0</v>
      </c>
      <c r="BL238" s="16" t="s">
        <v>83</v>
      </c>
      <c r="BM238" s="16" t="s">
        <v>788</v>
      </c>
    </row>
    <row r="239" spans="2:65" s="1" customFormat="1" ht="16.5" customHeight="1">
      <c r="B239" s="139"/>
      <c r="C239" s="184" t="s">
        <v>789</v>
      </c>
      <c r="D239" s="184" t="s">
        <v>233</v>
      </c>
      <c r="E239" s="185" t="s">
        <v>790</v>
      </c>
      <c r="F239" s="186" t="s">
        <v>791</v>
      </c>
      <c r="G239" s="187" t="s">
        <v>611</v>
      </c>
      <c r="H239" s="188">
        <v>3</v>
      </c>
      <c r="I239" s="189"/>
      <c r="J239" s="188">
        <f t="shared" si="10"/>
        <v>0</v>
      </c>
      <c r="K239" s="186" t="s">
        <v>1</v>
      </c>
      <c r="L239" s="190"/>
      <c r="M239" s="191" t="s">
        <v>1</v>
      </c>
      <c r="N239" s="192" t="s">
        <v>40</v>
      </c>
      <c r="O239" s="49"/>
      <c r="P239" s="148">
        <f t="shared" si="11"/>
        <v>0</v>
      </c>
      <c r="Q239" s="148">
        <v>0</v>
      </c>
      <c r="R239" s="148">
        <f t="shared" si="12"/>
        <v>0</v>
      </c>
      <c r="S239" s="148">
        <v>0</v>
      </c>
      <c r="T239" s="149">
        <f t="shared" si="13"/>
        <v>0</v>
      </c>
      <c r="AR239" s="16" t="s">
        <v>95</v>
      </c>
      <c r="AT239" s="16" t="s">
        <v>233</v>
      </c>
      <c r="AU239" s="16" t="s">
        <v>77</v>
      </c>
      <c r="AY239" s="16" t="s">
        <v>147</v>
      </c>
      <c r="BE239" s="150">
        <f t="shared" si="14"/>
        <v>0</v>
      </c>
      <c r="BF239" s="150">
        <f t="shared" si="15"/>
        <v>0</v>
      </c>
      <c r="BG239" s="150">
        <f t="shared" si="16"/>
        <v>0</v>
      </c>
      <c r="BH239" s="150">
        <f t="shared" si="17"/>
        <v>0</v>
      </c>
      <c r="BI239" s="150">
        <f t="shared" si="18"/>
        <v>0</v>
      </c>
      <c r="BJ239" s="16" t="s">
        <v>77</v>
      </c>
      <c r="BK239" s="151">
        <f t="shared" si="19"/>
        <v>0</v>
      </c>
      <c r="BL239" s="16" t="s">
        <v>83</v>
      </c>
      <c r="BM239" s="16" t="s">
        <v>792</v>
      </c>
    </row>
    <row r="240" spans="2:65" s="1" customFormat="1" ht="16.5" customHeight="1">
      <c r="B240" s="139"/>
      <c r="C240" s="184" t="s">
        <v>793</v>
      </c>
      <c r="D240" s="184" t="s">
        <v>233</v>
      </c>
      <c r="E240" s="185" t="s">
        <v>794</v>
      </c>
      <c r="F240" s="186" t="s">
        <v>795</v>
      </c>
      <c r="G240" s="187" t="s">
        <v>611</v>
      </c>
      <c r="H240" s="188">
        <v>4</v>
      </c>
      <c r="I240" s="189"/>
      <c r="J240" s="188">
        <f t="shared" si="10"/>
        <v>0</v>
      </c>
      <c r="K240" s="186" t="s">
        <v>1</v>
      </c>
      <c r="L240" s="190"/>
      <c r="M240" s="191" t="s">
        <v>1</v>
      </c>
      <c r="N240" s="192" t="s">
        <v>40</v>
      </c>
      <c r="O240" s="49"/>
      <c r="P240" s="148">
        <f t="shared" si="11"/>
        <v>0</v>
      </c>
      <c r="Q240" s="148">
        <v>0</v>
      </c>
      <c r="R240" s="148">
        <f t="shared" si="12"/>
        <v>0</v>
      </c>
      <c r="S240" s="148">
        <v>0</v>
      </c>
      <c r="T240" s="149">
        <f t="shared" si="13"/>
        <v>0</v>
      </c>
      <c r="AR240" s="16" t="s">
        <v>95</v>
      </c>
      <c r="AT240" s="16" t="s">
        <v>233</v>
      </c>
      <c r="AU240" s="16" t="s">
        <v>77</v>
      </c>
      <c r="AY240" s="16" t="s">
        <v>147</v>
      </c>
      <c r="BE240" s="150">
        <f t="shared" si="14"/>
        <v>0</v>
      </c>
      <c r="BF240" s="150">
        <f t="shared" si="15"/>
        <v>0</v>
      </c>
      <c r="BG240" s="150">
        <f t="shared" si="16"/>
        <v>0</v>
      </c>
      <c r="BH240" s="150">
        <f t="shared" si="17"/>
        <v>0</v>
      </c>
      <c r="BI240" s="150">
        <f t="shared" si="18"/>
        <v>0</v>
      </c>
      <c r="BJ240" s="16" t="s">
        <v>77</v>
      </c>
      <c r="BK240" s="151">
        <f t="shared" si="19"/>
        <v>0</v>
      </c>
      <c r="BL240" s="16" t="s">
        <v>83</v>
      </c>
      <c r="BM240" s="16" t="s">
        <v>796</v>
      </c>
    </row>
    <row r="241" spans="2:65" s="1" customFormat="1" ht="16.5" customHeight="1">
      <c r="B241" s="139"/>
      <c r="C241" s="184" t="s">
        <v>797</v>
      </c>
      <c r="D241" s="184" t="s">
        <v>233</v>
      </c>
      <c r="E241" s="185" t="s">
        <v>798</v>
      </c>
      <c r="F241" s="186" t="s">
        <v>799</v>
      </c>
      <c r="G241" s="187" t="s">
        <v>615</v>
      </c>
      <c r="H241" s="188">
        <v>20</v>
      </c>
      <c r="I241" s="189"/>
      <c r="J241" s="188">
        <f t="shared" si="10"/>
        <v>0</v>
      </c>
      <c r="K241" s="186" t="s">
        <v>1</v>
      </c>
      <c r="L241" s="190"/>
      <c r="M241" s="191" t="s">
        <v>1</v>
      </c>
      <c r="N241" s="192" t="s">
        <v>40</v>
      </c>
      <c r="O241" s="49"/>
      <c r="P241" s="148">
        <f t="shared" si="11"/>
        <v>0</v>
      </c>
      <c r="Q241" s="148">
        <v>0</v>
      </c>
      <c r="R241" s="148">
        <f t="shared" si="12"/>
        <v>0</v>
      </c>
      <c r="S241" s="148">
        <v>0</v>
      </c>
      <c r="T241" s="149">
        <f t="shared" si="13"/>
        <v>0</v>
      </c>
      <c r="AR241" s="16" t="s">
        <v>95</v>
      </c>
      <c r="AT241" s="16" t="s">
        <v>233</v>
      </c>
      <c r="AU241" s="16" t="s">
        <v>77</v>
      </c>
      <c r="AY241" s="16" t="s">
        <v>147</v>
      </c>
      <c r="BE241" s="150">
        <f t="shared" si="14"/>
        <v>0</v>
      </c>
      <c r="BF241" s="150">
        <f t="shared" si="15"/>
        <v>0</v>
      </c>
      <c r="BG241" s="150">
        <f t="shared" si="16"/>
        <v>0</v>
      </c>
      <c r="BH241" s="150">
        <f t="shared" si="17"/>
        <v>0</v>
      </c>
      <c r="BI241" s="150">
        <f t="shared" si="18"/>
        <v>0</v>
      </c>
      <c r="BJ241" s="16" t="s">
        <v>77</v>
      </c>
      <c r="BK241" s="151">
        <f t="shared" si="19"/>
        <v>0</v>
      </c>
      <c r="BL241" s="16" t="s">
        <v>83</v>
      </c>
      <c r="BM241" s="16" t="s">
        <v>800</v>
      </c>
    </row>
    <row r="242" spans="2:65" s="1" customFormat="1" ht="16.5" customHeight="1">
      <c r="B242" s="139"/>
      <c r="C242" s="184" t="s">
        <v>801</v>
      </c>
      <c r="D242" s="184" t="s">
        <v>233</v>
      </c>
      <c r="E242" s="185" t="s">
        <v>802</v>
      </c>
      <c r="F242" s="186" t="s">
        <v>803</v>
      </c>
      <c r="G242" s="187" t="s">
        <v>615</v>
      </c>
      <c r="H242" s="188">
        <v>25</v>
      </c>
      <c r="I242" s="189"/>
      <c r="J242" s="188">
        <f t="shared" si="10"/>
        <v>0</v>
      </c>
      <c r="K242" s="186" t="s">
        <v>1</v>
      </c>
      <c r="L242" s="190"/>
      <c r="M242" s="191" t="s">
        <v>1</v>
      </c>
      <c r="N242" s="192" t="s">
        <v>40</v>
      </c>
      <c r="O242" s="49"/>
      <c r="P242" s="148">
        <f t="shared" si="11"/>
        <v>0</v>
      </c>
      <c r="Q242" s="148">
        <v>0</v>
      </c>
      <c r="R242" s="148">
        <f t="shared" si="12"/>
        <v>0</v>
      </c>
      <c r="S242" s="148">
        <v>0</v>
      </c>
      <c r="T242" s="149">
        <f t="shared" si="13"/>
        <v>0</v>
      </c>
      <c r="AR242" s="16" t="s">
        <v>95</v>
      </c>
      <c r="AT242" s="16" t="s">
        <v>233</v>
      </c>
      <c r="AU242" s="16" t="s">
        <v>77</v>
      </c>
      <c r="AY242" s="16" t="s">
        <v>147</v>
      </c>
      <c r="BE242" s="150">
        <f t="shared" si="14"/>
        <v>0</v>
      </c>
      <c r="BF242" s="150">
        <f t="shared" si="15"/>
        <v>0</v>
      </c>
      <c r="BG242" s="150">
        <f t="shared" si="16"/>
        <v>0</v>
      </c>
      <c r="BH242" s="150">
        <f t="shared" si="17"/>
        <v>0</v>
      </c>
      <c r="BI242" s="150">
        <f t="shared" si="18"/>
        <v>0</v>
      </c>
      <c r="BJ242" s="16" t="s">
        <v>77</v>
      </c>
      <c r="BK242" s="151">
        <f t="shared" si="19"/>
        <v>0</v>
      </c>
      <c r="BL242" s="16" t="s">
        <v>83</v>
      </c>
      <c r="BM242" s="16" t="s">
        <v>804</v>
      </c>
    </row>
    <row r="243" spans="2:65" s="1" customFormat="1" ht="16.5" customHeight="1">
      <c r="B243" s="139"/>
      <c r="C243" s="184" t="s">
        <v>805</v>
      </c>
      <c r="D243" s="184" t="s">
        <v>233</v>
      </c>
      <c r="E243" s="185" t="s">
        <v>806</v>
      </c>
      <c r="F243" s="186" t="s">
        <v>807</v>
      </c>
      <c r="G243" s="187" t="s">
        <v>615</v>
      </c>
      <c r="H243" s="188">
        <v>35</v>
      </c>
      <c r="I243" s="189"/>
      <c r="J243" s="188">
        <f t="shared" si="10"/>
        <v>0</v>
      </c>
      <c r="K243" s="186" t="s">
        <v>1</v>
      </c>
      <c r="L243" s="190"/>
      <c r="M243" s="191" t="s">
        <v>1</v>
      </c>
      <c r="N243" s="192" t="s">
        <v>40</v>
      </c>
      <c r="O243" s="49"/>
      <c r="P243" s="148">
        <f t="shared" si="11"/>
        <v>0</v>
      </c>
      <c r="Q243" s="148">
        <v>0</v>
      </c>
      <c r="R243" s="148">
        <f t="shared" si="12"/>
        <v>0</v>
      </c>
      <c r="S243" s="148">
        <v>0</v>
      </c>
      <c r="T243" s="149">
        <f t="shared" si="13"/>
        <v>0</v>
      </c>
      <c r="AR243" s="16" t="s">
        <v>95</v>
      </c>
      <c r="AT243" s="16" t="s">
        <v>233</v>
      </c>
      <c r="AU243" s="16" t="s">
        <v>77</v>
      </c>
      <c r="AY243" s="16" t="s">
        <v>147</v>
      </c>
      <c r="BE243" s="150">
        <f t="shared" si="14"/>
        <v>0</v>
      </c>
      <c r="BF243" s="150">
        <f t="shared" si="15"/>
        <v>0</v>
      </c>
      <c r="BG243" s="150">
        <f t="shared" si="16"/>
        <v>0</v>
      </c>
      <c r="BH243" s="150">
        <f t="shared" si="17"/>
        <v>0</v>
      </c>
      <c r="BI243" s="150">
        <f t="shared" si="18"/>
        <v>0</v>
      </c>
      <c r="BJ243" s="16" t="s">
        <v>77</v>
      </c>
      <c r="BK243" s="151">
        <f t="shared" si="19"/>
        <v>0</v>
      </c>
      <c r="BL243" s="16" t="s">
        <v>83</v>
      </c>
      <c r="BM243" s="16" t="s">
        <v>808</v>
      </c>
    </row>
    <row r="244" spans="2:65" s="1" customFormat="1" ht="16.5" customHeight="1">
      <c r="B244" s="139"/>
      <c r="C244" s="184" t="s">
        <v>809</v>
      </c>
      <c r="D244" s="184" t="s">
        <v>233</v>
      </c>
      <c r="E244" s="185" t="s">
        <v>810</v>
      </c>
      <c r="F244" s="186" t="s">
        <v>811</v>
      </c>
      <c r="G244" s="187" t="s">
        <v>615</v>
      </c>
      <c r="H244" s="188">
        <v>25</v>
      </c>
      <c r="I244" s="189"/>
      <c r="J244" s="188">
        <f t="shared" si="10"/>
        <v>0</v>
      </c>
      <c r="K244" s="186" t="s">
        <v>1</v>
      </c>
      <c r="L244" s="190"/>
      <c r="M244" s="191" t="s">
        <v>1</v>
      </c>
      <c r="N244" s="192" t="s">
        <v>40</v>
      </c>
      <c r="O244" s="49"/>
      <c r="P244" s="148">
        <f t="shared" si="11"/>
        <v>0</v>
      </c>
      <c r="Q244" s="148">
        <v>0</v>
      </c>
      <c r="R244" s="148">
        <f t="shared" si="12"/>
        <v>0</v>
      </c>
      <c r="S244" s="148">
        <v>0</v>
      </c>
      <c r="T244" s="149">
        <f t="shared" si="13"/>
        <v>0</v>
      </c>
      <c r="AR244" s="16" t="s">
        <v>95</v>
      </c>
      <c r="AT244" s="16" t="s">
        <v>233</v>
      </c>
      <c r="AU244" s="16" t="s">
        <v>77</v>
      </c>
      <c r="AY244" s="16" t="s">
        <v>147</v>
      </c>
      <c r="BE244" s="150">
        <f t="shared" si="14"/>
        <v>0</v>
      </c>
      <c r="BF244" s="150">
        <f t="shared" si="15"/>
        <v>0</v>
      </c>
      <c r="BG244" s="150">
        <f t="shared" si="16"/>
        <v>0</v>
      </c>
      <c r="BH244" s="150">
        <f t="shared" si="17"/>
        <v>0</v>
      </c>
      <c r="BI244" s="150">
        <f t="shared" si="18"/>
        <v>0</v>
      </c>
      <c r="BJ244" s="16" t="s">
        <v>77</v>
      </c>
      <c r="BK244" s="151">
        <f t="shared" si="19"/>
        <v>0</v>
      </c>
      <c r="BL244" s="16" t="s">
        <v>83</v>
      </c>
      <c r="BM244" s="16" t="s">
        <v>812</v>
      </c>
    </row>
    <row r="245" spans="2:65" s="1" customFormat="1" ht="16.5" customHeight="1">
      <c r="B245" s="139"/>
      <c r="C245" s="184" t="s">
        <v>813</v>
      </c>
      <c r="D245" s="184" t="s">
        <v>233</v>
      </c>
      <c r="E245" s="185" t="s">
        <v>814</v>
      </c>
      <c r="F245" s="186" t="s">
        <v>815</v>
      </c>
      <c r="G245" s="187" t="s">
        <v>611</v>
      </c>
      <c r="H245" s="188">
        <v>1</v>
      </c>
      <c r="I245" s="189"/>
      <c r="J245" s="188">
        <f t="shared" si="10"/>
        <v>0</v>
      </c>
      <c r="K245" s="186" t="s">
        <v>1</v>
      </c>
      <c r="L245" s="190"/>
      <c r="M245" s="191" t="s">
        <v>1</v>
      </c>
      <c r="N245" s="192" t="s">
        <v>40</v>
      </c>
      <c r="O245" s="49"/>
      <c r="P245" s="148">
        <f t="shared" si="11"/>
        <v>0</v>
      </c>
      <c r="Q245" s="148">
        <v>0</v>
      </c>
      <c r="R245" s="148">
        <f t="shared" si="12"/>
        <v>0</v>
      </c>
      <c r="S245" s="148">
        <v>0</v>
      </c>
      <c r="T245" s="149">
        <f t="shared" si="13"/>
        <v>0</v>
      </c>
      <c r="AR245" s="16" t="s">
        <v>95</v>
      </c>
      <c r="AT245" s="16" t="s">
        <v>233</v>
      </c>
      <c r="AU245" s="16" t="s">
        <v>77</v>
      </c>
      <c r="AY245" s="16" t="s">
        <v>147</v>
      </c>
      <c r="BE245" s="150">
        <f t="shared" si="14"/>
        <v>0</v>
      </c>
      <c r="BF245" s="150">
        <f t="shared" si="15"/>
        <v>0</v>
      </c>
      <c r="BG245" s="150">
        <f t="shared" si="16"/>
        <v>0</v>
      </c>
      <c r="BH245" s="150">
        <f t="shared" si="17"/>
        <v>0</v>
      </c>
      <c r="BI245" s="150">
        <f t="shared" si="18"/>
        <v>0</v>
      </c>
      <c r="BJ245" s="16" t="s">
        <v>77</v>
      </c>
      <c r="BK245" s="151">
        <f t="shared" si="19"/>
        <v>0</v>
      </c>
      <c r="BL245" s="16" t="s">
        <v>83</v>
      </c>
      <c r="BM245" s="16" t="s">
        <v>816</v>
      </c>
    </row>
    <row r="246" spans="2:65" s="1" customFormat="1" ht="16.5" customHeight="1">
      <c r="B246" s="139"/>
      <c r="C246" s="184" t="s">
        <v>385</v>
      </c>
      <c r="D246" s="184" t="s">
        <v>233</v>
      </c>
      <c r="E246" s="185" t="s">
        <v>817</v>
      </c>
      <c r="F246" s="186" t="s">
        <v>818</v>
      </c>
      <c r="G246" s="187" t="s">
        <v>611</v>
      </c>
      <c r="H246" s="188">
        <v>1</v>
      </c>
      <c r="I246" s="189"/>
      <c r="J246" s="188">
        <f t="shared" si="10"/>
        <v>0</v>
      </c>
      <c r="K246" s="186" t="s">
        <v>1</v>
      </c>
      <c r="L246" s="190"/>
      <c r="M246" s="191" t="s">
        <v>1</v>
      </c>
      <c r="N246" s="192" t="s">
        <v>40</v>
      </c>
      <c r="O246" s="49"/>
      <c r="P246" s="148">
        <f t="shared" si="11"/>
        <v>0</v>
      </c>
      <c r="Q246" s="148">
        <v>0</v>
      </c>
      <c r="R246" s="148">
        <f t="shared" si="12"/>
        <v>0</v>
      </c>
      <c r="S246" s="148">
        <v>0</v>
      </c>
      <c r="T246" s="149">
        <f t="shared" si="13"/>
        <v>0</v>
      </c>
      <c r="AR246" s="16" t="s">
        <v>95</v>
      </c>
      <c r="AT246" s="16" t="s">
        <v>233</v>
      </c>
      <c r="AU246" s="16" t="s">
        <v>77</v>
      </c>
      <c r="AY246" s="16" t="s">
        <v>147</v>
      </c>
      <c r="BE246" s="150">
        <f t="shared" si="14"/>
        <v>0</v>
      </c>
      <c r="BF246" s="150">
        <f t="shared" si="15"/>
        <v>0</v>
      </c>
      <c r="BG246" s="150">
        <f t="shared" si="16"/>
        <v>0</v>
      </c>
      <c r="BH246" s="150">
        <f t="shared" si="17"/>
        <v>0</v>
      </c>
      <c r="BI246" s="150">
        <f t="shared" si="18"/>
        <v>0</v>
      </c>
      <c r="BJ246" s="16" t="s">
        <v>77</v>
      </c>
      <c r="BK246" s="151">
        <f t="shared" si="19"/>
        <v>0</v>
      </c>
      <c r="BL246" s="16" t="s">
        <v>83</v>
      </c>
      <c r="BM246" s="16" t="s">
        <v>819</v>
      </c>
    </row>
    <row r="247" spans="2:65" s="1" customFormat="1" ht="16.5" customHeight="1">
      <c r="B247" s="139"/>
      <c r="C247" s="184" t="s">
        <v>820</v>
      </c>
      <c r="D247" s="184" t="s">
        <v>233</v>
      </c>
      <c r="E247" s="185" t="s">
        <v>821</v>
      </c>
      <c r="F247" s="186" t="s">
        <v>822</v>
      </c>
      <c r="G247" s="187" t="s">
        <v>611</v>
      </c>
      <c r="H247" s="188">
        <v>1</v>
      </c>
      <c r="I247" s="189"/>
      <c r="J247" s="188">
        <f t="shared" si="10"/>
        <v>0</v>
      </c>
      <c r="K247" s="186" t="s">
        <v>1</v>
      </c>
      <c r="L247" s="190"/>
      <c r="M247" s="191" t="s">
        <v>1</v>
      </c>
      <c r="N247" s="192" t="s">
        <v>40</v>
      </c>
      <c r="O247" s="49"/>
      <c r="P247" s="148">
        <f t="shared" si="11"/>
        <v>0</v>
      </c>
      <c r="Q247" s="148">
        <v>0</v>
      </c>
      <c r="R247" s="148">
        <f t="shared" si="12"/>
        <v>0</v>
      </c>
      <c r="S247" s="148">
        <v>0</v>
      </c>
      <c r="T247" s="149">
        <f t="shared" si="13"/>
        <v>0</v>
      </c>
      <c r="AR247" s="16" t="s">
        <v>95</v>
      </c>
      <c r="AT247" s="16" t="s">
        <v>233</v>
      </c>
      <c r="AU247" s="16" t="s">
        <v>77</v>
      </c>
      <c r="AY247" s="16" t="s">
        <v>147</v>
      </c>
      <c r="BE247" s="150">
        <f t="shared" si="14"/>
        <v>0</v>
      </c>
      <c r="BF247" s="150">
        <f t="shared" si="15"/>
        <v>0</v>
      </c>
      <c r="BG247" s="150">
        <f t="shared" si="16"/>
        <v>0</v>
      </c>
      <c r="BH247" s="150">
        <f t="shared" si="17"/>
        <v>0</v>
      </c>
      <c r="BI247" s="150">
        <f t="shared" si="18"/>
        <v>0</v>
      </c>
      <c r="BJ247" s="16" t="s">
        <v>77</v>
      </c>
      <c r="BK247" s="151">
        <f t="shared" si="19"/>
        <v>0</v>
      </c>
      <c r="BL247" s="16" t="s">
        <v>83</v>
      </c>
      <c r="BM247" s="16" t="s">
        <v>823</v>
      </c>
    </row>
    <row r="248" spans="2:65" s="1" customFormat="1" ht="16.5" customHeight="1">
      <c r="B248" s="139"/>
      <c r="C248" s="184" t="s">
        <v>824</v>
      </c>
      <c r="D248" s="184" t="s">
        <v>233</v>
      </c>
      <c r="E248" s="185" t="s">
        <v>825</v>
      </c>
      <c r="F248" s="186" t="s">
        <v>826</v>
      </c>
      <c r="G248" s="187" t="s">
        <v>611</v>
      </c>
      <c r="H248" s="188">
        <v>1</v>
      </c>
      <c r="I248" s="189"/>
      <c r="J248" s="188">
        <f t="shared" si="10"/>
        <v>0</v>
      </c>
      <c r="K248" s="186" t="s">
        <v>1</v>
      </c>
      <c r="L248" s="190"/>
      <c r="M248" s="191" t="s">
        <v>1</v>
      </c>
      <c r="N248" s="192" t="s">
        <v>40</v>
      </c>
      <c r="O248" s="49"/>
      <c r="P248" s="148">
        <f t="shared" si="11"/>
        <v>0</v>
      </c>
      <c r="Q248" s="148">
        <v>0</v>
      </c>
      <c r="R248" s="148">
        <f t="shared" si="12"/>
        <v>0</v>
      </c>
      <c r="S248" s="148">
        <v>0</v>
      </c>
      <c r="T248" s="149">
        <f t="shared" si="13"/>
        <v>0</v>
      </c>
      <c r="AR248" s="16" t="s">
        <v>95</v>
      </c>
      <c r="AT248" s="16" t="s">
        <v>233</v>
      </c>
      <c r="AU248" s="16" t="s">
        <v>77</v>
      </c>
      <c r="AY248" s="16" t="s">
        <v>147</v>
      </c>
      <c r="BE248" s="150">
        <f t="shared" si="14"/>
        <v>0</v>
      </c>
      <c r="BF248" s="150">
        <f t="shared" si="15"/>
        <v>0</v>
      </c>
      <c r="BG248" s="150">
        <f t="shared" si="16"/>
        <v>0</v>
      </c>
      <c r="BH248" s="150">
        <f t="shared" si="17"/>
        <v>0</v>
      </c>
      <c r="BI248" s="150">
        <f t="shared" si="18"/>
        <v>0</v>
      </c>
      <c r="BJ248" s="16" t="s">
        <v>77</v>
      </c>
      <c r="BK248" s="151">
        <f t="shared" si="19"/>
        <v>0</v>
      </c>
      <c r="BL248" s="16" t="s">
        <v>83</v>
      </c>
      <c r="BM248" s="16" t="s">
        <v>827</v>
      </c>
    </row>
    <row r="249" spans="2:65" s="1" customFormat="1" ht="16.5" customHeight="1">
      <c r="B249" s="139"/>
      <c r="C249" s="184" t="s">
        <v>828</v>
      </c>
      <c r="D249" s="184" t="s">
        <v>233</v>
      </c>
      <c r="E249" s="185" t="s">
        <v>829</v>
      </c>
      <c r="F249" s="186" t="s">
        <v>830</v>
      </c>
      <c r="G249" s="187" t="s">
        <v>611</v>
      </c>
      <c r="H249" s="188">
        <v>2</v>
      </c>
      <c r="I249" s="189"/>
      <c r="J249" s="188">
        <f t="shared" si="10"/>
        <v>0</v>
      </c>
      <c r="K249" s="186" t="s">
        <v>1</v>
      </c>
      <c r="L249" s="190"/>
      <c r="M249" s="191" t="s">
        <v>1</v>
      </c>
      <c r="N249" s="192" t="s">
        <v>40</v>
      </c>
      <c r="O249" s="49"/>
      <c r="P249" s="148">
        <f t="shared" si="11"/>
        <v>0</v>
      </c>
      <c r="Q249" s="148">
        <v>0</v>
      </c>
      <c r="R249" s="148">
        <f t="shared" si="12"/>
        <v>0</v>
      </c>
      <c r="S249" s="148">
        <v>0</v>
      </c>
      <c r="T249" s="149">
        <f t="shared" si="13"/>
        <v>0</v>
      </c>
      <c r="AR249" s="16" t="s">
        <v>95</v>
      </c>
      <c r="AT249" s="16" t="s">
        <v>233</v>
      </c>
      <c r="AU249" s="16" t="s">
        <v>77</v>
      </c>
      <c r="AY249" s="16" t="s">
        <v>147</v>
      </c>
      <c r="BE249" s="150">
        <f t="shared" si="14"/>
        <v>0</v>
      </c>
      <c r="BF249" s="150">
        <f t="shared" si="15"/>
        <v>0</v>
      </c>
      <c r="BG249" s="150">
        <f t="shared" si="16"/>
        <v>0</v>
      </c>
      <c r="BH249" s="150">
        <f t="shared" si="17"/>
        <v>0</v>
      </c>
      <c r="BI249" s="150">
        <f t="shared" si="18"/>
        <v>0</v>
      </c>
      <c r="BJ249" s="16" t="s">
        <v>77</v>
      </c>
      <c r="BK249" s="151">
        <f t="shared" si="19"/>
        <v>0</v>
      </c>
      <c r="BL249" s="16" t="s">
        <v>83</v>
      </c>
      <c r="BM249" s="16" t="s">
        <v>831</v>
      </c>
    </row>
    <row r="250" spans="2:65" s="1" customFormat="1" ht="16.5" customHeight="1">
      <c r="B250" s="139"/>
      <c r="C250" s="184" t="s">
        <v>832</v>
      </c>
      <c r="D250" s="184" t="s">
        <v>233</v>
      </c>
      <c r="E250" s="185" t="s">
        <v>833</v>
      </c>
      <c r="F250" s="186" t="s">
        <v>834</v>
      </c>
      <c r="G250" s="187" t="s">
        <v>611</v>
      </c>
      <c r="H250" s="188">
        <v>4</v>
      </c>
      <c r="I250" s="189"/>
      <c r="J250" s="188">
        <f t="shared" si="10"/>
        <v>0</v>
      </c>
      <c r="K250" s="186" t="s">
        <v>1</v>
      </c>
      <c r="L250" s="190"/>
      <c r="M250" s="191" t="s">
        <v>1</v>
      </c>
      <c r="N250" s="192" t="s">
        <v>40</v>
      </c>
      <c r="O250" s="49"/>
      <c r="P250" s="148">
        <f t="shared" si="11"/>
        <v>0</v>
      </c>
      <c r="Q250" s="148">
        <v>0</v>
      </c>
      <c r="R250" s="148">
        <f t="shared" si="12"/>
        <v>0</v>
      </c>
      <c r="S250" s="148">
        <v>0</v>
      </c>
      <c r="T250" s="149">
        <f t="shared" si="13"/>
        <v>0</v>
      </c>
      <c r="AR250" s="16" t="s">
        <v>95</v>
      </c>
      <c r="AT250" s="16" t="s">
        <v>233</v>
      </c>
      <c r="AU250" s="16" t="s">
        <v>77</v>
      </c>
      <c r="AY250" s="16" t="s">
        <v>147</v>
      </c>
      <c r="BE250" s="150">
        <f t="shared" si="14"/>
        <v>0</v>
      </c>
      <c r="BF250" s="150">
        <f t="shared" si="15"/>
        <v>0</v>
      </c>
      <c r="BG250" s="150">
        <f t="shared" si="16"/>
        <v>0</v>
      </c>
      <c r="BH250" s="150">
        <f t="shared" si="17"/>
        <v>0</v>
      </c>
      <c r="BI250" s="150">
        <f t="shared" si="18"/>
        <v>0</v>
      </c>
      <c r="BJ250" s="16" t="s">
        <v>77</v>
      </c>
      <c r="BK250" s="151">
        <f t="shared" si="19"/>
        <v>0</v>
      </c>
      <c r="BL250" s="16" t="s">
        <v>83</v>
      </c>
      <c r="BM250" s="16" t="s">
        <v>835</v>
      </c>
    </row>
    <row r="251" spans="2:65" s="1" customFormat="1" ht="16.5" customHeight="1">
      <c r="B251" s="139"/>
      <c r="C251" s="184" t="s">
        <v>836</v>
      </c>
      <c r="D251" s="184" t="s">
        <v>233</v>
      </c>
      <c r="E251" s="185" t="s">
        <v>837</v>
      </c>
      <c r="F251" s="186" t="s">
        <v>838</v>
      </c>
      <c r="G251" s="187" t="s">
        <v>611</v>
      </c>
      <c r="H251" s="188">
        <v>1</v>
      </c>
      <c r="I251" s="189"/>
      <c r="J251" s="188">
        <f t="shared" si="10"/>
        <v>0</v>
      </c>
      <c r="K251" s="186" t="s">
        <v>1</v>
      </c>
      <c r="L251" s="190"/>
      <c r="M251" s="191" t="s">
        <v>1</v>
      </c>
      <c r="N251" s="192" t="s">
        <v>40</v>
      </c>
      <c r="O251" s="49"/>
      <c r="P251" s="148">
        <f t="shared" si="11"/>
        <v>0</v>
      </c>
      <c r="Q251" s="148">
        <v>0</v>
      </c>
      <c r="R251" s="148">
        <f t="shared" si="12"/>
        <v>0</v>
      </c>
      <c r="S251" s="148">
        <v>0</v>
      </c>
      <c r="T251" s="149">
        <f t="shared" si="13"/>
        <v>0</v>
      </c>
      <c r="AR251" s="16" t="s">
        <v>95</v>
      </c>
      <c r="AT251" s="16" t="s">
        <v>233</v>
      </c>
      <c r="AU251" s="16" t="s">
        <v>77</v>
      </c>
      <c r="AY251" s="16" t="s">
        <v>147</v>
      </c>
      <c r="BE251" s="150">
        <f t="shared" si="14"/>
        <v>0</v>
      </c>
      <c r="BF251" s="150">
        <f t="shared" si="15"/>
        <v>0</v>
      </c>
      <c r="BG251" s="150">
        <f t="shared" si="16"/>
        <v>0</v>
      </c>
      <c r="BH251" s="150">
        <f t="shared" si="17"/>
        <v>0</v>
      </c>
      <c r="BI251" s="150">
        <f t="shared" si="18"/>
        <v>0</v>
      </c>
      <c r="BJ251" s="16" t="s">
        <v>77</v>
      </c>
      <c r="BK251" s="151">
        <f t="shared" si="19"/>
        <v>0</v>
      </c>
      <c r="BL251" s="16" t="s">
        <v>83</v>
      </c>
      <c r="BM251" s="16" t="s">
        <v>839</v>
      </c>
    </row>
    <row r="252" spans="2:65" s="1" customFormat="1" ht="16.5" customHeight="1">
      <c r="B252" s="139"/>
      <c r="C252" s="184" t="s">
        <v>840</v>
      </c>
      <c r="D252" s="184" t="s">
        <v>233</v>
      </c>
      <c r="E252" s="185" t="s">
        <v>841</v>
      </c>
      <c r="F252" s="186" t="s">
        <v>842</v>
      </c>
      <c r="G252" s="187" t="s">
        <v>611</v>
      </c>
      <c r="H252" s="188">
        <v>2</v>
      </c>
      <c r="I252" s="189"/>
      <c r="J252" s="188">
        <f t="shared" si="10"/>
        <v>0</v>
      </c>
      <c r="K252" s="186" t="s">
        <v>1</v>
      </c>
      <c r="L252" s="190"/>
      <c r="M252" s="191" t="s">
        <v>1</v>
      </c>
      <c r="N252" s="192" t="s">
        <v>40</v>
      </c>
      <c r="O252" s="49"/>
      <c r="P252" s="148">
        <f t="shared" si="11"/>
        <v>0</v>
      </c>
      <c r="Q252" s="148">
        <v>0</v>
      </c>
      <c r="R252" s="148">
        <f t="shared" si="12"/>
        <v>0</v>
      </c>
      <c r="S252" s="148">
        <v>0</v>
      </c>
      <c r="T252" s="149">
        <f t="shared" si="13"/>
        <v>0</v>
      </c>
      <c r="AR252" s="16" t="s">
        <v>95</v>
      </c>
      <c r="AT252" s="16" t="s">
        <v>233</v>
      </c>
      <c r="AU252" s="16" t="s">
        <v>77</v>
      </c>
      <c r="AY252" s="16" t="s">
        <v>147</v>
      </c>
      <c r="BE252" s="150">
        <f t="shared" si="14"/>
        <v>0</v>
      </c>
      <c r="BF252" s="150">
        <f t="shared" si="15"/>
        <v>0</v>
      </c>
      <c r="BG252" s="150">
        <f t="shared" si="16"/>
        <v>0</v>
      </c>
      <c r="BH252" s="150">
        <f t="shared" si="17"/>
        <v>0</v>
      </c>
      <c r="BI252" s="150">
        <f t="shared" si="18"/>
        <v>0</v>
      </c>
      <c r="BJ252" s="16" t="s">
        <v>77</v>
      </c>
      <c r="BK252" s="151">
        <f t="shared" si="19"/>
        <v>0</v>
      </c>
      <c r="BL252" s="16" t="s">
        <v>83</v>
      </c>
      <c r="BM252" s="16" t="s">
        <v>843</v>
      </c>
    </row>
    <row r="253" spans="2:65" s="1" customFormat="1" ht="16.5" customHeight="1">
      <c r="B253" s="139"/>
      <c r="C253" s="184" t="s">
        <v>844</v>
      </c>
      <c r="D253" s="184" t="s">
        <v>233</v>
      </c>
      <c r="E253" s="185" t="s">
        <v>845</v>
      </c>
      <c r="F253" s="186" t="s">
        <v>846</v>
      </c>
      <c r="G253" s="187" t="s">
        <v>611</v>
      </c>
      <c r="H253" s="188">
        <v>2</v>
      </c>
      <c r="I253" s="189"/>
      <c r="J253" s="188">
        <f t="shared" si="10"/>
        <v>0</v>
      </c>
      <c r="K253" s="186" t="s">
        <v>1</v>
      </c>
      <c r="L253" s="190"/>
      <c r="M253" s="191" t="s">
        <v>1</v>
      </c>
      <c r="N253" s="192" t="s">
        <v>40</v>
      </c>
      <c r="O253" s="49"/>
      <c r="P253" s="148">
        <f t="shared" si="11"/>
        <v>0</v>
      </c>
      <c r="Q253" s="148">
        <v>0</v>
      </c>
      <c r="R253" s="148">
        <f t="shared" si="12"/>
        <v>0</v>
      </c>
      <c r="S253" s="148">
        <v>0</v>
      </c>
      <c r="T253" s="149">
        <f t="shared" si="13"/>
        <v>0</v>
      </c>
      <c r="AR253" s="16" t="s">
        <v>95</v>
      </c>
      <c r="AT253" s="16" t="s">
        <v>233</v>
      </c>
      <c r="AU253" s="16" t="s">
        <v>77</v>
      </c>
      <c r="AY253" s="16" t="s">
        <v>147</v>
      </c>
      <c r="BE253" s="150">
        <f t="shared" si="14"/>
        <v>0</v>
      </c>
      <c r="BF253" s="150">
        <f t="shared" si="15"/>
        <v>0</v>
      </c>
      <c r="BG253" s="150">
        <f t="shared" si="16"/>
        <v>0</v>
      </c>
      <c r="BH253" s="150">
        <f t="shared" si="17"/>
        <v>0</v>
      </c>
      <c r="BI253" s="150">
        <f t="shared" si="18"/>
        <v>0</v>
      </c>
      <c r="BJ253" s="16" t="s">
        <v>77</v>
      </c>
      <c r="BK253" s="151">
        <f t="shared" si="19"/>
        <v>0</v>
      </c>
      <c r="BL253" s="16" t="s">
        <v>83</v>
      </c>
      <c r="BM253" s="16" t="s">
        <v>847</v>
      </c>
    </row>
    <row r="254" spans="2:65" s="1" customFormat="1" ht="16.5" customHeight="1">
      <c r="B254" s="139"/>
      <c r="C254" s="184" t="s">
        <v>848</v>
      </c>
      <c r="D254" s="184" t="s">
        <v>233</v>
      </c>
      <c r="E254" s="185" t="s">
        <v>849</v>
      </c>
      <c r="F254" s="186" t="s">
        <v>850</v>
      </c>
      <c r="G254" s="187" t="s">
        <v>851</v>
      </c>
      <c r="H254" s="188">
        <v>2</v>
      </c>
      <c r="I254" s="189"/>
      <c r="J254" s="188">
        <f t="shared" si="10"/>
        <v>0</v>
      </c>
      <c r="K254" s="186" t="s">
        <v>1</v>
      </c>
      <c r="L254" s="190"/>
      <c r="M254" s="191" t="s">
        <v>1</v>
      </c>
      <c r="N254" s="192" t="s">
        <v>40</v>
      </c>
      <c r="O254" s="49"/>
      <c r="P254" s="148">
        <f t="shared" si="11"/>
        <v>0</v>
      </c>
      <c r="Q254" s="148">
        <v>0</v>
      </c>
      <c r="R254" s="148">
        <f t="shared" si="12"/>
        <v>0</v>
      </c>
      <c r="S254" s="148">
        <v>0</v>
      </c>
      <c r="T254" s="149">
        <f t="shared" si="13"/>
        <v>0</v>
      </c>
      <c r="AR254" s="16" t="s">
        <v>95</v>
      </c>
      <c r="AT254" s="16" t="s">
        <v>233</v>
      </c>
      <c r="AU254" s="16" t="s">
        <v>77</v>
      </c>
      <c r="AY254" s="16" t="s">
        <v>147</v>
      </c>
      <c r="BE254" s="150">
        <f t="shared" si="14"/>
        <v>0</v>
      </c>
      <c r="BF254" s="150">
        <f t="shared" si="15"/>
        <v>0</v>
      </c>
      <c r="BG254" s="150">
        <f t="shared" si="16"/>
        <v>0</v>
      </c>
      <c r="BH254" s="150">
        <f t="shared" si="17"/>
        <v>0</v>
      </c>
      <c r="BI254" s="150">
        <f t="shared" si="18"/>
        <v>0</v>
      </c>
      <c r="BJ254" s="16" t="s">
        <v>77</v>
      </c>
      <c r="BK254" s="151">
        <f t="shared" si="19"/>
        <v>0</v>
      </c>
      <c r="BL254" s="16" t="s">
        <v>83</v>
      </c>
      <c r="BM254" s="16" t="s">
        <v>852</v>
      </c>
    </row>
    <row r="255" spans="2:65" s="1" customFormat="1" ht="16.5" customHeight="1">
      <c r="B255" s="139"/>
      <c r="C255" s="184" t="s">
        <v>853</v>
      </c>
      <c r="D255" s="184" t="s">
        <v>233</v>
      </c>
      <c r="E255" s="185" t="s">
        <v>854</v>
      </c>
      <c r="F255" s="186" t="s">
        <v>855</v>
      </c>
      <c r="G255" s="187" t="s">
        <v>611</v>
      </c>
      <c r="H255" s="188">
        <v>25</v>
      </c>
      <c r="I255" s="189"/>
      <c r="J255" s="188">
        <f t="shared" si="10"/>
        <v>0</v>
      </c>
      <c r="K255" s="186" t="s">
        <v>1</v>
      </c>
      <c r="L255" s="190"/>
      <c r="M255" s="191" t="s">
        <v>1</v>
      </c>
      <c r="N255" s="192" t="s">
        <v>40</v>
      </c>
      <c r="O255" s="49"/>
      <c r="P255" s="148">
        <f t="shared" si="11"/>
        <v>0</v>
      </c>
      <c r="Q255" s="148">
        <v>0</v>
      </c>
      <c r="R255" s="148">
        <f t="shared" si="12"/>
        <v>0</v>
      </c>
      <c r="S255" s="148">
        <v>0</v>
      </c>
      <c r="T255" s="149">
        <f t="shared" si="13"/>
        <v>0</v>
      </c>
      <c r="AR255" s="16" t="s">
        <v>95</v>
      </c>
      <c r="AT255" s="16" t="s">
        <v>233</v>
      </c>
      <c r="AU255" s="16" t="s">
        <v>77</v>
      </c>
      <c r="AY255" s="16" t="s">
        <v>147</v>
      </c>
      <c r="BE255" s="150">
        <f t="shared" si="14"/>
        <v>0</v>
      </c>
      <c r="BF255" s="150">
        <f t="shared" si="15"/>
        <v>0</v>
      </c>
      <c r="BG255" s="150">
        <f t="shared" si="16"/>
        <v>0</v>
      </c>
      <c r="BH255" s="150">
        <f t="shared" si="17"/>
        <v>0</v>
      </c>
      <c r="BI255" s="150">
        <f t="shared" si="18"/>
        <v>0</v>
      </c>
      <c r="BJ255" s="16" t="s">
        <v>77</v>
      </c>
      <c r="BK255" s="151">
        <f t="shared" si="19"/>
        <v>0</v>
      </c>
      <c r="BL255" s="16" t="s">
        <v>83</v>
      </c>
      <c r="BM255" s="16" t="s">
        <v>856</v>
      </c>
    </row>
    <row r="256" spans="2:65" s="1" customFormat="1" ht="16.5" customHeight="1">
      <c r="B256" s="139"/>
      <c r="C256" s="184" t="s">
        <v>857</v>
      </c>
      <c r="D256" s="184" t="s">
        <v>233</v>
      </c>
      <c r="E256" s="185" t="s">
        <v>858</v>
      </c>
      <c r="F256" s="186" t="s">
        <v>859</v>
      </c>
      <c r="G256" s="187" t="s">
        <v>851</v>
      </c>
      <c r="H256" s="188">
        <v>2</v>
      </c>
      <c r="I256" s="189"/>
      <c r="J256" s="188">
        <f t="shared" ref="J256:J260" si="20">ROUND(I256*H256,3)</f>
        <v>0</v>
      </c>
      <c r="K256" s="186" t="s">
        <v>1</v>
      </c>
      <c r="L256" s="190"/>
      <c r="M256" s="191" t="s">
        <v>1</v>
      </c>
      <c r="N256" s="192" t="s">
        <v>40</v>
      </c>
      <c r="O256" s="49"/>
      <c r="P256" s="148">
        <f t="shared" ref="P256:P260" si="21">O256*H256</f>
        <v>0</v>
      </c>
      <c r="Q256" s="148">
        <v>0</v>
      </c>
      <c r="R256" s="148">
        <f t="shared" ref="R256:R260" si="22">Q256*H256</f>
        <v>0</v>
      </c>
      <c r="S256" s="148">
        <v>0</v>
      </c>
      <c r="T256" s="149">
        <f t="shared" ref="T256:T260" si="23">S256*H256</f>
        <v>0</v>
      </c>
      <c r="AR256" s="16" t="s">
        <v>95</v>
      </c>
      <c r="AT256" s="16" t="s">
        <v>233</v>
      </c>
      <c r="AU256" s="16" t="s">
        <v>77</v>
      </c>
      <c r="AY256" s="16" t="s">
        <v>147</v>
      </c>
      <c r="BE256" s="150">
        <f t="shared" si="14"/>
        <v>0</v>
      </c>
      <c r="BF256" s="150">
        <f t="shared" si="15"/>
        <v>0</v>
      </c>
      <c r="BG256" s="150">
        <f t="shared" si="16"/>
        <v>0</v>
      </c>
      <c r="BH256" s="150">
        <f t="shared" si="17"/>
        <v>0</v>
      </c>
      <c r="BI256" s="150">
        <f t="shared" si="18"/>
        <v>0</v>
      </c>
      <c r="BJ256" s="16" t="s">
        <v>77</v>
      </c>
      <c r="BK256" s="151">
        <f t="shared" si="19"/>
        <v>0</v>
      </c>
      <c r="BL256" s="16" t="s">
        <v>83</v>
      </c>
      <c r="BM256" s="16" t="s">
        <v>860</v>
      </c>
    </row>
    <row r="257" spans="2:65" s="1" customFormat="1" ht="16.5" customHeight="1">
      <c r="B257" s="139"/>
      <c r="C257" s="184" t="s">
        <v>861</v>
      </c>
      <c r="D257" s="184" t="s">
        <v>233</v>
      </c>
      <c r="E257" s="185" t="s">
        <v>862</v>
      </c>
      <c r="F257" s="186" t="s">
        <v>863</v>
      </c>
      <c r="G257" s="187" t="s">
        <v>731</v>
      </c>
      <c r="H257" s="188">
        <v>20</v>
      </c>
      <c r="I257" s="189"/>
      <c r="J257" s="188">
        <f t="shared" si="20"/>
        <v>0</v>
      </c>
      <c r="K257" s="186" t="s">
        <v>1</v>
      </c>
      <c r="L257" s="190"/>
      <c r="M257" s="191" t="s">
        <v>1</v>
      </c>
      <c r="N257" s="192" t="s">
        <v>40</v>
      </c>
      <c r="O257" s="49"/>
      <c r="P257" s="148">
        <f t="shared" si="21"/>
        <v>0</v>
      </c>
      <c r="Q257" s="148">
        <v>0</v>
      </c>
      <c r="R257" s="148">
        <f t="shared" si="22"/>
        <v>0</v>
      </c>
      <c r="S257" s="148">
        <v>0</v>
      </c>
      <c r="T257" s="149">
        <f t="shared" si="23"/>
        <v>0</v>
      </c>
      <c r="AR257" s="16" t="s">
        <v>95</v>
      </c>
      <c r="AT257" s="16" t="s">
        <v>233</v>
      </c>
      <c r="AU257" s="16" t="s">
        <v>77</v>
      </c>
      <c r="AY257" s="16" t="s">
        <v>147</v>
      </c>
      <c r="BE257" s="150">
        <f t="shared" si="14"/>
        <v>0</v>
      </c>
      <c r="BF257" s="150">
        <f t="shared" si="15"/>
        <v>0</v>
      </c>
      <c r="BG257" s="150">
        <f t="shared" si="16"/>
        <v>0</v>
      </c>
      <c r="BH257" s="150">
        <f t="shared" si="17"/>
        <v>0</v>
      </c>
      <c r="BI257" s="150">
        <f t="shared" si="18"/>
        <v>0</v>
      </c>
      <c r="BJ257" s="16" t="s">
        <v>77</v>
      </c>
      <c r="BK257" s="151">
        <f t="shared" si="19"/>
        <v>0</v>
      </c>
      <c r="BL257" s="16" t="s">
        <v>83</v>
      </c>
      <c r="BM257" s="16" t="s">
        <v>864</v>
      </c>
    </row>
    <row r="258" spans="2:65" s="1" customFormat="1" ht="16.5" customHeight="1">
      <c r="B258" s="139"/>
      <c r="C258" s="140" t="s">
        <v>865</v>
      </c>
      <c r="D258" s="140" t="s">
        <v>149</v>
      </c>
      <c r="E258" s="141" t="s">
        <v>866</v>
      </c>
      <c r="F258" s="142" t="s">
        <v>867</v>
      </c>
      <c r="G258" s="143" t="s">
        <v>434</v>
      </c>
      <c r="H258" s="144">
        <v>1</v>
      </c>
      <c r="I258" s="145"/>
      <c r="J258" s="144">
        <f t="shared" si="20"/>
        <v>0</v>
      </c>
      <c r="K258" s="142" t="s">
        <v>1</v>
      </c>
      <c r="L258" s="30"/>
      <c r="M258" s="146" t="s">
        <v>1</v>
      </c>
      <c r="N258" s="147" t="s">
        <v>40</v>
      </c>
      <c r="O258" s="49"/>
      <c r="P258" s="148">
        <f t="shared" si="21"/>
        <v>0</v>
      </c>
      <c r="Q258" s="148">
        <v>0</v>
      </c>
      <c r="R258" s="148">
        <f t="shared" si="22"/>
        <v>0</v>
      </c>
      <c r="S258" s="148">
        <v>0</v>
      </c>
      <c r="T258" s="149">
        <f t="shared" si="23"/>
        <v>0</v>
      </c>
      <c r="AR258" s="16" t="s">
        <v>435</v>
      </c>
      <c r="AT258" s="16" t="s">
        <v>149</v>
      </c>
      <c r="AU258" s="16" t="s">
        <v>77</v>
      </c>
      <c r="AY258" s="16" t="s">
        <v>147</v>
      </c>
      <c r="BE258" s="150">
        <f t="shared" si="14"/>
        <v>0</v>
      </c>
      <c r="BF258" s="150">
        <f t="shared" si="15"/>
        <v>0</v>
      </c>
      <c r="BG258" s="150">
        <f t="shared" si="16"/>
        <v>0</v>
      </c>
      <c r="BH258" s="150">
        <f t="shared" si="17"/>
        <v>0</v>
      </c>
      <c r="BI258" s="150">
        <f t="shared" si="18"/>
        <v>0</v>
      </c>
      <c r="BJ258" s="16" t="s">
        <v>77</v>
      </c>
      <c r="BK258" s="151">
        <f t="shared" si="19"/>
        <v>0</v>
      </c>
      <c r="BL258" s="16" t="s">
        <v>435</v>
      </c>
      <c r="BM258" s="16" t="s">
        <v>868</v>
      </c>
    </row>
    <row r="259" spans="2:65" s="1" customFormat="1" ht="16.5" customHeight="1">
      <c r="B259" s="139"/>
      <c r="C259" s="140" t="s">
        <v>869</v>
      </c>
      <c r="D259" s="140" t="s">
        <v>149</v>
      </c>
      <c r="E259" s="141" t="s">
        <v>870</v>
      </c>
      <c r="F259" s="142" t="s">
        <v>871</v>
      </c>
      <c r="G259" s="143" t="s">
        <v>434</v>
      </c>
      <c r="H259" s="144">
        <v>1</v>
      </c>
      <c r="I259" s="145"/>
      <c r="J259" s="144">
        <f t="shared" si="20"/>
        <v>0</v>
      </c>
      <c r="K259" s="142" t="s">
        <v>1</v>
      </c>
      <c r="L259" s="30"/>
      <c r="M259" s="146" t="s">
        <v>1</v>
      </c>
      <c r="N259" s="147" t="s">
        <v>40</v>
      </c>
      <c r="O259" s="49"/>
      <c r="P259" s="148">
        <f t="shared" si="21"/>
        <v>0</v>
      </c>
      <c r="Q259" s="148">
        <v>0</v>
      </c>
      <c r="R259" s="148">
        <f t="shared" si="22"/>
        <v>0</v>
      </c>
      <c r="S259" s="148">
        <v>0</v>
      </c>
      <c r="T259" s="149">
        <f t="shared" si="23"/>
        <v>0</v>
      </c>
      <c r="AR259" s="16" t="s">
        <v>435</v>
      </c>
      <c r="AT259" s="16" t="s">
        <v>149</v>
      </c>
      <c r="AU259" s="16" t="s">
        <v>77</v>
      </c>
      <c r="AY259" s="16" t="s">
        <v>147</v>
      </c>
      <c r="BE259" s="150">
        <f t="shared" si="14"/>
        <v>0</v>
      </c>
      <c r="BF259" s="150">
        <f t="shared" si="15"/>
        <v>0</v>
      </c>
      <c r="BG259" s="150">
        <f t="shared" si="16"/>
        <v>0</v>
      </c>
      <c r="BH259" s="150">
        <f t="shared" si="17"/>
        <v>0</v>
      </c>
      <c r="BI259" s="150">
        <f t="shared" si="18"/>
        <v>0</v>
      </c>
      <c r="BJ259" s="16" t="s">
        <v>77</v>
      </c>
      <c r="BK259" s="151">
        <f t="shared" si="19"/>
        <v>0</v>
      </c>
      <c r="BL259" s="16" t="s">
        <v>435</v>
      </c>
      <c r="BM259" s="16" t="s">
        <v>872</v>
      </c>
    </row>
    <row r="260" spans="2:65" s="1" customFormat="1" ht="16.5" customHeight="1">
      <c r="B260" s="139"/>
      <c r="C260" s="140" t="s">
        <v>873</v>
      </c>
      <c r="D260" s="140" t="s">
        <v>149</v>
      </c>
      <c r="E260" s="141" t="s">
        <v>874</v>
      </c>
      <c r="F260" s="142" t="s">
        <v>875</v>
      </c>
      <c r="G260" s="143" t="s">
        <v>434</v>
      </c>
      <c r="H260" s="144">
        <v>1</v>
      </c>
      <c r="I260" s="145"/>
      <c r="J260" s="144">
        <f t="shared" si="20"/>
        <v>0</v>
      </c>
      <c r="K260" s="142" t="s">
        <v>1</v>
      </c>
      <c r="L260" s="30"/>
      <c r="M260" s="193" t="s">
        <v>1</v>
      </c>
      <c r="N260" s="194" t="s">
        <v>40</v>
      </c>
      <c r="O260" s="195"/>
      <c r="P260" s="196">
        <f t="shared" si="21"/>
        <v>0</v>
      </c>
      <c r="Q260" s="196">
        <v>0</v>
      </c>
      <c r="R260" s="196">
        <f t="shared" si="22"/>
        <v>0</v>
      </c>
      <c r="S260" s="196">
        <v>0</v>
      </c>
      <c r="T260" s="197">
        <f t="shared" si="23"/>
        <v>0</v>
      </c>
      <c r="AR260" s="16" t="s">
        <v>435</v>
      </c>
      <c r="AT260" s="16" t="s">
        <v>149</v>
      </c>
      <c r="AU260" s="16" t="s">
        <v>77</v>
      </c>
      <c r="AY260" s="16" t="s">
        <v>147</v>
      </c>
      <c r="BE260" s="150">
        <f t="shared" si="14"/>
        <v>0</v>
      </c>
      <c r="BF260" s="150">
        <f t="shared" si="15"/>
        <v>0</v>
      </c>
      <c r="BG260" s="150">
        <f t="shared" si="16"/>
        <v>0</v>
      </c>
      <c r="BH260" s="150">
        <f t="shared" si="17"/>
        <v>0</v>
      </c>
      <c r="BI260" s="150">
        <f t="shared" si="18"/>
        <v>0</v>
      </c>
      <c r="BJ260" s="16" t="s">
        <v>77</v>
      </c>
      <c r="BK260" s="151">
        <f t="shared" si="19"/>
        <v>0</v>
      </c>
      <c r="BL260" s="16" t="s">
        <v>435</v>
      </c>
      <c r="BM260" s="16" t="s">
        <v>876</v>
      </c>
    </row>
    <row r="261" spans="2:65" s="1" customFormat="1" ht="6.95" customHeight="1">
      <c r="B261" s="39"/>
      <c r="C261" s="40"/>
      <c r="D261" s="40"/>
      <c r="E261" s="40"/>
      <c r="F261" s="40"/>
      <c r="G261" s="40"/>
      <c r="H261" s="40"/>
      <c r="I261" s="100"/>
      <c r="J261" s="40"/>
      <c r="K261" s="40"/>
      <c r="L261" s="30"/>
    </row>
  </sheetData>
  <autoFilter ref="C91:K260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877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">
        <v>1</v>
      </c>
      <c r="L14" s="30"/>
    </row>
    <row r="15" spans="2:46" s="1" customFormat="1" ht="18" customHeight="1">
      <c r="B15" s="30"/>
      <c r="E15" s="16" t="s">
        <v>24</v>
      </c>
      <c r="I15" s="85" t="s">
        <v>25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">
        <v>1</v>
      </c>
      <c r="L20" s="30"/>
    </row>
    <row r="21" spans="2:12" s="1" customFormat="1" ht="18" customHeight="1">
      <c r="B21" s="30"/>
      <c r="E21" s="16" t="s">
        <v>28</v>
      </c>
      <c r="I21" s="85" t="s">
        <v>25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">
        <v>1</v>
      </c>
      <c r="L23" s="30"/>
    </row>
    <row r="24" spans="2:12" s="1" customFormat="1" ht="18" customHeight="1">
      <c r="B24" s="30"/>
      <c r="E24" s="16" t="s">
        <v>32</v>
      </c>
      <c r="I24" s="85" t="s">
        <v>25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ROUND(J89,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ROUND((SUM(BE89:BE147)),  2)</f>
        <v>0</v>
      </c>
      <c r="I33" s="92">
        <v>0.2</v>
      </c>
      <c r="J33" s="91">
        <f>ROUND(((SUM(BE89:BE147))*I33),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ROUND((SUM(BF89:BF147)),  2)</f>
        <v>0</v>
      </c>
      <c r="I34" s="92">
        <v>0.2</v>
      </c>
      <c r="J34" s="91">
        <f>ROUND(((SUM(BF89:BF147))*I34),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ROUND((SUM(BG89:BG147)),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ROUND((SUM(BH89:BH147)),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ROUND((SUM(BI89:BI147)),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3 - SO 101.2 - Kryté pódium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J89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444</v>
      </c>
      <c r="E60" s="108"/>
      <c r="F60" s="108"/>
      <c r="G60" s="108"/>
      <c r="H60" s="108"/>
      <c r="I60" s="109"/>
      <c r="J60" s="110">
        <f>J90</f>
        <v>0</v>
      </c>
      <c r="L60" s="106"/>
    </row>
    <row r="61" spans="2:47" s="8" customFormat="1" ht="19.899999999999999" customHeight="1">
      <c r="B61" s="111"/>
      <c r="D61" s="112" t="s">
        <v>122</v>
      </c>
      <c r="E61" s="113"/>
      <c r="F61" s="113"/>
      <c r="G61" s="113"/>
      <c r="H61" s="113"/>
      <c r="I61" s="114"/>
      <c r="J61" s="115">
        <f>J91</f>
        <v>0</v>
      </c>
      <c r="L61" s="111"/>
    </row>
    <row r="62" spans="2:47" s="8" customFormat="1" ht="19.899999999999999" customHeight="1">
      <c r="B62" s="111"/>
      <c r="D62" s="112" t="s">
        <v>123</v>
      </c>
      <c r="E62" s="113"/>
      <c r="F62" s="113"/>
      <c r="G62" s="113"/>
      <c r="H62" s="113"/>
      <c r="I62" s="114"/>
      <c r="J62" s="115">
        <f>J107</f>
        <v>0</v>
      </c>
      <c r="L62" s="111"/>
    </row>
    <row r="63" spans="2:47" s="8" customFormat="1" ht="19.899999999999999" customHeight="1">
      <c r="B63" s="111"/>
      <c r="D63" s="112" t="s">
        <v>448</v>
      </c>
      <c r="E63" s="113"/>
      <c r="F63" s="113"/>
      <c r="G63" s="113"/>
      <c r="H63" s="113"/>
      <c r="I63" s="114"/>
      <c r="J63" s="115">
        <f>J115</f>
        <v>0</v>
      </c>
      <c r="L63" s="111"/>
    </row>
    <row r="64" spans="2:47" s="7" customFormat="1" ht="24.95" customHeight="1">
      <c r="B64" s="106"/>
      <c r="D64" s="107" t="s">
        <v>127</v>
      </c>
      <c r="E64" s="108"/>
      <c r="F64" s="108"/>
      <c r="G64" s="108"/>
      <c r="H64" s="108"/>
      <c r="I64" s="109"/>
      <c r="J64" s="110">
        <f>J117</f>
        <v>0</v>
      </c>
      <c r="L64" s="106"/>
    </row>
    <row r="65" spans="2:12" s="8" customFormat="1" ht="19.899999999999999" customHeight="1">
      <c r="B65" s="111"/>
      <c r="D65" s="112" t="s">
        <v>878</v>
      </c>
      <c r="E65" s="113"/>
      <c r="F65" s="113"/>
      <c r="G65" s="113"/>
      <c r="H65" s="113"/>
      <c r="I65" s="114"/>
      <c r="J65" s="115">
        <f>J118</f>
        <v>0</v>
      </c>
      <c r="L65" s="111"/>
    </row>
    <row r="66" spans="2:12" s="8" customFormat="1" ht="19.899999999999999" customHeight="1">
      <c r="B66" s="111"/>
      <c r="D66" s="112" t="s">
        <v>128</v>
      </c>
      <c r="E66" s="113"/>
      <c r="F66" s="113"/>
      <c r="G66" s="113"/>
      <c r="H66" s="113"/>
      <c r="I66" s="114"/>
      <c r="J66" s="115">
        <f>J130</f>
        <v>0</v>
      </c>
      <c r="L66" s="111"/>
    </row>
    <row r="67" spans="2:12" s="8" customFormat="1" ht="19.899999999999999" customHeight="1">
      <c r="B67" s="111"/>
      <c r="D67" s="112" t="s">
        <v>879</v>
      </c>
      <c r="E67" s="113"/>
      <c r="F67" s="113"/>
      <c r="G67" s="113"/>
      <c r="H67" s="113"/>
      <c r="I67" s="114"/>
      <c r="J67" s="115">
        <f>J136</f>
        <v>0</v>
      </c>
      <c r="L67" s="111"/>
    </row>
    <row r="68" spans="2:12" s="7" customFormat="1" ht="24.95" customHeight="1">
      <c r="B68" s="106"/>
      <c r="D68" s="107" t="s">
        <v>450</v>
      </c>
      <c r="E68" s="108"/>
      <c r="F68" s="108"/>
      <c r="G68" s="108"/>
      <c r="H68" s="108"/>
      <c r="I68" s="109"/>
      <c r="J68" s="110">
        <f>J145</f>
        <v>0</v>
      </c>
      <c r="L68" s="106"/>
    </row>
    <row r="69" spans="2:12" s="8" customFormat="1" ht="19.899999999999999" customHeight="1">
      <c r="B69" s="111"/>
      <c r="D69" s="112" t="s">
        <v>880</v>
      </c>
      <c r="E69" s="113"/>
      <c r="F69" s="113"/>
      <c r="G69" s="113"/>
      <c r="H69" s="113"/>
      <c r="I69" s="114"/>
      <c r="J69" s="115">
        <f>J146</f>
        <v>0</v>
      </c>
      <c r="L69" s="111"/>
    </row>
    <row r="70" spans="2:12" s="1" customFormat="1" ht="21.75" customHeight="1">
      <c r="B70" s="30"/>
      <c r="I70" s="84"/>
      <c r="L70" s="30"/>
    </row>
    <row r="71" spans="2:12" s="1" customFormat="1" ht="6.95" customHeight="1">
      <c r="B71" s="39"/>
      <c r="C71" s="40"/>
      <c r="D71" s="40"/>
      <c r="E71" s="40"/>
      <c r="F71" s="40"/>
      <c r="G71" s="40"/>
      <c r="H71" s="40"/>
      <c r="I71" s="100"/>
      <c r="J71" s="40"/>
      <c r="K71" s="40"/>
      <c r="L71" s="30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101"/>
      <c r="J75" s="42"/>
      <c r="K75" s="42"/>
      <c r="L75" s="30"/>
    </row>
    <row r="76" spans="2:12" s="1" customFormat="1" ht="24.95" customHeight="1">
      <c r="B76" s="30"/>
      <c r="C76" s="20" t="s">
        <v>133</v>
      </c>
      <c r="I76" s="84"/>
      <c r="L76" s="30"/>
    </row>
    <row r="77" spans="2:12" s="1" customFormat="1" ht="6.95" customHeight="1">
      <c r="B77" s="30"/>
      <c r="I77" s="84"/>
      <c r="L77" s="30"/>
    </row>
    <row r="78" spans="2:12" s="1" customFormat="1" ht="12" customHeight="1">
      <c r="B78" s="30"/>
      <c r="C78" s="25" t="s">
        <v>14</v>
      </c>
      <c r="I78" s="84"/>
      <c r="L78" s="30"/>
    </row>
    <row r="79" spans="2:12" s="1" customFormat="1" ht="16.5" customHeight="1">
      <c r="B79" s="30"/>
      <c r="E79" s="238" t="str">
        <f>E7</f>
        <v>ROZKVET - OPRAVA NÁMESTIA</v>
      </c>
      <c r="F79" s="239"/>
      <c r="G79" s="239"/>
      <c r="H79" s="239"/>
      <c r="I79" s="84"/>
      <c r="L79" s="30"/>
    </row>
    <row r="80" spans="2:12" s="1" customFormat="1" ht="12" customHeight="1">
      <c r="B80" s="30"/>
      <c r="C80" s="25" t="s">
        <v>114</v>
      </c>
      <c r="I80" s="84"/>
      <c r="L80" s="30"/>
    </row>
    <row r="81" spans="2:65" s="1" customFormat="1" ht="16.5" customHeight="1">
      <c r="B81" s="30"/>
      <c r="E81" s="212" t="str">
        <f>E9</f>
        <v>3 - SO 101.2 - Kryté pódium</v>
      </c>
      <c r="F81" s="211"/>
      <c r="G81" s="211"/>
      <c r="H81" s="211"/>
      <c r="I81" s="84"/>
      <c r="L81" s="30"/>
    </row>
    <row r="82" spans="2:65" s="1" customFormat="1" ht="6.95" customHeight="1">
      <c r="B82" s="30"/>
      <c r="I82" s="84"/>
      <c r="L82" s="30"/>
    </row>
    <row r="83" spans="2:65" s="1" customFormat="1" ht="12" customHeight="1">
      <c r="B83" s="30"/>
      <c r="C83" s="25" t="s">
        <v>18</v>
      </c>
      <c r="F83" s="16" t="str">
        <f>F12</f>
        <v xml:space="preserve"> </v>
      </c>
      <c r="I83" s="85" t="s">
        <v>20</v>
      </c>
      <c r="J83" s="46" t="str">
        <f>IF(J12="","",J12)</f>
        <v>15.10.2018</v>
      </c>
      <c r="L83" s="30"/>
    </row>
    <row r="84" spans="2:65" s="1" customFormat="1" ht="6.95" customHeight="1">
      <c r="B84" s="30"/>
      <c r="I84" s="84"/>
      <c r="L84" s="30"/>
    </row>
    <row r="85" spans="2:65" s="1" customFormat="1" ht="13.7" customHeight="1">
      <c r="B85" s="30"/>
      <c r="C85" s="25" t="s">
        <v>22</v>
      </c>
      <c r="F85" s="16" t="str">
        <f>E15</f>
        <v>Mestský úrad , Trenčín</v>
      </c>
      <c r="I85" s="85" t="s">
        <v>27</v>
      </c>
      <c r="J85" s="28" t="str">
        <f>E21</f>
        <v>BYTOP , s.r.o. Trenčín</v>
      </c>
      <c r="L85" s="30"/>
    </row>
    <row r="86" spans="2:65" s="1" customFormat="1" ht="13.7" customHeight="1">
      <c r="B86" s="30"/>
      <c r="C86" s="25" t="s">
        <v>26</v>
      </c>
      <c r="F86" s="16">
        <f>IF(E18="","",E18)</f>
        <v>0</v>
      </c>
      <c r="I86" s="85" t="s">
        <v>31</v>
      </c>
      <c r="J86" s="28" t="str">
        <f>E24</f>
        <v>Martinusová Katarína</v>
      </c>
      <c r="L86" s="30"/>
    </row>
    <row r="87" spans="2:65" s="1" customFormat="1" ht="10.35" customHeight="1">
      <c r="B87" s="30"/>
      <c r="I87" s="84"/>
      <c r="L87" s="30"/>
    </row>
    <row r="88" spans="2:65" s="9" customFormat="1" ht="29.25" customHeight="1">
      <c r="B88" s="116"/>
      <c r="C88" s="117" t="s">
        <v>134</v>
      </c>
      <c r="D88" s="118" t="s">
        <v>53</v>
      </c>
      <c r="E88" s="118" t="s">
        <v>49</v>
      </c>
      <c r="F88" s="118" t="s">
        <v>50</v>
      </c>
      <c r="G88" s="118" t="s">
        <v>135</v>
      </c>
      <c r="H88" s="118" t="s">
        <v>136</v>
      </c>
      <c r="I88" s="119" t="s">
        <v>137</v>
      </c>
      <c r="J88" s="120" t="s">
        <v>118</v>
      </c>
      <c r="K88" s="121" t="s">
        <v>138</v>
      </c>
      <c r="L88" s="116"/>
      <c r="M88" s="53" t="s">
        <v>1</v>
      </c>
      <c r="N88" s="54" t="s">
        <v>38</v>
      </c>
      <c r="O88" s="54" t="s">
        <v>139</v>
      </c>
      <c r="P88" s="54" t="s">
        <v>140</v>
      </c>
      <c r="Q88" s="54" t="s">
        <v>141</v>
      </c>
      <c r="R88" s="54" t="s">
        <v>142</v>
      </c>
      <c r="S88" s="54" t="s">
        <v>143</v>
      </c>
      <c r="T88" s="55" t="s">
        <v>144</v>
      </c>
    </row>
    <row r="89" spans="2:65" s="1" customFormat="1" ht="22.9" customHeight="1">
      <c r="B89" s="30"/>
      <c r="C89" s="58" t="s">
        <v>119</v>
      </c>
      <c r="I89" s="84"/>
      <c r="J89" s="122">
        <f>BK89</f>
        <v>0</v>
      </c>
      <c r="L89" s="30"/>
      <c r="M89" s="56"/>
      <c r="N89" s="47"/>
      <c r="O89" s="47"/>
      <c r="P89" s="123">
        <f>P90+P117+P145</f>
        <v>0</v>
      </c>
      <c r="Q89" s="47"/>
      <c r="R89" s="123">
        <f>R90+R117+R145</f>
        <v>26.526880232799996</v>
      </c>
      <c r="S89" s="47"/>
      <c r="T89" s="124">
        <f>T90+T117+T145</f>
        <v>0</v>
      </c>
      <c r="AT89" s="16" t="s">
        <v>67</v>
      </c>
      <c r="AU89" s="16" t="s">
        <v>120</v>
      </c>
      <c r="BK89" s="125">
        <f>BK90+BK117+BK145</f>
        <v>0</v>
      </c>
    </row>
    <row r="90" spans="2:65" s="10" customFormat="1" ht="25.9" customHeight="1">
      <c r="B90" s="126"/>
      <c r="D90" s="127" t="s">
        <v>67</v>
      </c>
      <c r="E90" s="128" t="s">
        <v>145</v>
      </c>
      <c r="F90" s="128" t="s">
        <v>452</v>
      </c>
      <c r="I90" s="129"/>
      <c r="J90" s="130">
        <f>BK90</f>
        <v>0</v>
      </c>
      <c r="L90" s="126"/>
      <c r="M90" s="131"/>
      <c r="N90" s="132"/>
      <c r="O90" s="132"/>
      <c r="P90" s="133">
        <f>P91+P107+P115</f>
        <v>0</v>
      </c>
      <c r="Q90" s="132"/>
      <c r="R90" s="133">
        <f>R91+R107+R115</f>
        <v>26.078424559999995</v>
      </c>
      <c r="S90" s="132"/>
      <c r="T90" s="134">
        <f>T91+T107+T115</f>
        <v>0</v>
      </c>
      <c r="AR90" s="127" t="s">
        <v>73</v>
      </c>
      <c r="AT90" s="135" t="s">
        <v>67</v>
      </c>
      <c r="AU90" s="135" t="s">
        <v>68</v>
      </c>
      <c r="AY90" s="127" t="s">
        <v>147</v>
      </c>
      <c r="BK90" s="136">
        <f>BK91+BK107+BK115</f>
        <v>0</v>
      </c>
    </row>
    <row r="91" spans="2:65" s="10" customFormat="1" ht="22.9" customHeight="1">
      <c r="B91" s="126"/>
      <c r="D91" s="127" t="s">
        <v>67</v>
      </c>
      <c r="E91" s="137" t="s">
        <v>73</v>
      </c>
      <c r="F91" s="137" t="s">
        <v>148</v>
      </c>
      <c r="I91" s="129"/>
      <c r="J91" s="138">
        <f>BK91</f>
        <v>0</v>
      </c>
      <c r="L91" s="126"/>
      <c r="M91" s="131"/>
      <c r="N91" s="132"/>
      <c r="O91" s="132"/>
      <c r="P91" s="133">
        <f>SUM(P92:P106)</f>
        <v>0</v>
      </c>
      <c r="Q91" s="132"/>
      <c r="R91" s="133">
        <f>SUM(R92:R106)</f>
        <v>0</v>
      </c>
      <c r="S91" s="132"/>
      <c r="T91" s="134">
        <f>SUM(T92:T106)</f>
        <v>0</v>
      </c>
      <c r="AR91" s="127" t="s">
        <v>73</v>
      </c>
      <c r="AT91" s="135" t="s">
        <v>67</v>
      </c>
      <c r="AU91" s="135" t="s">
        <v>73</v>
      </c>
      <c r="AY91" s="127" t="s">
        <v>147</v>
      </c>
      <c r="BK91" s="136">
        <f>SUM(BK92:BK106)</f>
        <v>0</v>
      </c>
    </row>
    <row r="92" spans="2:65" s="1" customFormat="1" ht="16.5" customHeight="1">
      <c r="B92" s="139"/>
      <c r="C92" s="140" t="s">
        <v>73</v>
      </c>
      <c r="D92" s="140" t="s">
        <v>149</v>
      </c>
      <c r="E92" s="141" t="s">
        <v>881</v>
      </c>
      <c r="F92" s="142" t="s">
        <v>882</v>
      </c>
      <c r="G92" s="143" t="s">
        <v>182</v>
      </c>
      <c r="H92" s="144">
        <v>3.84</v>
      </c>
      <c r="I92" s="145"/>
      <c r="J92" s="144">
        <f>ROUND(I92*H92,3)</f>
        <v>0</v>
      </c>
      <c r="K92" s="142" t="s">
        <v>183</v>
      </c>
      <c r="L92" s="30"/>
      <c r="M92" s="146" t="s">
        <v>1</v>
      </c>
      <c r="N92" s="147" t="s">
        <v>40</v>
      </c>
      <c r="O92" s="49"/>
      <c r="P92" s="148">
        <f>O92*H92</f>
        <v>0</v>
      </c>
      <c r="Q92" s="148">
        <v>0</v>
      </c>
      <c r="R92" s="148">
        <f>Q92*H92</f>
        <v>0</v>
      </c>
      <c r="S92" s="148">
        <v>0</v>
      </c>
      <c r="T92" s="149">
        <f>S92*H92</f>
        <v>0</v>
      </c>
      <c r="AR92" s="16" t="s">
        <v>83</v>
      </c>
      <c r="AT92" s="16" t="s">
        <v>149</v>
      </c>
      <c r="AU92" s="16" t="s">
        <v>77</v>
      </c>
      <c r="AY92" s="16" t="s">
        <v>147</v>
      </c>
      <c r="BE92" s="150">
        <f>IF(N92="základná",J92,0)</f>
        <v>0</v>
      </c>
      <c r="BF92" s="150">
        <f>IF(N92="znížená",J92,0)</f>
        <v>0</v>
      </c>
      <c r="BG92" s="150">
        <f>IF(N92="zákl. prenesená",J92,0)</f>
        <v>0</v>
      </c>
      <c r="BH92" s="150">
        <f>IF(N92="zníž. prenesená",J92,0)</f>
        <v>0</v>
      </c>
      <c r="BI92" s="150">
        <f>IF(N92="nulová",J92,0)</f>
        <v>0</v>
      </c>
      <c r="BJ92" s="16" t="s">
        <v>77</v>
      </c>
      <c r="BK92" s="151">
        <f>ROUND(I92*H92,3)</f>
        <v>0</v>
      </c>
      <c r="BL92" s="16" t="s">
        <v>83</v>
      </c>
      <c r="BM92" s="16" t="s">
        <v>883</v>
      </c>
    </row>
    <row r="93" spans="2:65" s="12" customFormat="1">
      <c r="B93" s="160"/>
      <c r="D93" s="153" t="s">
        <v>155</v>
      </c>
      <c r="E93" s="161" t="s">
        <v>1</v>
      </c>
      <c r="F93" s="162" t="s">
        <v>884</v>
      </c>
      <c r="H93" s="163">
        <v>3.84</v>
      </c>
      <c r="I93" s="164"/>
      <c r="L93" s="160"/>
      <c r="M93" s="165"/>
      <c r="N93" s="166"/>
      <c r="O93" s="166"/>
      <c r="P93" s="166"/>
      <c r="Q93" s="166"/>
      <c r="R93" s="166"/>
      <c r="S93" s="166"/>
      <c r="T93" s="167"/>
      <c r="AT93" s="161" t="s">
        <v>155</v>
      </c>
      <c r="AU93" s="161" t="s">
        <v>77</v>
      </c>
      <c r="AV93" s="12" t="s">
        <v>77</v>
      </c>
      <c r="AW93" s="12" t="s">
        <v>29</v>
      </c>
      <c r="AX93" s="12" t="s">
        <v>73</v>
      </c>
      <c r="AY93" s="161" t="s">
        <v>147</v>
      </c>
    </row>
    <row r="94" spans="2:65" s="1" customFormat="1" ht="16.5" customHeight="1">
      <c r="B94" s="139"/>
      <c r="C94" s="140" t="s">
        <v>77</v>
      </c>
      <c r="D94" s="140" t="s">
        <v>149</v>
      </c>
      <c r="E94" s="141" t="s">
        <v>885</v>
      </c>
      <c r="F94" s="142" t="s">
        <v>886</v>
      </c>
      <c r="G94" s="143" t="s">
        <v>182</v>
      </c>
      <c r="H94" s="144">
        <v>3.84</v>
      </c>
      <c r="I94" s="145"/>
      <c r="J94" s="144">
        <f>ROUND(I94*H94,3)</f>
        <v>0</v>
      </c>
      <c r="K94" s="142" t="s">
        <v>183</v>
      </c>
      <c r="L94" s="30"/>
      <c r="M94" s="146" t="s">
        <v>1</v>
      </c>
      <c r="N94" s="147" t="s">
        <v>40</v>
      </c>
      <c r="O94" s="49"/>
      <c r="P94" s="148">
        <f>O94*H94</f>
        <v>0</v>
      </c>
      <c r="Q94" s="148">
        <v>0</v>
      </c>
      <c r="R94" s="148">
        <f>Q94*H94</f>
        <v>0</v>
      </c>
      <c r="S94" s="148">
        <v>0</v>
      </c>
      <c r="T94" s="149">
        <f>S94*H94</f>
        <v>0</v>
      </c>
      <c r="AR94" s="16" t="s">
        <v>83</v>
      </c>
      <c r="AT94" s="16" t="s">
        <v>149</v>
      </c>
      <c r="AU94" s="16" t="s">
        <v>77</v>
      </c>
      <c r="AY94" s="16" t="s">
        <v>147</v>
      </c>
      <c r="BE94" s="150">
        <f>IF(N94="základná",J94,0)</f>
        <v>0</v>
      </c>
      <c r="BF94" s="150">
        <f>IF(N94="znížená",J94,0)</f>
        <v>0</v>
      </c>
      <c r="BG94" s="150">
        <f>IF(N94="zákl. prenesená",J94,0)</f>
        <v>0</v>
      </c>
      <c r="BH94" s="150">
        <f>IF(N94="zníž. prenesená",J94,0)</f>
        <v>0</v>
      </c>
      <c r="BI94" s="150">
        <f>IF(N94="nulová",J94,0)</f>
        <v>0</v>
      </c>
      <c r="BJ94" s="16" t="s">
        <v>77</v>
      </c>
      <c r="BK94" s="151">
        <f>ROUND(I94*H94,3)</f>
        <v>0</v>
      </c>
      <c r="BL94" s="16" t="s">
        <v>83</v>
      </c>
      <c r="BM94" s="16" t="s">
        <v>887</v>
      </c>
    </row>
    <row r="95" spans="2:65" s="1" customFormat="1" ht="16.5" customHeight="1">
      <c r="B95" s="139"/>
      <c r="C95" s="140" t="s">
        <v>80</v>
      </c>
      <c r="D95" s="140" t="s">
        <v>149</v>
      </c>
      <c r="E95" s="141" t="s">
        <v>193</v>
      </c>
      <c r="F95" s="142" t="s">
        <v>194</v>
      </c>
      <c r="G95" s="143" t="s">
        <v>182</v>
      </c>
      <c r="H95" s="144">
        <v>7.84</v>
      </c>
      <c r="I95" s="145"/>
      <c r="J95" s="144">
        <f>ROUND(I95*H95,3)</f>
        <v>0</v>
      </c>
      <c r="K95" s="142" t="s">
        <v>153</v>
      </c>
      <c r="L95" s="30"/>
      <c r="M95" s="146" t="s">
        <v>1</v>
      </c>
      <c r="N95" s="147" t="s">
        <v>40</v>
      </c>
      <c r="O95" s="49"/>
      <c r="P95" s="148">
        <f>O95*H95</f>
        <v>0</v>
      </c>
      <c r="Q95" s="148">
        <v>0</v>
      </c>
      <c r="R95" s="148">
        <f>Q95*H95</f>
        <v>0</v>
      </c>
      <c r="S95" s="148">
        <v>0</v>
      </c>
      <c r="T95" s="149">
        <f>S95*H95</f>
        <v>0</v>
      </c>
      <c r="AR95" s="16" t="s">
        <v>83</v>
      </c>
      <c r="AT95" s="16" t="s">
        <v>149</v>
      </c>
      <c r="AU95" s="16" t="s">
        <v>77</v>
      </c>
      <c r="AY95" s="16" t="s">
        <v>147</v>
      </c>
      <c r="BE95" s="150">
        <f>IF(N95="základná",J95,0)</f>
        <v>0</v>
      </c>
      <c r="BF95" s="150">
        <f>IF(N95="znížená",J95,0)</f>
        <v>0</v>
      </c>
      <c r="BG95" s="150">
        <f>IF(N95="zákl. prenesená",J95,0)</f>
        <v>0</v>
      </c>
      <c r="BH95" s="150">
        <f>IF(N95="zníž. prenesená",J95,0)</f>
        <v>0</v>
      </c>
      <c r="BI95" s="150">
        <f>IF(N95="nulová",J95,0)</f>
        <v>0</v>
      </c>
      <c r="BJ95" s="16" t="s">
        <v>77</v>
      </c>
      <c r="BK95" s="151">
        <f>ROUND(I95*H95,3)</f>
        <v>0</v>
      </c>
      <c r="BL95" s="16" t="s">
        <v>83</v>
      </c>
      <c r="BM95" s="16" t="s">
        <v>888</v>
      </c>
    </row>
    <row r="96" spans="2:65" s="12" customFormat="1">
      <c r="B96" s="160"/>
      <c r="D96" s="153" t="s">
        <v>155</v>
      </c>
      <c r="E96" s="161" t="s">
        <v>1</v>
      </c>
      <c r="F96" s="162" t="s">
        <v>889</v>
      </c>
      <c r="H96" s="163">
        <v>7.84</v>
      </c>
      <c r="I96" s="164"/>
      <c r="L96" s="160"/>
      <c r="M96" s="165"/>
      <c r="N96" s="166"/>
      <c r="O96" s="166"/>
      <c r="P96" s="166"/>
      <c r="Q96" s="166"/>
      <c r="R96" s="166"/>
      <c r="S96" s="166"/>
      <c r="T96" s="167"/>
      <c r="AT96" s="161" t="s">
        <v>155</v>
      </c>
      <c r="AU96" s="161" t="s">
        <v>77</v>
      </c>
      <c r="AV96" s="12" t="s">
        <v>77</v>
      </c>
      <c r="AW96" s="12" t="s">
        <v>29</v>
      </c>
      <c r="AX96" s="12" t="s">
        <v>73</v>
      </c>
      <c r="AY96" s="161" t="s">
        <v>147</v>
      </c>
    </row>
    <row r="97" spans="2:65" s="1" customFormat="1" ht="16.5" customHeight="1">
      <c r="B97" s="139"/>
      <c r="C97" s="140" t="s">
        <v>83</v>
      </c>
      <c r="D97" s="140" t="s">
        <v>149</v>
      </c>
      <c r="E97" s="141" t="s">
        <v>200</v>
      </c>
      <c r="F97" s="142" t="s">
        <v>201</v>
      </c>
      <c r="G97" s="143" t="s">
        <v>182</v>
      </c>
      <c r="H97" s="144">
        <v>7.84</v>
      </c>
      <c r="I97" s="145"/>
      <c r="J97" s="144">
        <f>ROUND(I97*H97,3)</f>
        <v>0</v>
      </c>
      <c r="K97" s="142" t="s">
        <v>153</v>
      </c>
      <c r="L97" s="30"/>
      <c r="M97" s="146" t="s">
        <v>1</v>
      </c>
      <c r="N97" s="147" t="s">
        <v>40</v>
      </c>
      <c r="O97" s="49"/>
      <c r="P97" s="148">
        <f>O97*H97</f>
        <v>0</v>
      </c>
      <c r="Q97" s="148">
        <v>0</v>
      </c>
      <c r="R97" s="148">
        <f>Q97*H97</f>
        <v>0</v>
      </c>
      <c r="S97" s="148">
        <v>0</v>
      </c>
      <c r="T97" s="149">
        <f>S97*H97</f>
        <v>0</v>
      </c>
      <c r="AR97" s="16" t="s">
        <v>83</v>
      </c>
      <c r="AT97" s="16" t="s">
        <v>149</v>
      </c>
      <c r="AU97" s="16" t="s">
        <v>77</v>
      </c>
      <c r="AY97" s="16" t="s">
        <v>147</v>
      </c>
      <c r="BE97" s="150">
        <f>IF(N97="základná",J97,0)</f>
        <v>0</v>
      </c>
      <c r="BF97" s="150">
        <f>IF(N97="znížená",J97,0)</f>
        <v>0</v>
      </c>
      <c r="BG97" s="150">
        <f>IF(N97="zákl. prenesená",J97,0)</f>
        <v>0</v>
      </c>
      <c r="BH97" s="150">
        <f>IF(N97="zníž. prenesená",J97,0)</f>
        <v>0</v>
      </c>
      <c r="BI97" s="150">
        <f>IF(N97="nulová",J97,0)</f>
        <v>0</v>
      </c>
      <c r="BJ97" s="16" t="s">
        <v>77</v>
      </c>
      <c r="BK97" s="151">
        <f>ROUND(I97*H97,3)</f>
        <v>0</v>
      </c>
      <c r="BL97" s="16" t="s">
        <v>83</v>
      </c>
      <c r="BM97" s="16" t="s">
        <v>890</v>
      </c>
    </row>
    <row r="98" spans="2:65" s="1" customFormat="1" ht="16.5" customHeight="1">
      <c r="B98" s="139"/>
      <c r="C98" s="140" t="s">
        <v>86</v>
      </c>
      <c r="D98" s="140" t="s">
        <v>149</v>
      </c>
      <c r="E98" s="141" t="s">
        <v>203</v>
      </c>
      <c r="F98" s="142" t="s">
        <v>204</v>
      </c>
      <c r="G98" s="143" t="s">
        <v>182</v>
      </c>
      <c r="H98" s="144">
        <v>11.68</v>
      </c>
      <c r="I98" s="145"/>
      <c r="J98" s="144">
        <f>ROUND(I98*H98,3)</f>
        <v>0</v>
      </c>
      <c r="K98" s="142" t="s">
        <v>183</v>
      </c>
      <c r="L98" s="30"/>
      <c r="M98" s="146" t="s">
        <v>1</v>
      </c>
      <c r="N98" s="147" t="s">
        <v>40</v>
      </c>
      <c r="O98" s="49"/>
      <c r="P98" s="148">
        <f>O98*H98</f>
        <v>0</v>
      </c>
      <c r="Q98" s="148">
        <v>0</v>
      </c>
      <c r="R98" s="148">
        <f>Q98*H98</f>
        <v>0</v>
      </c>
      <c r="S98" s="148">
        <v>0</v>
      </c>
      <c r="T98" s="149">
        <f>S98*H98</f>
        <v>0</v>
      </c>
      <c r="AR98" s="16" t="s">
        <v>83</v>
      </c>
      <c r="AT98" s="16" t="s">
        <v>149</v>
      </c>
      <c r="AU98" s="16" t="s">
        <v>77</v>
      </c>
      <c r="AY98" s="16" t="s">
        <v>147</v>
      </c>
      <c r="BE98" s="150">
        <f>IF(N98="základná",J98,0)</f>
        <v>0</v>
      </c>
      <c r="BF98" s="150">
        <f>IF(N98="znížená",J98,0)</f>
        <v>0</v>
      </c>
      <c r="BG98" s="150">
        <f>IF(N98="zákl. prenesená",J98,0)</f>
        <v>0</v>
      </c>
      <c r="BH98" s="150">
        <f>IF(N98="zníž. prenesená",J98,0)</f>
        <v>0</v>
      </c>
      <c r="BI98" s="150">
        <f>IF(N98="nulová",J98,0)</f>
        <v>0</v>
      </c>
      <c r="BJ98" s="16" t="s">
        <v>77</v>
      </c>
      <c r="BK98" s="151">
        <f>ROUND(I98*H98,3)</f>
        <v>0</v>
      </c>
      <c r="BL98" s="16" t="s">
        <v>83</v>
      </c>
      <c r="BM98" s="16" t="s">
        <v>891</v>
      </c>
    </row>
    <row r="99" spans="2:65" s="12" customFormat="1">
      <c r="B99" s="160"/>
      <c r="D99" s="153" t="s">
        <v>155</v>
      </c>
      <c r="E99" s="161" t="s">
        <v>1</v>
      </c>
      <c r="F99" s="162" t="s">
        <v>892</v>
      </c>
      <c r="H99" s="163">
        <v>11.68</v>
      </c>
      <c r="I99" s="164"/>
      <c r="L99" s="160"/>
      <c r="M99" s="165"/>
      <c r="N99" s="166"/>
      <c r="O99" s="166"/>
      <c r="P99" s="166"/>
      <c r="Q99" s="166"/>
      <c r="R99" s="166"/>
      <c r="S99" s="166"/>
      <c r="T99" s="167"/>
      <c r="AT99" s="161" t="s">
        <v>155</v>
      </c>
      <c r="AU99" s="161" t="s">
        <v>77</v>
      </c>
      <c r="AV99" s="12" t="s">
        <v>77</v>
      </c>
      <c r="AW99" s="12" t="s">
        <v>29</v>
      </c>
      <c r="AX99" s="12" t="s">
        <v>73</v>
      </c>
      <c r="AY99" s="161" t="s">
        <v>147</v>
      </c>
    </row>
    <row r="100" spans="2:65" s="1" customFormat="1" ht="22.5" customHeight="1">
      <c r="B100" s="139"/>
      <c r="C100" s="140" t="s">
        <v>89</v>
      </c>
      <c r="D100" s="140" t="s">
        <v>149</v>
      </c>
      <c r="E100" s="141" t="s">
        <v>207</v>
      </c>
      <c r="F100" s="142" t="s">
        <v>208</v>
      </c>
      <c r="G100" s="143" t="s">
        <v>182</v>
      </c>
      <c r="H100" s="144">
        <v>142.32</v>
      </c>
      <c r="I100" s="145"/>
      <c r="J100" s="144">
        <f>ROUND(I100*H100,3)</f>
        <v>0</v>
      </c>
      <c r="K100" s="142" t="s">
        <v>183</v>
      </c>
      <c r="L100" s="30"/>
      <c r="M100" s="146" t="s">
        <v>1</v>
      </c>
      <c r="N100" s="147" t="s">
        <v>40</v>
      </c>
      <c r="O100" s="49"/>
      <c r="P100" s="148">
        <f>O100*H100</f>
        <v>0</v>
      </c>
      <c r="Q100" s="148">
        <v>0</v>
      </c>
      <c r="R100" s="148">
        <f>Q100*H100</f>
        <v>0</v>
      </c>
      <c r="S100" s="148">
        <v>0</v>
      </c>
      <c r="T100" s="149">
        <f>S100*H100</f>
        <v>0</v>
      </c>
      <c r="AR100" s="16" t="s">
        <v>83</v>
      </c>
      <c r="AT100" s="16" t="s">
        <v>149</v>
      </c>
      <c r="AU100" s="16" t="s">
        <v>77</v>
      </c>
      <c r="AY100" s="16" t="s">
        <v>147</v>
      </c>
      <c r="BE100" s="150">
        <f>IF(N100="základná",J100,0)</f>
        <v>0</v>
      </c>
      <c r="BF100" s="150">
        <f>IF(N100="znížená",J100,0)</f>
        <v>0</v>
      </c>
      <c r="BG100" s="150">
        <f>IF(N100="zákl. prenesená",J100,0)</f>
        <v>0</v>
      </c>
      <c r="BH100" s="150">
        <f>IF(N100="zníž. prenesená",J100,0)</f>
        <v>0</v>
      </c>
      <c r="BI100" s="150">
        <f>IF(N100="nulová",J100,0)</f>
        <v>0</v>
      </c>
      <c r="BJ100" s="16" t="s">
        <v>77</v>
      </c>
      <c r="BK100" s="151">
        <f>ROUND(I100*H100,3)</f>
        <v>0</v>
      </c>
      <c r="BL100" s="16" t="s">
        <v>83</v>
      </c>
      <c r="BM100" s="16" t="s">
        <v>893</v>
      </c>
    </row>
    <row r="101" spans="2:65" s="11" customFormat="1">
      <c r="B101" s="152"/>
      <c r="D101" s="153" t="s">
        <v>155</v>
      </c>
      <c r="E101" s="154" t="s">
        <v>1</v>
      </c>
      <c r="F101" s="155" t="s">
        <v>210</v>
      </c>
      <c r="H101" s="154" t="s">
        <v>1</v>
      </c>
      <c r="I101" s="156"/>
      <c r="L101" s="152"/>
      <c r="M101" s="157"/>
      <c r="N101" s="158"/>
      <c r="O101" s="158"/>
      <c r="P101" s="158"/>
      <c r="Q101" s="158"/>
      <c r="R101" s="158"/>
      <c r="S101" s="158"/>
      <c r="T101" s="159"/>
      <c r="AT101" s="154" t="s">
        <v>155</v>
      </c>
      <c r="AU101" s="154" t="s">
        <v>77</v>
      </c>
      <c r="AV101" s="11" t="s">
        <v>73</v>
      </c>
      <c r="AW101" s="11" t="s">
        <v>29</v>
      </c>
      <c r="AX101" s="11" t="s">
        <v>68</v>
      </c>
      <c r="AY101" s="154" t="s">
        <v>147</v>
      </c>
    </row>
    <row r="102" spans="2:65" s="12" customFormat="1">
      <c r="B102" s="160"/>
      <c r="D102" s="153" t="s">
        <v>155</v>
      </c>
      <c r="E102" s="161" t="s">
        <v>1</v>
      </c>
      <c r="F102" s="162" t="s">
        <v>894</v>
      </c>
      <c r="H102" s="163">
        <v>142.32</v>
      </c>
      <c r="I102" s="164"/>
      <c r="L102" s="160"/>
      <c r="M102" s="165"/>
      <c r="N102" s="166"/>
      <c r="O102" s="166"/>
      <c r="P102" s="166"/>
      <c r="Q102" s="166"/>
      <c r="R102" s="166"/>
      <c r="S102" s="166"/>
      <c r="T102" s="167"/>
      <c r="AT102" s="161" t="s">
        <v>155</v>
      </c>
      <c r="AU102" s="161" t="s">
        <v>77</v>
      </c>
      <c r="AV102" s="12" t="s">
        <v>77</v>
      </c>
      <c r="AW102" s="12" t="s">
        <v>29</v>
      </c>
      <c r="AX102" s="12" t="s">
        <v>73</v>
      </c>
      <c r="AY102" s="161" t="s">
        <v>147</v>
      </c>
    </row>
    <row r="103" spans="2:65" s="1" customFormat="1" ht="16.5" customHeight="1">
      <c r="B103" s="139"/>
      <c r="C103" s="140" t="s">
        <v>92</v>
      </c>
      <c r="D103" s="140" t="s">
        <v>149</v>
      </c>
      <c r="E103" s="141" t="s">
        <v>212</v>
      </c>
      <c r="F103" s="142" t="s">
        <v>213</v>
      </c>
      <c r="G103" s="143" t="s">
        <v>182</v>
      </c>
      <c r="H103" s="144">
        <v>11.68</v>
      </c>
      <c r="I103" s="145"/>
      <c r="J103" s="144">
        <f>ROUND(I103*H103,3)</f>
        <v>0</v>
      </c>
      <c r="K103" s="142" t="s">
        <v>172</v>
      </c>
      <c r="L103" s="30"/>
      <c r="M103" s="146" t="s">
        <v>1</v>
      </c>
      <c r="N103" s="147" t="s">
        <v>40</v>
      </c>
      <c r="O103" s="49"/>
      <c r="P103" s="148">
        <f>O103*H103</f>
        <v>0</v>
      </c>
      <c r="Q103" s="148">
        <v>0</v>
      </c>
      <c r="R103" s="148">
        <f>Q103*H103</f>
        <v>0</v>
      </c>
      <c r="S103" s="148">
        <v>0</v>
      </c>
      <c r="T103" s="149">
        <f>S103*H103</f>
        <v>0</v>
      </c>
      <c r="AR103" s="16" t="s">
        <v>83</v>
      </c>
      <c r="AT103" s="16" t="s">
        <v>149</v>
      </c>
      <c r="AU103" s="16" t="s">
        <v>77</v>
      </c>
      <c r="AY103" s="16" t="s">
        <v>147</v>
      </c>
      <c r="BE103" s="150">
        <f>IF(N103="základná",J103,0)</f>
        <v>0</v>
      </c>
      <c r="BF103" s="150">
        <f>IF(N103="znížená",J103,0)</f>
        <v>0</v>
      </c>
      <c r="BG103" s="150">
        <f>IF(N103="zákl. prenesená",J103,0)</f>
        <v>0</v>
      </c>
      <c r="BH103" s="150">
        <f>IF(N103="zníž. prenesená",J103,0)</f>
        <v>0</v>
      </c>
      <c r="BI103" s="150">
        <f>IF(N103="nulová",J103,0)</f>
        <v>0</v>
      </c>
      <c r="BJ103" s="16" t="s">
        <v>77</v>
      </c>
      <c r="BK103" s="151">
        <f>ROUND(I103*H103,3)</f>
        <v>0</v>
      </c>
      <c r="BL103" s="16" t="s">
        <v>83</v>
      </c>
      <c r="BM103" s="16" t="s">
        <v>895</v>
      </c>
    </row>
    <row r="104" spans="2:65" s="1" customFormat="1" ht="16.5" customHeight="1">
      <c r="B104" s="139"/>
      <c r="C104" s="140" t="s">
        <v>95</v>
      </c>
      <c r="D104" s="140" t="s">
        <v>149</v>
      </c>
      <c r="E104" s="141" t="s">
        <v>215</v>
      </c>
      <c r="F104" s="142" t="s">
        <v>216</v>
      </c>
      <c r="G104" s="143" t="s">
        <v>182</v>
      </c>
      <c r="H104" s="144">
        <v>11.68</v>
      </c>
      <c r="I104" s="145"/>
      <c r="J104" s="144">
        <f>ROUND(I104*H104,3)</f>
        <v>0</v>
      </c>
      <c r="K104" s="142" t="s">
        <v>172</v>
      </c>
      <c r="L104" s="30"/>
      <c r="M104" s="146" t="s">
        <v>1</v>
      </c>
      <c r="N104" s="147" t="s">
        <v>40</v>
      </c>
      <c r="O104" s="49"/>
      <c r="P104" s="148">
        <f>O104*H104</f>
        <v>0</v>
      </c>
      <c r="Q104" s="148">
        <v>0</v>
      </c>
      <c r="R104" s="148">
        <f>Q104*H104</f>
        <v>0</v>
      </c>
      <c r="S104" s="148">
        <v>0</v>
      </c>
      <c r="T104" s="149">
        <f>S104*H104</f>
        <v>0</v>
      </c>
      <c r="AR104" s="16" t="s">
        <v>83</v>
      </c>
      <c r="AT104" s="16" t="s">
        <v>149</v>
      </c>
      <c r="AU104" s="16" t="s">
        <v>77</v>
      </c>
      <c r="AY104" s="16" t="s">
        <v>147</v>
      </c>
      <c r="BE104" s="150">
        <f>IF(N104="základná",J104,0)</f>
        <v>0</v>
      </c>
      <c r="BF104" s="150">
        <f>IF(N104="znížená",J104,0)</f>
        <v>0</v>
      </c>
      <c r="BG104" s="150">
        <f>IF(N104="zákl. prenesená",J104,0)</f>
        <v>0</v>
      </c>
      <c r="BH104" s="150">
        <f>IF(N104="zníž. prenesená",J104,0)</f>
        <v>0</v>
      </c>
      <c r="BI104" s="150">
        <f>IF(N104="nulová",J104,0)</f>
        <v>0</v>
      </c>
      <c r="BJ104" s="16" t="s">
        <v>77</v>
      </c>
      <c r="BK104" s="151">
        <f>ROUND(I104*H104,3)</f>
        <v>0</v>
      </c>
      <c r="BL104" s="16" t="s">
        <v>83</v>
      </c>
      <c r="BM104" s="16" t="s">
        <v>896</v>
      </c>
    </row>
    <row r="105" spans="2:65" s="1" customFormat="1" ht="16.5" customHeight="1">
      <c r="B105" s="139"/>
      <c r="C105" s="140" t="s">
        <v>98</v>
      </c>
      <c r="D105" s="140" t="s">
        <v>149</v>
      </c>
      <c r="E105" s="141" t="s">
        <v>218</v>
      </c>
      <c r="F105" s="142" t="s">
        <v>219</v>
      </c>
      <c r="G105" s="143" t="s">
        <v>220</v>
      </c>
      <c r="H105" s="144">
        <v>19.856000000000002</v>
      </c>
      <c r="I105" s="145"/>
      <c r="J105" s="144">
        <f>ROUND(I105*H105,3)</f>
        <v>0</v>
      </c>
      <c r="K105" s="142" t="s">
        <v>1</v>
      </c>
      <c r="L105" s="30"/>
      <c r="M105" s="146" t="s">
        <v>1</v>
      </c>
      <c r="N105" s="147" t="s">
        <v>40</v>
      </c>
      <c r="O105" s="49"/>
      <c r="P105" s="148">
        <f>O105*H105</f>
        <v>0</v>
      </c>
      <c r="Q105" s="148">
        <v>0</v>
      </c>
      <c r="R105" s="148">
        <f>Q105*H105</f>
        <v>0</v>
      </c>
      <c r="S105" s="148">
        <v>0</v>
      </c>
      <c r="T105" s="149">
        <f>S105*H105</f>
        <v>0</v>
      </c>
      <c r="AR105" s="16" t="s">
        <v>83</v>
      </c>
      <c r="AT105" s="16" t="s">
        <v>149</v>
      </c>
      <c r="AU105" s="16" t="s">
        <v>77</v>
      </c>
      <c r="AY105" s="16" t="s">
        <v>147</v>
      </c>
      <c r="BE105" s="150">
        <f>IF(N105="základná",J105,0)</f>
        <v>0</v>
      </c>
      <c r="BF105" s="150">
        <f>IF(N105="znížená",J105,0)</f>
        <v>0</v>
      </c>
      <c r="BG105" s="150">
        <f>IF(N105="zákl. prenesená",J105,0)</f>
        <v>0</v>
      </c>
      <c r="BH105" s="150">
        <f>IF(N105="zníž. prenesená",J105,0)</f>
        <v>0</v>
      </c>
      <c r="BI105" s="150">
        <f>IF(N105="nulová",J105,0)</f>
        <v>0</v>
      </c>
      <c r="BJ105" s="16" t="s">
        <v>77</v>
      </c>
      <c r="BK105" s="151">
        <f>ROUND(I105*H105,3)</f>
        <v>0</v>
      </c>
      <c r="BL105" s="16" t="s">
        <v>83</v>
      </c>
      <c r="BM105" s="16" t="s">
        <v>897</v>
      </c>
    </row>
    <row r="106" spans="2:65" s="12" customFormat="1">
      <c r="B106" s="160"/>
      <c r="D106" s="153" t="s">
        <v>155</v>
      </c>
      <c r="E106" s="161" t="s">
        <v>1</v>
      </c>
      <c r="F106" s="162" t="s">
        <v>898</v>
      </c>
      <c r="H106" s="163">
        <v>19.856000000000002</v>
      </c>
      <c r="I106" s="164"/>
      <c r="L106" s="160"/>
      <c r="M106" s="165"/>
      <c r="N106" s="166"/>
      <c r="O106" s="166"/>
      <c r="P106" s="166"/>
      <c r="Q106" s="166"/>
      <c r="R106" s="166"/>
      <c r="S106" s="166"/>
      <c r="T106" s="167"/>
      <c r="AT106" s="161" t="s">
        <v>155</v>
      </c>
      <c r="AU106" s="161" t="s">
        <v>77</v>
      </c>
      <c r="AV106" s="12" t="s">
        <v>77</v>
      </c>
      <c r="AW106" s="12" t="s">
        <v>29</v>
      </c>
      <c r="AX106" s="12" t="s">
        <v>73</v>
      </c>
      <c r="AY106" s="161" t="s">
        <v>147</v>
      </c>
    </row>
    <row r="107" spans="2:65" s="10" customFormat="1" ht="22.9" customHeight="1">
      <c r="B107" s="126"/>
      <c r="D107" s="127" t="s">
        <v>67</v>
      </c>
      <c r="E107" s="137" t="s">
        <v>77</v>
      </c>
      <c r="F107" s="137" t="s">
        <v>248</v>
      </c>
      <c r="I107" s="129"/>
      <c r="J107" s="138">
        <f>BK107</f>
        <v>0</v>
      </c>
      <c r="L107" s="126"/>
      <c r="M107" s="131"/>
      <c r="N107" s="132"/>
      <c r="O107" s="132"/>
      <c r="P107" s="133">
        <f>SUM(P108:P114)</f>
        <v>0</v>
      </c>
      <c r="Q107" s="132"/>
      <c r="R107" s="133">
        <f>SUM(R108:R114)</f>
        <v>26.078424559999995</v>
      </c>
      <c r="S107" s="132"/>
      <c r="T107" s="134">
        <f>SUM(T108:T114)</f>
        <v>0</v>
      </c>
      <c r="AR107" s="127" t="s">
        <v>73</v>
      </c>
      <c r="AT107" s="135" t="s">
        <v>67</v>
      </c>
      <c r="AU107" s="135" t="s">
        <v>73</v>
      </c>
      <c r="AY107" s="127" t="s">
        <v>147</v>
      </c>
      <c r="BK107" s="136">
        <f>SUM(BK108:BK114)</f>
        <v>0</v>
      </c>
    </row>
    <row r="108" spans="2:65" s="1" customFormat="1" ht="16.5" customHeight="1">
      <c r="B108" s="139"/>
      <c r="C108" s="140" t="s">
        <v>101</v>
      </c>
      <c r="D108" s="140" t="s">
        <v>149</v>
      </c>
      <c r="E108" s="141" t="s">
        <v>899</v>
      </c>
      <c r="F108" s="142" t="s">
        <v>900</v>
      </c>
      <c r="G108" s="143" t="s">
        <v>182</v>
      </c>
      <c r="H108" s="144">
        <v>3.84</v>
      </c>
      <c r="I108" s="145"/>
      <c r="J108" s="144">
        <f>ROUND(I108*H108,3)</f>
        <v>0</v>
      </c>
      <c r="K108" s="142" t="s">
        <v>153</v>
      </c>
      <c r="L108" s="30"/>
      <c r="M108" s="146" t="s">
        <v>1</v>
      </c>
      <c r="N108" s="147" t="s">
        <v>40</v>
      </c>
      <c r="O108" s="49"/>
      <c r="P108" s="148">
        <f>O108*H108</f>
        <v>0</v>
      </c>
      <c r="Q108" s="148">
        <v>2.2151299999999998</v>
      </c>
      <c r="R108" s="148">
        <f>Q108*H108</f>
        <v>8.5060991999999995</v>
      </c>
      <c r="S108" s="148">
        <v>0</v>
      </c>
      <c r="T108" s="149">
        <f>S108*H108</f>
        <v>0</v>
      </c>
      <c r="AR108" s="16" t="s">
        <v>83</v>
      </c>
      <c r="AT108" s="16" t="s">
        <v>149</v>
      </c>
      <c r="AU108" s="16" t="s">
        <v>77</v>
      </c>
      <c r="AY108" s="16" t="s">
        <v>147</v>
      </c>
      <c r="BE108" s="150">
        <f>IF(N108="základná",J108,0)</f>
        <v>0</v>
      </c>
      <c r="BF108" s="150">
        <f>IF(N108="znížená",J108,0)</f>
        <v>0</v>
      </c>
      <c r="BG108" s="150">
        <f>IF(N108="zákl. prenesená",J108,0)</f>
        <v>0</v>
      </c>
      <c r="BH108" s="150">
        <f>IF(N108="zníž. prenesená",J108,0)</f>
        <v>0</v>
      </c>
      <c r="BI108" s="150">
        <f>IF(N108="nulová",J108,0)</f>
        <v>0</v>
      </c>
      <c r="BJ108" s="16" t="s">
        <v>77</v>
      </c>
      <c r="BK108" s="151">
        <f>ROUND(I108*H108,3)</f>
        <v>0</v>
      </c>
      <c r="BL108" s="16" t="s">
        <v>83</v>
      </c>
      <c r="BM108" s="16" t="s">
        <v>901</v>
      </c>
    </row>
    <row r="109" spans="2:65" s="12" customFormat="1">
      <c r="B109" s="160"/>
      <c r="D109" s="153" t="s">
        <v>155</v>
      </c>
      <c r="E109" s="161" t="s">
        <v>1</v>
      </c>
      <c r="F109" s="162" t="s">
        <v>884</v>
      </c>
      <c r="H109" s="163">
        <v>3.84</v>
      </c>
      <c r="I109" s="164"/>
      <c r="L109" s="160"/>
      <c r="M109" s="165"/>
      <c r="N109" s="166"/>
      <c r="O109" s="166"/>
      <c r="P109" s="166"/>
      <c r="Q109" s="166"/>
      <c r="R109" s="166"/>
      <c r="S109" s="166"/>
      <c r="T109" s="167"/>
      <c r="AT109" s="161" t="s">
        <v>155</v>
      </c>
      <c r="AU109" s="161" t="s">
        <v>77</v>
      </c>
      <c r="AV109" s="12" t="s">
        <v>77</v>
      </c>
      <c r="AW109" s="12" t="s">
        <v>29</v>
      </c>
      <c r="AX109" s="12" t="s">
        <v>73</v>
      </c>
      <c r="AY109" s="161" t="s">
        <v>147</v>
      </c>
    </row>
    <row r="110" spans="2:65" s="1" customFormat="1" ht="16.5" customHeight="1">
      <c r="B110" s="139"/>
      <c r="C110" s="140" t="s">
        <v>104</v>
      </c>
      <c r="D110" s="140" t="s">
        <v>149</v>
      </c>
      <c r="E110" s="141" t="s">
        <v>902</v>
      </c>
      <c r="F110" s="142" t="s">
        <v>903</v>
      </c>
      <c r="G110" s="143" t="s">
        <v>182</v>
      </c>
      <c r="H110" s="144">
        <v>7.84</v>
      </c>
      <c r="I110" s="145"/>
      <c r="J110" s="144">
        <f>ROUND(I110*H110,3)</f>
        <v>0</v>
      </c>
      <c r="K110" s="142" t="s">
        <v>153</v>
      </c>
      <c r="L110" s="30"/>
      <c r="M110" s="146" t="s">
        <v>1</v>
      </c>
      <c r="N110" s="147" t="s">
        <v>40</v>
      </c>
      <c r="O110" s="49"/>
      <c r="P110" s="148">
        <f>O110*H110</f>
        <v>0</v>
      </c>
      <c r="Q110" s="148">
        <v>2.2151299999999998</v>
      </c>
      <c r="R110" s="148">
        <f>Q110*H110</f>
        <v>17.366619199999999</v>
      </c>
      <c r="S110" s="148">
        <v>0</v>
      </c>
      <c r="T110" s="149">
        <f>S110*H110</f>
        <v>0</v>
      </c>
      <c r="AR110" s="16" t="s">
        <v>83</v>
      </c>
      <c r="AT110" s="16" t="s">
        <v>149</v>
      </c>
      <c r="AU110" s="16" t="s">
        <v>77</v>
      </c>
      <c r="AY110" s="16" t="s">
        <v>147</v>
      </c>
      <c r="BE110" s="150">
        <f>IF(N110="základná",J110,0)</f>
        <v>0</v>
      </c>
      <c r="BF110" s="150">
        <f>IF(N110="znížená",J110,0)</f>
        <v>0</v>
      </c>
      <c r="BG110" s="150">
        <f>IF(N110="zákl. prenesená",J110,0)</f>
        <v>0</v>
      </c>
      <c r="BH110" s="150">
        <f>IF(N110="zníž. prenesená",J110,0)</f>
        <v>0</v>
      </c>
      <c r="BI110" s="150">
        <f>IF(N110="nulová",J110,0)</f>
        <v>0</v>
      </c>
      <c r="BJ110" s="16" t="s">
        <v>77</v>
      </c>
      <c r="BK110" s="151">
        <f>ROUND(I110*H110,3)</f>
        <v>0</v>
      </c>
      <c r="BL110" s="16" t="s">
        <v>83</v>
      </c>
      <c r="BM110" s="16" t="s">
        <v>904</v>
      </c>
    </row>
    <row r="111" spans="2:65" s="12" customFormat="1">
      <c r="B111" s="160"/>
      <c r="D111" s="153" t="s">
        <v>155</v>
      </c>
      <c r="E111" s="161" t="s">
        <v>1</v>
      </c>
      <c r="F111" s="162" t="s">
        <v>889</v>
      </c>
      <c r="H111" s="163">
        <v>7.84</v>
      </c>
      <c r="I111" s="164"/>
      <c r="L111" s="160"/>
      <c r="M111" s="165"/>
      <c r="N111" s="166"/>
      <c r="O111" s="166"/>
      <c r="P111" s="166"/>
      <c r="Q111" s="166"/>
      <c r="R111" s="166"/>
      <c r="S111" s="166"/>
      <c r="T111" s="167"/>
      <c r="AT111" s="161" t="s">
        <v>155</v>
      </c>
      <c r="AU111" s="161" t="s">
        <v>77</v>
      </c>
      <c r="AV111" s="12" t="s">
        <v>77</v>
      </c>
      <c r="AW111" s="12" t="s">
        <v>29</v>
      </c>
      <c r="AX111" s="12" t="s">
        <v>73</v>
      </c>
      <c r="AY111" s="161" t="s">
        <v>147</v>
      </c>
    </row>
    <row r="112" spans="2:65" s="1" customFormat="1" ht="16.5" customHeight="1">
      <c r="B112" s="139"/>
      <c r="C112" s="140" t="s">
        <v>107</v>
      </c>
      <c r="D112" s="140" t="s">
        <v>149</v>
      </c>
      <c r="E112" s="141" t="s">
        <v>272</v>
      </c>
      <c r="F112" s="142" t="s">
        <v>273</v>
      </c>
      <c r="G112" s="143" t="s">
        <v>220</v>
      </c>
      <c r="H112" s="144">
        <v>0.17100000000000001</v>
      </c>
      <c r="I112" s="145"/>
      <c r="J112" s="144">
        <f>ROUND(I112*H112,3)</f>
        <v>0</v>
      </c>
      <c r="K112" s="142" t="s">
        <v>153</v>
      </c>
      <c r="L112" s="30"/>
      <c r="M112" s="146" t="s">
        <v>1</v>
      </c>
      <c r="N112" s="147" t="s">
        <v>40</v>
      </c>
      <c r="O112" s="49"/>
      <c r="P112" s="148">
        <f>O112*H112</f>
        <v>0</v>
      </c>
      <c r="Q112" s="148">
        <v>1.20296</v>
      </c>
      <c r="R112" s="148">
        <f>Q112*H112</f>
        <v>0.20570616000000003</v>
      </c>
      <c r="S112" s="148">
        <v>0</v>
      </c>
      <c r="T112" s="149">
        <f>S112*H112</f>
        <v>0</v>
      </c>
      <c r="AR112" s="16" t="s">
        <v>83</v>
      </c>
      <c r="AT112" s="16" t="s">
        <v>149</v>
      </c>
      <c r="AU112" s="16" t="s">
        <v>77</v>
      </c>
      <c r="AY112" s="16" t="s">
        <v>147</v>
      </c>
      <c r="BE112" s="150">
        <f>IF(N112="základná",J112,0)</f>
        <v>0</v>
      </c>
      <c r="BF112" s="150">
        <f>IF(N112="znížená",J112,0)</f>
        <v>0</v>
      </c>
      <c r="BG112" s="150">
        <f>IF(N112="zákl. prenesená",J112,0)</f>
        <v>0</v>
      </c>
      <c r="BH112" s="150">
        <f>IF(N112="zníž. prenesená",J112,0)</f>
        <v>0</v>
      </c>
      <c r="BI112" s="150">
        <f>IF(N112="nulová",J112,0)</f>
        <v>0</v>
      </c>
      <c r="BJ112" s="16" t="s">
        <v>77</v>
      </c>
      <c r="BK112" s="151">
        <f>ROUND(I112*H112,3)</f>
        <v>0</v>
      </c>
      <c r="BL112" s="16" t="s">
        <v>83</v>
      </c>
      <c r="BM112" s="16" t="s">
        <v>905</v>
      </c>
    </row>
    <row r="113" spans="2:65" s="11" customFormat="1">
      <c r="B113" s="152"/>
      <c r="D113" s="153" t="s">
        <v>155</v>
      </c>
      <c r="E113" s="154" t="s">
        <v>1</v>
      </c>
      <c r="F113" s="155" t="s">
        <v>906</v>
      </c>
      <c r="H113" s="154" t="s">
        <v>1</v>
      </c>
      <c r="I113" s="156"/>
      <c r="L113" s="152"/>
      <c r="M113" s="157"/>
      <c r="N113" s="158"/>
      <c r="O113" s="158"/>
      <c r="P113" s="158"/>
      <c r="Q113" s="158"/>
      <c r="R113" s="158"/>
      <c r="S113" s="158"/>
      <c r="T113" s="159"/>
      <c r="AT113" s="154" t="s">
        <v>155</v>
      </c>
      <c r="AU113" s="154" t="s">
        <v>77</v>
      </c>
      <c r="AV113" s="11" t="s">
        <v>73</v>
      </c>
      <c r="AW113" s="11" t="s">
        <v>29</v>
      </c>
      <c r="AX113" s="11" t="s">
        <v>68</v>
      </c>
      <c r="AY113" s="154" t="s">
        <v>147</v>
      </c>
    </row>
    <row r="114" spans="2:65" s="12" customFormat="1">
      <c r="B114" s="160"/>
      <c r="D114" s="153" t="s">
        <v>155</v>
      </c>
      <c r="E114" s="161" t="s">
        <v>1</v>
      </c>
      <c r="F114" s="162" t="s">
        <v>907</v>
      </c>
      <c r="H114" s="163">
        <v>0.17100000000000001</v>
      </c>
      <c r="I114" s="164"/>
      <c r="L114" s="160"/>
      <c r="M114" s="165"/>
      <c r="N114" s="166"/>
      <c r="O114" s="166"/>
      <c r="P114" s="166"/>
      <c r="Q114" s="166"/>
      <c r="R114" s="166"/>
      <c r="S114" s="166"/>
      <c r="T114" s="167"/>
      <c r="AT114" s="161" t="s">
        <v>155</v>
      </c>
      <c r="AU114" s="161" t="s">
        <v>77</v>
      </c>
      <c r="AV114" s="12" t="s">
        <v>77</v>
      </c>
      <c r="AW114" s="12" t="s">
        <v>29</v>
      </c>
      <c r="AX114" s="12" t="s">
        <v>73</v>
      </c>
      <c r="AY114" s="161" t="s">
        <v>147</v>
      </c>
    </row>
    <row r="115" spans="2:65" s="10" customFormat="1" ht="22.9" customHeight="1">
      <c r="B115" s="126"/>
      <c r="D115" s="127" t="s">
        <v>67</v>
      </c>
      <c r="E115" s="137" t="s">
        <v>385</v>
      </c>
      <c r="F115" s="137" t="s">
        <v>588</v>
      </c>
      <c r="I115" s="129"/>
      <c r="J115" s="138">
        <f>BK115</f>
        <v>0</v>
      </c>
      <c r="L115" s="126"/>
      <c r="M115" s="131"/>
      <c r="N115" s="132"/>
      <c r="O115" s="132"/>
      <c r="P115" s="133">
        <f>P116</f>
        <v>0</v>
      </c>
      <c r="Q115" s="132"/>
      <c r="R115" s="133">
        <f>R116</f>
        <v>0</v>
      </c>
      <c r="S115" s="132"/>
      <c r="T115" s="134">
        <f>T116</f>
        <v>0</v>
      </c>
      <c r="AR115" s="127" t="s">
        <v>73</v>
      </c>
      <c r="AT115" s="135" t="s">
        <v>67</v>
      </c>
      <c r="AU115" s="135" t="s">
        <v>73</v>
      </c>
      <c r="AY115" s="127" t="s">
        <v>147</v>
      </c>
      <c r="BK115" s="136">
        <f>BK116</f>
        <v>0</v>
      </c>
    </row>
    <row r="116" spans="2:65" s="1" customFormat="1" ht="16.5" customHeight="1">
      <c r="B116" s="139"/>
      <c r="C116" s="140" t="s">
        <v>110</v>
      </c>
      <c r="D116" s="140" t="s">
        <v>149</v>
      </c>
      <c r="E116" s="141" t="s">
        <v>589</v>
      </c>
      <c r="F116" s="142" t="s">
        <v>908</v>
      </c>
      <c r="G116" s="143" t="s">
        <v>220</v>
      </c>
      <c r="H116" s="144">
        <v>26.077999999999999</v>
      </c>
      <c r="I116" s="145"/>
      <c r="J116" s="144">
        <f>ROUND(I116*H116,3)</f>
        <v>0</v>
      </c>
      <c r="K116" s="142" t="s">
        <v>568</v>
      </c>
      <c r="L116" s="30"/>
      <c r="M116" s="146" t="s">
        <v>1</v>
      </c>
      <c r="N116" s="147" t="s">
        <v>40</v>
      </c>
      <c r="O116" s="49"/>
      <c r="P116" s="148">
        <f>O116*H116</f>
        <v>0</v>
      </c>
      <c r="Q116" s="148">
        <v>0</v>
      </c>
      <c r="R116" s="148">
        <f>Q116*H116</f>
        <v>0</v>
      </c>
      <c r="S116" s="148">
        <v>0</v>
      </c>
      <c r="T116" s="149">
        <f>S116*H116</f>
        <v>0</v>
      </c>
      <c r="AR116" s="16" t="s">
        <v>83</v>
      </c>
      <c r="AT116" s="16" t="s">
        <v>149</v>
      </c>
      <c r="AU116" s="16" t="s">
        <v>77</v>
      </c>
      <c r="AY116" s="16" t="s">
        <v>147</v>
      </c>
      <c r="BE116" s="150">
        <f>IF(N116="základná",J116,0)</f>
        <v>0</v>
      </c>
      <c r="BF116" s="150">
        <f>IF(N116="znížená",J116,0)</f>
        <v>0</v>
      </c>
      <c r="BG116" s="150">
        <f>IF(N116="zákl. prenesená",J116,0)</f>
        <v>0</v>
      </c>
      <c r="BH116" s="150">
        <f>IF(N116="zníž. prenesená",J116,0)</f>
        <v>0</v>
      </c>
      <c r="BI116" s="150">
        <f>IF(N116="nulová",J116,0)</f>
        <v>0</v>
      </c>
      <c r="BJ116" s="16" t="s">
        <v>77</v>
      </c>
      <c r="BK116" s="151">
        <f>ROUND(I116*H116,3)</f>
        <v>0</v>
      </c>
      <c r="BL116" s="16" t="s">
        <v>83</v>
      </c>
      <c r="BM116" s="16" t="s">
        <v>909</v>
      </c>
    </row>
    <row r="117" spans="2:65" s="10" customFormat="1" ht="25.9" customHeight="1">
      <c r="B117" s="126"/>
      <c r="D117" s="127" t="s">
        <v>67</v>
      </c>
      <c r="E117" s="128" t="s">
        <v>391</v>
      </c>
      <c r="F117" s="128" t="s">
        <v>392</v>
      </c>
      <c r="I117" s="129"/>
      <c r="J117" s="130">
        <f>BK117</f>
        <v>0</v>
      </c>
      <c r="L117" s="126"/>
      <c r="M117" s="131"/>
      <c r="N117" s="132"/>
      <c r="O117" s="132"/>
      <c r="P117" s="133">
        <f>P118+P130+P136</f>
        <v>0</v>
      </c>
      <c r="Q117" s="132"/>
      <c r="R117" s="133">
        <f>R118+R130+R136</f>
        <v>0.44845567279999998</v>
      </c>
      <c r="S117" s="132"/>
      <c r="T117" s="134">
        <f>T118+T130+T136</f>
        <v>0</v>
      </c>
      <c r="AR117" s="127" t="s">
        <v>77</v>
      </c>
      <c r="AT117" s="135" t="s">
        <v>67</v>
      </c>
      <c r="AU117" s="135" t="s">
        <v>68</v>
      </c>
      <c r="AY117" s="127" t="s">
        <v>147</v>
      </c>
      <c r="BK117" s="136">
        <f>BK118+BK130+BK136</f>
        <v>0</v>
      </c>
    </row>
    <row r="118" spans="2:65" s="10" customFormat="1" ht="22.9" customHeight="1">
      <c r="B118" s="126"/>
      <c r="D118" s="127" t="s">
        <v>67</v>
      </c>
      <c r="E118" s="137" t="s">
        <v>910</v>
      </c>
      <c r="F118" s="137" t="s">
        <v>911</v>
      </c>
      <c r="I118" s="129"/>
      <c r="J118" s="138">
        <f>BK118</f>
        <v>0</v>
      </c>
      <c r="L118" s="126"/>
      <c r="M118" s="131"/>
      <c r="N118" s="132"/>
      <c r="O118" s="132"/>
      <c r="P118" s="133">
        <f>SUM(P119:P129)</f>
        <v>0</v>
      </c>
      <c r="Q118" s="132"/>
      <c r="R118" s="133">
        <f>SUM(R119:R129)</f>
        <v>0.37771849999999996</v>
      </c>
      <c r="S118" s="132"/>
      <c r="T118" s="134">
        <f>SUM(T119:T129)</f>
        <v>0</v>
      </c>
      <c r="AR118" s="127" t="s">
        <v>77</v>
      </c>
      <c r="AT118" s="135" t="s">
        <v>67</v>
      </c>
      <c r="AU118" s="135" t="s">
        <v>73</v>
      </c>
      <c r="AY118" s="127" t="s">
        <v>147</v>
      </c>
      <c r="BK118" s="136">
        <f>SUM(BK119:BK129)</f>
        <v>0</v>
      </c>
    </row>
    <row r="119" spans="2:65" s="1" customFormat="1" ht="16.5" customHeight="1">
      <c r="B119" s="139"/>
      <c r="C119" s="140" t="s">
        <v>223</v>
      </c>
      <c r="D119" s="140" t="s">
        <v>149</v>
      </c>
      <c r="E119" s="141" t="s">
        <v>912</v>
      </c>
      <c r="F119" s="142" t="s">
        <v>913</v>
      </c>
      <c r="G119" s="143" t="s">
        <v>171</v>
      </c>
      <c r="H119" s="144">
        <v>35.68</v>
      </c>
      <c r="I119" s="145"/>
      <c r="J119" s="144">
        <f>ROUND(I119*H119,3)</f>
        <v>0</v>
      </c>
      <c r="K119" s="142" t="s">
        <v>914</v>
      </c>
      <c r="L119" s="30"/>
      <c r="M119" s="146" t="s">
        <v>1</v>
      </c>
      <c r="N119" s="147" t="s">
        <v>40</v>
      </c>
      <c r="O119" s="49"/>
      <c r="P119" s="148">
        <f>O119*H119</f>
        <v>0</v>
      </c>
      <c r="Q119" s="148">
        <v>2.1000000000000001E-4</v>
      </c>
      <c r="R119" s="148">
        <f>Q119*H119</f>
        <v>7.4928E-3</v>
      </c>
      <c r="S119" s="148">
        <v>0</v>
      </c>
      <c r="T119" s="149">
        <f>S119*H119</f>
        <v>0</v>
      </c>
      <c r="AR119" s="16" t="s">
        <v>237</v>
      </c>
      <c r="AT119" s="16" t="s">
        <v>149</v>
      </c>
      <c r="AU119" s="16" t="s">
        <v>77</v>
      </c>
      <c r="AY119" s="16" t="s">
        <v>147</v>
      </c>
      <c r="BE119" s="150">
        <f>IF(N119="základná",J119,0)</f>
        <v>0</v>
      </c>
      <c r="BF119" s="150">
        <f>IF(N119="znížená",J119,0)</f>
        <v>0</v>
      </c>
      <c r="BG119" s="150">
        <f>IF(N119="zákl. prenesená",J119,0)</f>
        <v>0</v>
      </c>
      <c r="BH119" s="150">
        <f>IF(N119="zníž. prenesená",J119,0)</f>
        <v>0</v>
      </c>
      <c r="BI119" s="150">
        <f>IF(N119="nulová",J119,0)</f>
        <v>0</v>
      </c>
      <c r="BJ119" s="16" t="s">
        <v>77</v>
      </c>
      <c r="BK119" s="151">
        <f>ROUND(I119*H119,3)</f>
        <v>0</v>
      </c>
      <c r="BL119" s="16" t="s">
        <v>237</v>
      </c>
      <c r="BM119" s="16" t="s">
        <v>915</v>
      </c>
    </row>
    <row r="120" spans="2:65" s="12" customFormat="1">
      <c r="B120" s="160"/>
      <c r="D120" s="153" t="s">
        <v>155</v>
      </c>
      <c r="E120" s="161" t="s">
        <v>1</v>
      </c>
      <c r="F120" s="162" t="s">
        <v>916</v>
      </c>
      <c r="H120" s="163">
        <v>35.68</v>
      </c>
      <c r="I120" s="164"/>
      <c r="L120" s="160"/>
      <c r="M120" s="165"/>
      <c r="N120" s="166"/>
      <c r="O120" s="166"/>
      <c r="P120" s="166"/>
      <c r="Q120" s="166"/>
      <c r="R120" s="166"/>
      <c r="S120" s="166"/>
      <c r="T120" s="167"/>
      <c r="AT120" s="161" t="s">
        <v>155</v>
      </c>
      <c r="AU120" s="161" t="s">
        <v>77</v>
      </c>
      <c r="AV120" s="12" t="s">
        <v>77</v>
      </c>
      <c r="AW120" s="12" t="s">
        <v>29</v>
      </c>
      <c r="AX120" s="12" t="s">
        <v>73</v>
      </c>
      <c r="AY120" s="161" t="s">
        <v>147</v>
      </c>
    </row>
    <row r="121" spans="2:65" s="1" customFormat="1" ht="16.5" customHeight="1">
      <c r="B121" s="139"/>
      <c r="C121" s="184" t="s">
        <v>232</v>
      </c>
      <c r="D121" s="184" t="s">
        <v>233</v>
      </c>
      <c r="E121" s="185" t="s">
        <v>917</v>
      </c>
      <c r="F121" s="186" t="s">
        <v>918</v>
      </c>
      <c r="G121" s="187" t="s">
        <v>182</v>
      </c>
      <c r="H121" s="188">
        <v>0.25900000000000001</v>
      </c>
      <c r="I121" s="189"/>
      <c r="J121" s="188">
        <f>ROUND(I121*H121,3)</f>
        <v>0</v>
      </c>
      <c r="K121" s="186" t="s">
        <v>914</v>
      </c>
      <c r="L121" s="190"/>
      <c r="M121" s="191" t="s">
        <v>1</v>
      </c>
      <c r="N121" s="192" t="s">
        <v>40</v>
      </c>
      <c r="O121" s="49"/>
      <c r="P121" s="148">
        <f>O121*H121</f>
        <v>0</v>
      </c>
      <c r="Q121" s="148">
        <v>0.5</v>
      </c>
      <c r="R121" s="148">
        <f>Q121*H121</f>
        <v>0.1295</v>
      </c>
      <c r="S121" s="148">
        <v>0</v>
      </c>
      <c r="T121" s="149">
        <f>S121*H121</f>
        <v>0</v>
      </c>
      <c r="AR121" s="16" t="s">
        <v>314</v>
      </c>
      <c r="AT121" s="16" t="s">
        <v>233</v>
      </c>
      <c r="AU121" s="16" t="s">
        <v>77</v>
      </c>
      <c r="AY121" s="16" t="s">
        <v>147</v>
      </c>
      <c r="BE121" s="150">
        <f>IF(N121="základná",J121,0)</f>
        <v>0</v>
      </c>
      <c r="BF121" s="150">
        <f>IF(N121="znížená",J121,0)</f>
        <v>0</v>
      </c>
      <c r="BG121" s="150">
        <f>IF(N121="zákl. prenesená",J121,0)</f>
        <v>0</v>
      </c>
      <c r="BH121" s="150">
        <f>IF(N121="zníž. prenesená",J121,0)</f>
        <v>0</v>
      </c>
      <c r="BI121" s="150">
        <f>IF(N121="nulová",J121,0)</f>
        <v>0</v>
      </c>
      <c r="BJ121" s="16" t="s">
        <v>77</v>
      </c>
      <c r="BK121" s="151">
        <f>ROUND(I121*H121,3)</f>
        <v>0</v>
      </c>
      <c r="BL121" s="16" t="s">
        <v>237</v>
      </c>
      <c r="BM121" s="16" t="s">
        <v>919</v>
      </c>
    </row>
    <row r="122" spans="2:65" s="12" customFormat="1">
      <c r="B122" s="160"/>
      <c r="D122" s="153" t="s">
        <v>155</v>
      </c>
      <c r="E122" s="161" t="s">
        <v>1</v>
      </c>
      <c r="F122" s="162" t="s">
        <v>920</v>
      </c>
      <c r="H122" s="163">
        <v>0.24</v>
      </c>
      <c r="I122" s="164"/>
      <c r="L122" s="160"/>
      <c r="M122" s="165"/>
      <c r="N122" s="166"/>
      <c r="O122" s="166"/>
      <c r="P122" s="166"/>
      <c r="Q122" s="166"/>
      <c r="R122" s="166"/>
      <c r="S122" s="166"/>
      <c r="T122" s="167"/>
      <c r="AT122" s="161" t="s">
        <v>155</v>
      </c>
      <c r="AU122" s="161" t="s">
        <v>77</v>
      </c>
      <c r="AV122" s="12" t="s">
        <v>77</v>
      </c>
      <c r="AW122" s="12" t="s">
        <v>29</v>
      </c>
      <c r="AX122" s="12" t="s">
        <v>73</v>
      </c>
      <c r="AY122" s="161" t="s">
        <v>147</v>
      </c>
    </row>
    <row r="123" spans="2:65" s="12" customFormat="1">
      <c r="B123" s="160"/>
      <c r="D123" s="153" t="s">
        <v>155</v>
      </c>
      <c r="F123" s="162" t="s">
        <v>921</v>
      </c>
      <c r="H123" s="163">
        <v>0.25900000000000001</v>
      </c>
      <c r="I123" s="164"/>
      <c r="L123" s="160"/>
      <c r="M123" s="165"/>
      <c r="N123" s="166"/>
      <c r="O123" s="166"/>
      <c r="P123" s="166"/>
      <c r="Q123" s="166"/>
      <c r="R123" s="166"/>
      <c r="S123" s="166"/>
      <c r="T123" s="167"/>
      <c r="AT123" s="161" t="s">
        <v>155</v>
      </c>
      <c r="AU123" s="161" t="s">
        <v>77</v>
      </c>
      <c r="AV123" s="12" t="s">
        <v>77</v>
      </c>
      <c r="AW123" s="12" t="s">
        <v>3</v>
      </c>
      <c r="AX123" s="12" t="s">
        <v>73</v>
      </c>
      <c r="AY123" s="161" t="s">
        <v>147</v>
      </c>
    </row>
    <row r="124" spans="2:65" s="1" customFormat="1" ht="16.5" customHeight="1">
      <c r="B124" s="139"/>
      <c r="C124" s="140" t="s">
        <v>237</v>
      </c>
      <c r="D124" s="140" t="s">
        <v>149</v>
      </c>
      <c r="E124" s="141" t="s">
        <v>922</v>
      </c>
      <c r="F124" s="142" t="s">
        <v>923</v>
      </c>
      <c r="G124" s="143" t="s">
        <v>152</v>
      </c>
      <c r="H124" s="144">
        <v>25</v>
      </c>
      <c r="I124" s="145"/>
      <c r="J124" s="144">
        <f>ROUND(I124*H124,3)</f>
        <v>0</v>
      </c>
      <c r="K124" s="142" t="s">
        <v>1</v>
      </c>
      <c r="L124" s="30"/>
      <c r="M124" s="146" t="s">
        <v>1</v>
      </c>
      <c r="N124" s="147" t="s">
        <v>40</v>
      </c>
      <c r="O124" s="49"/>
      <c r="P124" s="148">
        <f>O124*H124</f>
        <v>0</v>
      </c>
      <c r="Q124" s="148">
        <v>0</v>
      </c>
      <c r="R124" s="148">
        <f>Q124*H124</f>
        <v>0</v>
      </c>
      <c r="S124" s="148">
        <v>0</v>
      </c>
      <c r="T124" s="149">
        <f>S124*H124</f>
        <v>0</v>
      </c>
      <c r="AR124" s="16" t="s">
        <v>83</v>
      </c>
      <c r="AT124" s="16" t="s">
        <v>149</v>
      </c>
      <c r="AU124" s="16" t="s">
        <v>77</v>
      </c>
      <c r="AY124" s="16" t="s">
        <v>147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6" t="s">
        <v>77</v>
      </c>
      <c r="BK124" s="151">
        <f>ROUND(I124*H124,3)</f>
        <v>0</v>
      </c>
      <c r="BL124" s="16" t="s">
        <v>83</v>
      </c>
      <c r="BM124" s="16" t="s">
        <v>924</v>
      </c>
    </row>
    <row r="125" spans="2:65" s="1" customFormat="1" ht="16.5" customHeight="1">
      <c r="B125" s="139"/>
      <c r="C125" s="184" t="s">
        <v>243</v>
      </c>
      <c r="D125" s="184" t="s">
        <v>233</v>
      </c>
      <c r="E125" s="185" t="s">
        <v>925</v>
      </c>
      <c r="F125" s="186" t="s">
        <v>926</v>
      </c>
      <c r="G125" s="187" t="s">
        <v>152</v>
      </c>
      <c r="H125" s="188">
        <v>25.5</v>
      </c>
      <c r="I125" s="189"/>
      <c r="J125" s="188">
        <f>ROUND(I125*H125,3)</f>
        <v>0</v>
      </c>
      <c r="K125" s="186" t="s">
        <v>1</v>
      </c>
      <c r="L125" s="190"/>
      <c r="M125" s="191" t="s">
        <v>1</v>
      </c>
      <c r="N125" s="192" t="s">
        <v>40</v>
      </c>
      <c r="O125" s="49"/>
      <c r="P125" s="148">
        <f>O125*H125</f>
        <v>0</v>
      </c>
      <c r="Q125" s="148">
        <v>8.3599999999999994E-3</v>
      </c>
      <c r="R125" s="148">
        <f>Q125*H125</f>
        <v>0.21317999999999998</v>
      </c>
      <c r="S125" s="148">
        <v>0</v>
      </c>
      <c r="T125" s="149">
        <f>S125*H125</f>
        <v>0</v>
      </c>
      <c r="AR125" s="16" t="s">
        <v>314</v>
      </c>
      <c r="AT125" s="16" t="s">
        <v>233</v>
      </c>
      <c r="AU125" s="16" t="s">
        <v>77</v>
      </c>
      <c r="AY125" s="16" t="s">
        <v>147</v>
      </c>
      <c r="BE125" s="150">
        <f>IF(N125="základná",J125,0)</f>
        <v>0</v>
      </c>
      <c r="BF125" s="150">
        <f>IF(N125="znížená",J125,0)</f>
        <v>0</v>
      </c>
      <c r="BG125" s="150">
        <f>IF(N125="zákl. prenesená",J125,0)</f>
        <v>0</v>
      </c>
      <c r="BH125" s="150">
        <f>IF(N125="zníž. prenesená",J125,0)</f>
        <v>0</v>
      </c>
      <c r="BI125" s="150">
        <f>IF(N125="nulová",J125,0)</f>
        <v>0</v>
      </c>
      <c r="BJ125" s="16" t="s">
        <v>77</v>
      </c>
      <c r="BK125" s="151">
        <f>ROUND(I125*H125,3)</f>
        <v>0</v>
      </c>
      <c r="BL125" s="16" t="s">
        <v>237</v>
      </c>
      <c r="BM125" s="16" t="s">
        <v>927</v>
      </c>
    </row>
    <row r="126" spans="2:65" s="12" customFormat="1">
      <c r="B126" s="160"/>
      <c r="D126" s="153" t="s">
        <v>155</v>
      </c>
      <c r="E126" s="161" t="s">
        <v>1</v>
      </c>
      <c r="F126" s="162" t="s">
        <v>928</v>
      </c>
      <c r="H126" s="163">
        <v>25.5</v>
      </c>
      <c r="I126" s="164"/>
      <c r="L126" s="160"/>
      <c r="M126" s="165"/>
      <c r="N126" s="166"/>
      <c r="O126" s="166"/>
      <c r="P126" s="166"/>
      <c r="Q126" s="166"/>
      <c r="R126" s="166"/>
      <c r="S126" s="166"/>
      <c r="T126" s="167"/>
      <c r="AT126" s="161" t="s">
        <v>155</v>
      </c>
      <c r="AU126" s="161" t="s">
        <v>77</v>
      </c>
      <c r="AV126" s="12" t="s">
        <v>77</v>
      </c>
      <c r="AW126" s="12" t="s">
        <v>29</v>
      </c>
      <c r="AX126" s="12" t="s">
        <v>73</v>
      </c>
      <c r="AY126" s="161" t="s">
        <v>147</v>
      </c>
    </row>
    <row r="127" spans="2:65" s="1" customFormat="1" ht="16.5" customHeight="1">
      <c r="B127" s="139"/>
      <c r="C127" s="140" t="s">
        <v>249</v>
      </c>
      <c r="D127" s="140" t="s">
        <v>149</v>
      </c>
      <c r="E127" s="141" t="s">
        <v>929</v>
      </c>
      <c r="F127" s="142" t="s">
        <v>930</v>
      </c>
      <c r="G127" s="143" t="s">
        <v>182</v>
      </c>
      <c r="H127" s="144">
        <v>1.0089999999999999</v>
      </c>
      <c r="I127" s="145"/>
      <c r="J127" s="144">
        <f>ROUND(I127*H127,3)</f>
        <v>0</v>
      </c>
      <c r="K127" s="142" t="s">
        <v>914</v>
      </c>
      <c r="L127" s="30"/>
      <c r="M127" s="146" t="s">
        <v>1</v>
      </c>
      <c r="N127" s="147" t="s">
        <v>40</v>
      </c>
      <c r="O127" s="49"/>
      <c r="P127" s="148">
        <f>O127*H127</f>
        <v>0</v>
      </c>
      <c r="Q127" s="148">
        <v>2.7300000000000001E-2</v>
      </c>
      <c r="R127" s="148">
        <f>Q127*H127</f>
        <v>2.7545699999999999E-2</v>
      </c>
      <c r="S127" s="148">
        <v>0</v>
      </c>
      <c r="T127" s="149">
        <f>S127*H127</f>
        <v>0</v>
      </c>
      <c r="AR127" s="16" t="s">
        <v>237</v>
      </c>
      <c r="AT127" s="16" t="s">
        <v>149</v>
      </c>
      <c r="AU127" s="16" t="s">
        <v>77</v>
      </c>
      <c r="AY127" s="16" t="s">
        <v>147</v>
      </c>
      <c r="BE127" s="150">
        <f>IF(N127="základná",J127,0)</f>
        <v>0</v>
      </c>
      <c r="BF127" s="150">
        <f>IF(N127="znížená",J127,0)</f>
        <v>0</v>
      </c>
      <c r="BG127" s="150">
        <f>IF(N127="zákl. prenesená",J127,0)</f>
        <v>0</v>
      </c>
      <c r="BH127" s="150">
        <f>IF(N127="zníž. prenesená",J127,0)</f>
        <v>0</v>
      </c>
      <c r="BI127" s="150">
        <f>IF(N127="nulová",J127,0)</f>
        <v>0</v>
      </c>
      <c r="BJ127" s="16" t="s">
        <v>77</v>
      </c>
      <c r="BK127" s="151">
        <f>ROUND(I127*H127,3)</f>
        <v>0</v>
      </c>
      <c r="BL127" s="16" t="s">
        <v>237</v>
      </c>
      <c r="BM127" s="16" t="s">
        <v>931</v>
      </c>
    </row>
    <row r="128" spans="2:65" s="12" customFormat="1">
      <c r="B128" s="160"/>
      <c r="D128" s="153" t="s">
        <v>155</v>
      </c>
      <c r="E128" s="161" t="s">
        <v>1</v>
      </c>
      <c r="F128" s="162" t="s">
        <v>932</v>
      </c>
      <c r="H128" s="163">
        <v>1.0089999999999999</v>
      </c>
      <c r="I128" s="164"/>
      <c r="L128" s="160"/>
      <c r="M128" s="165"/>
      <c r="N128" s="166"/>
      <c r="O128" s="166"/>
      <c r="P128" s="166"/>
      <c r="Q128" s="166"/>
      <c r="R128" s="166"/>
      <c r="S128" s="166"/>
      <c r="T128" s="167"/>
      <c r="AT128" s="161" t="s">
        <v>155</v>
      </c>
      <c r="AU128" s="161" t="s">
        <v>77</v>
      </c>
      <c r="AV128" s="12" t="s">
        <v>77</v>
      </c>
      <c r="AW128" s="12" t="s">
        <v>29</v>
      </c>
      <c r="AX128" s="12" t="s">
        <v>73</v>
      </c>
      <c r="AY128" s="161" t="s">
        <v>147</v>
      </c>
    </row>
    <row r="129" spans="2:65" s="1" customFormat="1" ht="16.5" customHeight="1">
      <c r="B129" s="139"/>
      <c r="C129" s="140" t="s">
        <v>254</v>
      </c>
      <c r="D129" s="140" t="s">
        <v>149</v>
      </c>
      <c r="E129" s="141" t="s">
        <v>933</v>
      </c>
      <c r="F129" s="142" t="s">
        <v>934</v>
      </c>
      <c r="G129" s="143" t="s">
        <v>403</v>
      </c>
      <c r="H129" s="145"/>
      <c r="I129" s="145"/>
      <c r="J129" s="144">
        <f>ROUND(I129*H129,3)</f>
        <v>0</v>
      </c>
      <c r="K129" s="142" t="s">
        <v>935</v>
      </c>
      <c r="L129" s="30"/>
      <c r="M129" s="146" t="s">
        <v>1</v>
      </c>
      <c r="N129" s="147" t="s">
        <v>40</v>
      </c>
      <c r="O129" s="49"/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AR129" s="16" t="s">
        <v>237</v>
      </c>
      <c r="AT129" s="16" t="s">
        <v>149</v>
      </c>
      <c r="AU129" s="16" t="s">
        <v>77</v>
      </c>
      <c r="AY129" s="16" t="s">
        <v>147</v>
      </c>
      <c r="BE129" s="150">
        <f>IF(N129="základná",J129,0)</f>
        <v>0</v>
      </c>
      <c r="BF129" s="150">
        <f>IF(N129="znížená",J129,0)</f>
        <v>0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6" t="s">
        <v>77</v>
      </c>
      <c r="BK129" s="151">
        <f>ROUND(I129*H129,3)</f>
        <v>0</v>
      </c>
      <c r="BL129" s="16" t="s">
        <v>237</v>
      </c>
      <c r="BM129" s="16" t="s">
        <v>936</v>
      </c>
    </row>
    <row r="130" spans="2:65" s="10" customFormat="1" ht="22.9" customHeight="1">
      <c r="B130" s="126"/>
      <c r="D130" s="127" t="s">
        <v>67</v>
      </c>
      <c r="E130" s="137" t="s">
        <v>393</v>
      </c>
      <c r="F130" s="137" t="s">
        <v>394</v>
      </c>
      <c r="I130" s="129"/>
      <c r="J130" s="138">
        <f>BK130</f>
        <v>0</v>
      </c>
      <c r="L130" s="126"/>
      <c r="M130" s="131"/>
      <c r="N130" s="132"/>
      <c r="O130" s="132"/>
      <c r="P130" s="133">
        <f>SUM(P131:P135)</f>
        <v>0</v>
      </c>
      <c r="Q130" s="132"/>
      <c r="R130" s="133">
        <f>SUM(R131:R135)</f>
        <v>0</v>
      </c>
      <c r="S130" s="132"/>
      <c r="T130" s="134">
        <f>SUM(T131:T135)</f>
        <v>0</v>
      </c>
      <c r="AR130" s="127" t="s">
        <v>77</v>
      </c>
      <c r="AT130" s="135" t="s">
        <v>67</v>
      </c>
      <c r="AU130" s="135" t="s">
        <v>73</v>
      </c>
      <c r="AY130" s="127" t="s">
        <v>147</v>
      </c>
      <c r="BK130" s="136">
        <f>SUM(BK131:BK135)</f>
        <v>0</v>
      </c>
    </row>
    <row r="131" spans="2:65" s="1" customFormat="1" ht="16.5" customHeight="1">
      <c r="B131" s="139"/>
      <c r="C131" s="140" t="s">
        <v>7</v>
      </c>
      <c r="D131" s="140" t="s">
        <v>149</v>
      </c>
      <c r="E131" s="141" t="s">
        <v>937</v>
      </c>
      <c r="F131" s="142" t="s">
        <v>938</v>
      </c>
      <c r="G131" s="143" t="s">
        <v>152</v>
      </c>
      <c r="H131" s="144">
        <v>51.244999999999997</v>
      </c>
      <c r="I131" s="145"/>
      <c r="J131" s="144">
        <f>ROUND(I131*H131,3)</f>
        <v>0</v>
      </c>
      <c r="K131" s="142" t="s">
        <v>1</v>
      </c>
      <c r="L131" s="30"/>
      <c r="M131" s="146" t="s">
        <v>1</v>
      </c>
      <c r="N131" s="147" t="s">
        <v>40</v>
      </c>
      <c r="O131" s="49"/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9">
        <f>S131*H131</f>
        <v>0</v>
      </c>
      <c r="AR131" s="16" t="s">
        <v>237</v>
      </c>
      <c r="AT131" s="16" t="s">
        <v>149</v>
      </c>
      <c r="AU131" s="16" t="s">
        <v>77</v>
      </c>
      <c r="AY131" s="16" t="s">
        <v>147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6" t="s">
        <v>77</v>
      </c>
      <c r="BK131" s="151">
        <f>ROUND(I131*H131,3)</f>
        <v>0</v>
      </c>
      <c r="BL131" s="16" t="s">
        <v>237</v>
      </c>
      <c r="BM131" s="16" t="s">
        <v>939</v>
      </c>
    </row>
    <row r="132" spans="2:65" s="11" customFormat="1" ht="22.5">
      <c r="B132" s="152"/>
      <c r="D132" s="153" t="s">
        <v>155</v>
      </c>
      <c r="E132" s="154" t="s">
        <v>1</v>
      </c>
      <c r="F132" s="155" t="s">
        <v>940</v>
      </c>
      <c r="H132" s="154" t="s">
        <v>1</v>
      </c>
      <c r="I132" s="156"/>
      <c r="L132" s="152"/>
      <c r="M132" s="157"/>
      <c r="N132" s="158"/>
      <c r="O132" s="158"/>
      <c r="P132" s="158"/>
      <c r="Q132" s="158"/>
      <c r="R132" s="158"/>
      <c r="S132" s="158"/>
      <c r="T132" s="159"/>
      <c r="AT132" s="154" t="s">
        <v>155</v>
      </c>
      <c r="AU132" s="154" t="s">
        <v>77</v>
      </c>
      <c r="AV132" s="11" t="s">
        <v>73</v>
      </c>
      <c r="AW132" s="11" t="s">
        <v>29</v>
      </c>
      <c r="AX132" s="11" t="s">
        <v>68</v>
      </c>
      <c r="AY132" s="154" t="s">
        <v>147</v>
      </c>
    </row>
    <row r="133" spans="2:65" s="11" customFormat="1">
      <c r="B133" s="152"/>
      <c r="D133" s="153" t="s">
        <v>155</v>
      </c>
      <c r="E133" s="154" t="s">
        <v>1</v>
      </c>
      <c r="F133" s="155" t="s">
        <v>941</v>
      </c>
      <c r="H133" s="154" t="s">
        <v>1</v>
      </c>
      <c r="I133" s="156"/>
      <c r="L133" s="152"/>
      <c r="M133" s="157"/>
      <c r="N133" s="158"/>
      <c r="O133" s="158"/>
      <c r="P133" s="158"/>
      <c r="Q133" s="158"/>
      <c r="R133" s="158"/>
      <c r="S133" s="158"/>
      <c r="T133" s="159"/>
      <c r="AT133" s="154" t="s">
        <v>155</v>
      </c>
      <c r="AU133" s="154" t="s">
        <v>77</v>
      </c>
      <c r="AV133" s="11" t="s">
        <v>73</v>
      </c>
      <c r="AW133" s="11" t="s">
        <v>29</v>
      </c>
      <c r="AX133" s="11" t="s">
        <v>68</v>
      </c>
      <c r="AY133" s="154" t="s">
        <v>147</v>
      </c>
    </row>
    <row r="134" spans="2:65" s="12" customFormat="1">
      <c r="B134" s="160"/>
      <c r="D134" s="153" t="s">
        <v>155</v>
      </c>
      <c r="E134" s="161" t="s">
        <v>1</v>
      </c>
      <c r="F134" s="162" t="s">
        <v>942</v>
      </c>
      <c r="H134" s="163">
        <v>51.244999999999997</v>
      </c>
      <c r="I134" s="164"/>
      <c r="L134" s="160"/>
      <c r="M134" s="165"/>
      <c r="N134" s="166"/>
      <c r="O134" s="166"/>
      <c r="P134" s="166"/>
      <c r="Q134" s="166"/>
      <c r="R134" s="166"/>
      <c r="S134" s="166"/>
      <c r="T134" s="167"/>
      <c r="AT134" s="161" t="s">
        <v>155</v>
      </c>
      <c r="AU134" s="161" t="s">
        <v>77</v>
      </c>
      <c r="AV134" s="12" t="s">
        <v>77</v>
      </c>
      <c r="AW134" s="12" t="s">
        <v>29</v>
      </c>
      <c r="AX134" s="12" t="s">
        <v>73</v>
      </c>
      <c r="AY134" s="161" t="s">
        <v>147</v>
      </c>
    </row>
    <row r="135" spans="2:65" s="1" customFormat="1" ht="16.5" customHeight="1">
      <c r="B135" s="139"/>
      <c r="C135" s="140" t="s">
        <v>267</v>
      </c>
      <c r="D135" s="140" t="s">
        <v>149</v>
      </c>
      <c r="E135" s="141" t="s">
        <v>401</v>
      </c>
      <c r="F135" s="142" t="s">
        <v>402</v>
      </c>
      <c r="G135" s="143" t="s">
        <v>403</v>
      </c>
      <c r="H135" s="145"/>
      <c r="I135" s="145"/>
      <c r="J135" s="144">
        <f>ROUND(I135*H135,3)</f>
        <v>0</v>
      </c>
      <c r="K135" s="142" t="s">
        <v>914</v>
      </c>
      <c r="L135" s="30"/>
      <c r="M135" s="146" t="s">
        <v>1</v>
      </c>
      <c r="N135" s="147" t="s">
        <v>40</v>
      </c>
      <c r="O135" s="49"/>
      <c r="P135" s="148">
        <f>O135*H135</f>
        <v>0</v>
      </c>
      <c r="Q135" s="148">
        <v>0</v>
      </c>
      <c r="R135" s="148">
        <f>Q135*H135</f>
        <v>0</v>
      </c>
      <c r="S135" s="148">
        <v>0</v>
      </c>
      <c r="T135" s="149">
        <f>S135*H135</f>
        <v>0</v>
      </c>
      <c r="AR135" s="16" t="s">
        <v>237</v>
      </c>
      <c r="AT135" s="16" t="s">
        <v>149</v>
      </c>
      <c r="AU135" s="16" t="s">
        <v>77</v>
      </c>
      <c r="AY135" s="16" t="s">
        <v>147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6" t="s">
        <v>77</v>
      </c>
      <c r="BK135" s="151">
        <f>ROUND(I135*H135,3)</f>
        <v>0</v>
      </c>
      <c r="BL135" s="16" t="s">
        <v>237</v>
      </c>
      <c r="BM135" s="16" t="s">
        <v>943</v>
      </c>
    </row>
    <row r="136" spans="2:65" s="10" customFormat="1" ht="22.9" customHeight="1">
      <c r="B136" s="126"/>
      <c r="D136" s="127" t="s">
        <v>67</v>
      </c>
      <c r="E136" s="137" t="s">
        <v>944</v>
      </c>
      <c r="F136" s="137" t="s">
        <v>945</v>
      </c>
      <c r="I136" s="129"/>
      <c r="J136" s="138">
        <f>BK136</f>
        <v>0</v>
      </c>
      <c r="L136" s="126"/>
      <c r="M136" s="131"/>
      <c r="N136" s="132"/>
      <c r="O136" s="132"/>
      <c r="P136" s="133">
        <f>SUM(P137:P144)</f>
        <v>0</v>
      </c>
      <c r="Q136" s="132"/>
      <c r="R136" s="133">
        <f>SUM(R137:R144)</f>
        <v>7.0737172799999998E-2</v>
      </c>
      <c r="S136" s="132"/>
      <c r="T136" s="134">
        <f>SUM(T137:T144)</f>
        <v>0</v>
      </c>
      <c r="AR136" s="127" t="s">
        <v>77</v>
      </c>
      <c r="AT136" s="135" t="s">
        <v>67</v>
      </c>
      <c r="AU136" s="135" t="s">
        <v>73</v>
      </c>
      <c r="AY136" s="127" t="s">
        <v>147</v>
      </c>
      <c r="BK136" s="136">
        <f>SUM(BK137:BK144)</f>
        <v>0</v>
      </c>
    </row>
    <row r="137" spans="2:65" s="1" customFormat="1" ht="16.5" customHeight="1">
      <c r="B137" s="139"/>
      <c r="C137" s="140" t="s">
        <v>271</v>
      </c>
      <c r="D137" s="140" t="s">
        <v>149</v>
      </c>
      <c r="E137" s="141" t="s">
        <v>946</v>
      </c>
      <c r="F137" s="142" t="s">
        <v>947</v>
      </c>
      <c r="G137" s="143" t="s">
        <v>152</v>
      </c>
      <c r="H137" s="144">
        <v>143.17099999999999</v>
      </c>
      <c r="I137" s="145"/>
      <c r="J137" s="144">
        <f>ROUND(I137*H137,3)</f>
        <v>0</v>
      </c>
      <c r="K137" s="142" t="s">
        <v>1</v>
      </c>
      <c r="L137" s="30"/>
      <c r="M137" s="146" t="s">
        <v>1</v>
      </c>
      <c r="N137" s="147" t="s">
        <v>40</v>
      </c>
      <c r="O137" s="49"/>
      <c r="P137" s="148">
        <f>O137*H137</f>
        <v>0</v>
      </c>
      <c r="Q137" s="148">
        <v>2.7999999999999998E-4</v>
      </c>
      <c r="R137" s="148">
        <f>Q137*H137</f>
        <v>4.0087879999999992E-2</v>
      </c>
      <c r="S137" s="148">
        <v>0</v>
      </c>
      <c r="T137" s="149">
        <f>S137*H137</f>
        <v>0</v>
      </c>
      <c r="AR137" s="16" t="s">
        <v>237</v>
      </c>
      <c r="AT137" s="16" t="s">
        <v>149</v>
      </c>
      <c r="AU137" s="16" t="s">
        <v>77</v>
      </c>
      <c r="AY137" s="16" t="s">
        <v>147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6" t="s">
        <v>77</v>
      </c>
      <c r="BK137" s="151">
        <f>ROUND(I137*H137,3)</f>
        <v>0</v>
      </c>
      <c r="BL137" s="16" t="s">
        <v>237</v>
      </c>
      <c r="BM137" s="16" t="s">
        <v>948</v>
      </c>
    </row>
    <row r="138" spans="2:65" s="11" customFormat="1">
      <c r="B138" s="152"/>
      <c r="D138" s="153" t="s">
        <v>155</v>
      </c>
      <c r="E138" s="154" t="s">
        <v>1</v>
      </c>
      <c r="F138" s="155" t="s">
        <v>949</v>
      </c>
      <c r="H138" s="154" t="s">
        <v>1</v>
      </c>
      <c r="I138" s="156"/>
      <c r="L138" s="152"/>
      <c r="M138" s="157"/>
      <c r="N138" s="158"/>
      <c r="O138" s="158"/>
      <c r="P138" s="158"/>
      <c r="Q138" s="158"/>
      <c r="R138" s="158"/>
      <c r="S138" s="158"/>
      <c r="T138" s="159"/>
      <c r="AT138" s="154" t="s">
        <v>155</v>
      </c>
      <c r="AU138" s="154" t="s">
        <v>77</v>
      </c>
      <c r="AV138" s="11" t="s">
        <v>73</v>
      </c>
      <c r="AW138" s="11" t="s">
        <v>29</v>
      </c>
      <c r="AX138" s="11" t="s">
        <v>68</v>
      </c>
      <c r="AY138" s="154" t="s">
        <v>147</v>
      </c>
    </row>
    <row r="139" spans="2:65" s="12" customFormat="1">
      <c r="B139" s="160"/>
      <c r="D139" s="153" t="s">
        <v>155</v>
      </c>
      <c r="E139" s="161" t="s">
        <v>1</v>
      </c>
      <c r="F139" s="162" t="s">
        <v>950</v>
      </c>
      <c r="H139" s="163">
        <v>143.17099999999999</v>
      </c>
      <c r="I139" s="164"/>
      <c r="L139" s="160"/>
      <c r="M139" s="165"/>
      <c r="N139" s="166"/>
      <c r="O139" s="166"/>
      <c r="P139" s="166"/>
      <c r="Q139" s="166"/>
      <c r="R139" s="166"/>
      <c r="S139" s="166"/>
      <c r="T139" s="167"/>
      <c r="AT139" s="161" t="s">
        <v>155</v>
      </c>
      <c r="AU139" s="161" t="s">
        <v>77</v>
      </c>
      <c r="AV139" s="12" t="s">
        <v>77</v>
      </c>
      <c r="AW139" s="12" t="s">
        <v>29</v>
      </c>
      <c r="AX139" s="12" t="s">
        <v>73</v>
      </c>
      <c r="AY139" s="161" t="s">
        <v>147</v>
      </c>
    </row>
    <row r="140" spans="2:65" s="1" customFormat="1" ht="16.5" customHeight="1">
      <c r="B140" s="139"/>
      <c r="C140" s="140" t="s">
        <v>276</v>
      </c>
      <c r="D140" s="140" t="s">
        <v>149</v>
      </c>
      <c r="E140" s="141" t="s">
        <v>951</v>
      </c>
      <c r="F140" s="142" t="s">
        <v>952</v>
      </c>
      <c r="G140" s="143" t="s">
        <v>152</v>
      </c>
      <c r="H140" s="144">
        <v>143.17099999999999</v>
      </c>
      <c r="I140" s="145"/>
      <c r="J140" s="144">
        <f>ROUND(I140*H140,3)</f>
        <v>0</v>
      </c>
      <c r="K140" s="142" t="s">
        <v>1</v>
      </c>
      <c r="L140" s="30"/>
      <c r="M140" s="146" t="s">
        <v>1</v>
      </c>
      <c r="N140" s="147" t="s">
        <v>40</v>
      </c>
      <c r="O140" s="49"/>
      <c r="P140" s="148">
        <f>O140*H140</f>
        <v>0</v>
      </c>
      <c r="Q140" s="148">
        <v>7.6799999999999997E-5</v>
      </c>
      <c r="R140" s="148">
        <f>Q140*H140</f>
        <v>1.0995532799999999E-2</v>
      </c>
      <c r="S140" s="148">
        <v>0</v>
      </c>
      <c r="T140" s="149">
        <f>S140*H140</f>
        <v>0</v>
      </c>
      <c r="AR140" s="16" t="s">
        <v>237</v>
      </c>
      <c r="AT140" s="16" t="s">
        <v>149</v>
      </c>
      <c r="AU140" s="16" t="s">
        <v>77</v>
      </c>
      <c r="AY140" s="16" t="s">
        <v>147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6" t="s">
        <v>77</v>
      </c>
      <c r="BK140" s="151">
        <f>ROUND(I140*H140,3)</f>
        <v>0</v>
      </c>
      <c r="BL140" s="16" t="s">
        <v>237</v>
      </c>
      <c r="BM140" s="16" t="s">
        <v>953</v>
      </c>
    </row>
    <row r="141" spans="2:65" s="1" customFormat="1" ht="16.5" customHeight="1">
      <c r="B141" s="139"/>
      <c r="C141" s="140" t="s">
        <v>280</v>
      </c>
      <c r="D141" s="140" t="s">
        <v>149</v>
      </c>
      <c r="E141" s="141" t="s">
        <v>954</v>
      </c>
      <c r="F141" s="142" t="s">
        <v>955</v>
      </c>
      <c r="G141" s="143" t="s">
        <v>152</v>
      </c>
      <c r="H141" s="144">
        <v>61.417999999999999</v>
      </c>
      <c r="I141" s="145"/>
      <c r="J141" s="144">
        <f>ROUND(I141*H141,3)</f>
        <v>0</v>
      </c>
      <c r="K141" s="142" t="s">
        <v>914</v>
      </c>
      <c r="L141" s="30"/>
      <c r="M141" s="146" t="s">
        <v>1</v>
      </c>
      <c r="N141" s="147" t="s">
        <v>40</v>
      </c>
      <c r="O141" s="49"/>
      <c r="P141" s="148">
        <f>O141*H141</f>
        <v>0</v>
      </c>
      <c r="Q141" s="148">
        <v>3.2000000000000003E-4</v>
      </c>
      <c r="R141" s="148">
        <f>Q141*H141</f>
        <v>1.9653760000000003E-2</v>
      </c>
      <c r="S141" s="148">
        <v>0</v>
      </c>
      <c r="T141" s="149">
        <f>S141*H141</f>
        <v>0</v>
      </c>
      <c r="AR141" s="16" t="s">
        <v>237</v>
      </c>
      <c r="AT141" s="16" t="s">
        <v>149</v>
      </c>
      <c r="AU141" s="16" t="s">
        <v>77</v>
      </c>
      <c r="AY141" s="16" t="s">
        <v>147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6" t="s">
        <v>77</v>
      </c>
      <c r="BK141" s="151">
        <f>ROUND(I141*H141,3)</f>
        <v>0</v>
      </c>
      <c r="BL141" s="16" t="s">
        <v>237</v>
      </c>
      <c r="BM141" s="16" t="s">
        <v>956</v>
      </c>
    </row>
    <row r="142" spans="2:65" s="12" customFormat="1">
      <c r="B142" s="160"/>
      <c r="D142" s="153" t="s">
        <v>155</v>
      </c>
      <c r="E142" s="161" t="s">
        <v>1</v>
      </c>
      <c r="F142" s="162" t="s">
        <v>957</v>
      </c>
      <c r="H142" s="163">
        <v>11.417999999999999</v>
      </c>
      <c r="I142" s="164"/>
      <c r="L142" s="160"/>
      <c r="M142" s="165"/>
      <c r="N142" s="166"/>
      <c r="O142" s="166"/>
      <c r="P142" s="166"/>
      <c r="Q142" s="166"/>
      <c r="R142" s="166"/>
      <c r="S142" s="166"/>
      <c r="T142" s="167"/>
      <c r="AT142" s="161" t="s">
        <v>155</v>
      </c>
      <c r="AU142" s="161" t="s">
        <v>77</v>
      </c>
      <c r="AV142" s="12" t="s">
        <v>77</v>
      </c>
      <c r="AW142" s="12" t="s">
        <v>29</v>
      </c>
      <c r="AX142" s="12" t="s">
        <v>68</v>
      </c>
      <c r="AY142" s="161" t="s">
        <v>147</v>
      </c>
    </row>
    <row r="143" spans="2:65" s="12" customFormat="1">
      <c r="B143" s="160"/>
      <c r="D143" s="153" t="s">
        <v>155</v>
      </c>
      <c r="E143" s="161" t="s">
        <v>1</v>
      </c>
      <c r="F143" s="162" t="s">
        <v>958</v>
      </c>
      <c r="H143" s="163">
        <v>50</v>
      </c>
      <c r="I143" s="164"/>
      <c r="L143" s="160"/>
      <c r="M143" s="165"/>
      <c r="N143" s="166"/>
      <c r="O143" s="166"/>
      <c r="P143" s="166"/>
      <c r="Q143" s="166"/>
      <c r="R143" s="166"/>
      <c r="S143" s="166"/>
      <c r="T143" s="167"/>
      <c r="AT143" s="161" t="s">
        <v>155</v>
      </c>
      <c r="AU143" s="161" t="s">
        <v>77</v>
      </c>
      <c r="AV143" s="12" t="s">
        <v>77</v>
      </c>
      <c r="AW143" s="12" t="s">
        <v>29</v>
      </c>
      <c r="AX143" s="12" t="s">
        <v>68</v>
      </c>
      <c r="AY143" s="161" t="s">
        <v>147</v>
      </c>
    </row>
    <row r="144" spans="2:65" s="14" customFormat="1">
      <c r="B144" s="176"/>
      <c r="D144" s="153" t="s">
        <v>155</v>
      </c>
      <c r="E144" s="177" t="s">
        <v>1</v>
      </c>
      <c r="F144" s="178" t="s">
        <v>168</v>
      </c>
      <c r="H144" s="179">
        <v>61.417999999999999</v>
      </c>
      <c r="I144" s="180"/>
      <c r="L144" s="176"/>
      <c r="M144" s="181"/>
      <c r="N144" s="182"/>
      <c r="O144" s="182"/>
      <c r="P144" s="182"/>
      <c r="Q144" s="182"/>
      <c r="R144" s="182"/>
      <c r="S144" s="182"/>
      <c r="T144" s="183"/>
      <c r="AT144" s="177" t="s">
        <v>155</v>
      </c>
      <c r="AU144" s="177" t="s">
        <v>77</v>
      </c>
      <c r="AV144" s="14" t="s">
        <v>83</v>
      </c>
      <c r="AW144" s="14" t="s">
        <v>29</v>
      </c>
      <c r="AX144" s="14" t="s">
        <v>73</v>
      </c>
      <c r="AY144" s="177" t="s">
        <v>147</v>
      </c>
    </row>
    <row r="145" spans="2:65" s="10" customFormat="1" ht="25.9" customHeight="1">
      <c r="B145" s="126"/>
      <c r="D145" s="127" t="s">
        <v>67</v>
      </c>
      <c r="E145" s="128" t="s">
        <v>233</v>
      </c>
      <c r="F145" s="128" t="s">
        <v>606</v>
      </c>
      <c r="I145" s="129"/>
      <c r="J145" s="130">
        <f>BK145</f>
        <v>0</v>
      </c>
      <c r="L145" s="126"/>
      <c r="M145" s="131"/>
      <c r="N145" s="132"/>
      <c r="O145" s="132"/>
      <c r="P145" s="133">
        <f>P146</f>
        <v>0</v>
      </c>
      <c r="Q145" s="132"/>
      <c r="R145" s="133">
        <f>R146</f>
        <v>0</v>
      </c>
      <c r="S145" s="132"/>
      <c r="T145" s="134">
        <f>T146</f>
        <v>0</v>
      </c>
      <c r="AR145" s="127" t="s">
        <v>80</v>
      </c>
      <c r="AT145" s="135" t="s">
        <v>67</v>
      </c>
      <c r="AU145" s="135" t="s">
        <v>68</v>
      </c>
      <c r="AY145" s="127" t="s">
        <v>147</v>
      </c>
      <c r="BK145" s="136">
        <f>BK146</f>
        <v>0</v>
      </c>
    </row>
    <row r="146" spans="2:65" s="10" customFormat="1" ht="22.9" customHeight="1">
      <c r="B146" s="126"/>
      <c r="D146" s="127" t="s">
        <v>67</v>
      </c>
      <c r="E146" s="137" t="s">
        <v>959</v>
      </c>
      <c r="F146" s="137" t="s">
        <v>960</v>
      </c>
      <c r="I146" s="129"/>
      <c r="J146" s="138">
        <f>BK146</f>
        <v>0</v>
      </c>
      <c r="L146" s="126"/>
      <c r="M146" s="131"/>
      <c r="N146" s="132"/>
      <c r="O146" s="132"/>
      <c r="P146" s="133">
        <f>P147</f>
        <v>0</v>
      </c>
      <c r="Q146" s="132"/>
      <c r="R146" s="133">
        <f>R147</f>
        <v>0</v>
      </c>
      <c r="S146" s="132"/>
      <c r="T146" s="134">
        <f>T147</f>
        <v>0</v>
      </c>
      <c r="AR146" s="127" t="s">
        <v>73</v>
      </c>
      <c r="AT146" s="135" t="s">
        <v>67</v>
      </c>
      <c r="AU146" s="135" t="s">
        <v>73</v>
      </c>
      <c r="AY146" s="127" t="s">
        <v>147</v>
      </c>
      <c r="BK146" s="136">
        <f>BK147</f>
        <v>0</v>
      </c>
    </row>
    <row r="147" spans="2:65" s="1" customFormat="1" ht="16.5" customHeight="1">
      <c r="B147" s="139"/>
      <c r="C147" s="140" t="s">
        <v>284</v>
      </c>
      <c r="D147" s="140" t="s">
        <v>149</v>
      </c>
      <c r="E147" s="141" t="s">
        <v>961</v>
      </c>
      <c r="F147" s="142" t="s">
        <v>962</v>
      </c>
      <c r="G147" s="143" t="s">
        <v>731</v>
      </c>
      <c r="H147" s="144">
        <v>4474.1000000000004</v>
      </c>
      <c r="I147" s="145"/>
      <c r="J147" s="144">
        <f>ROUND(I147*H147,3)</f>
        <v>0</v>
      </c>
      <c r="K147" s="142" t="s">
        <v>1</v>
      </c>
      <c r="L147" s="30"/>
      <c r="M147" s="193" t="s">
        <v>1</v>
      </c>
      <c r="N147" s="194" t="s">
        <v>40</v>
      </c>
      <c r="O147" s="195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AR147" s="16" t="s">
        <v>83</v>
      </c>
      <c r="AT147" s="16" t="s">
        <v>149</v>
      </c>
      <c r="AU147" s="16" t="s">
        <v>77</v>
      </c>
      <c r="AY147" s="16" t="s">
        <v>147</v>
      </c>
      <c r="BE147" s="150">
        <f>IF(N147="základná",J147,0)</f>
        <v>0</v>
      </c>
      <c r="BF147" s="150">
        <f>IF(N147="znížená",J147,0)</f>
        <v>0</v>
      </c>
      <c r="BG147" s="150">
        <f>IF(N147="zákl. prenesená",J147,0)</f>
        <v>0</v>
      </c>
      <c r="BH147" s="150">
        <f>IF(N147="zníž. prenesená",J147,0)</f>
        <v>0</v>
      </c>
      <c r="BI147" s="150">
        <f>IF(N147="nulová",J147,0)</f>
        <v>0</v>
      </c>
      <c r="BJ147" s="16" t="s">
        <v>77</v>
      </c>
      <c r="BK147" s="151">
        <f>ROUND(I147*H147,3)</f>
        <v>0</v>
      </c>
      <c r="BL147" s="16" t="s">
        <v>83</v>
      </c>
      <c r="BM147" s="16" t="s">
        <v>963</v>
      </c>
    </row>
    <row r="148" spans="2:65" s="1" customFormat="1" ht="6.95" customHeight="1">
      <c r="B148" s="39"/>
      <c r="C148" s="40"/>
      <c r="D148" s="40"/>
      <c r="E148" s="40"/>
      <c r="F148" s="40"/>
      <c r="G148" s="40"/>
      <c r="H148" s="40"/>
      <c r="I148" s="100"/>
      <c r="J148" s="40"/>
      <c r="K148" s="40"/>
      <c r="L148" s="30"/>
    </row>
  </sheetData>
  <autoFilter ref="C88:K147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964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">
        <v>1</v>
      </c>
      <c r="L14" s="30"/>
    </row>
    <row r="15" spans="2:46" s="1" customFormat="1" ht="18" customHeight="1">
      <c r="B15" s="30"/>
      <c r="E15" s="16" t="s">
        <v>24</v>
      </c>
      <c r="I15" s="85" t="s">
        <v>25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">
        <v>1</v>
      </c>
      <c r="L20" s="30"/>
    </row>
    <row r="21" spans="2:12" s="1" customFormat="1" ht="18" customHeight="1">
      <c r="B21" s="30"/>
      <c r="E21" s="16" t="s">
        <v>28</v>
      </c>
      <c r="I21" s="85" t="s">
        <v>25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">
        <v>1</v>
      </c>
      <c r="L23" s="30"/>
    </row>
    <row r="24" spans="2:12" s="1" customFormat="1" ht="18" customHeight="1">
      <c r="B24" s="30"/>
      <c r="E24" s="16" t="s">
        <v>32</v>
      </c>
      <c r="I24" s="85" t="s">
        <v>25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ROUND(J88,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ROUND((SUM(BE88:BE124)),  2)</f>
        <v>0</v>
      </c>
      <c r="I33" s="92">
        <v>0.2</v>
      </c>
      <c r="J33" s="91">
        <f>ROUND(((SUM(BE88:BE124))*I33),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ROUND((SUM(BF88:BF124)),  2)</f>
        <v>0</v>
      </c>
      <c r="I34" s="92">
        <v>0.2</v>
      </c>
      <c r="J34" s="91">
        <f>ROUND(((SUM(BF88:BF124))*I34),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ROUND((SUM(BG88:BG124)),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ROUND((SUM(BH88:BH124)),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ROUND((SUM(BI88:BI124)),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4 - SO 101.3 - Krytá besiedka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J88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121</v>
      </c>
      <c r="E60" s="108"/>
      <c r="F60" s="108"/>
      <c r="G60" s="108"/>
      <c r="H60" s="108"/>
      <c r="I60" s="109"/>
      <c r="J60" s="110">
        <f>J89</f>
        <v>0</v>
      </c>
      <c r="L60" s="106"/>
    </row>
    <row r="61" spans="2:47" s="8" customFormat="1" ht="19.899999999999999" customHeight="1">
      <c r="B61" s="111"/>
      <c r="D61" s="112" t="s">
        <v>122</v>
      </c>
      <c r="E61" s="113"/>
      <c r="F61" s="113"/>
      <c r="G61" s="113"/>
      <c r="H61" s="113"/>
      <c r="I61" s="114"/>
      <c r="J61" s="115">
        <f>J90</f>
        <v>0</v>
      </c>
      <c r="L61" s="111"/>
    </row>
    <row r="62" spans="2:47" s="8" customFormat="1" ht="19.899999999999999" customHeight="1">
      <c r="B62" s="111"/>
      <c r="D62" s="112" t="s">
        <v>123</v>
      </c>
      <c r="E62" s="113"/>
      <c r="F62" s="113"/>
      <c r="G62" s="113"/>
      <c r="H62" s="113"/>
      <c r="I62" s="114"/>
      <c r="J62" s="115">
        <f>J102</f>
        <v>0</v>
      </c>
      <c r="L62" s="111"/>
    </row>
    <row r="63" spans="2:47" s="8" customFormat="1" ht="19.899999999999999" customHeight="1">
      <c r="B63" s="111"/>
      <c r="D63" s="112" t="s">
        <v>448</v>
      </c>
      <c r="E63" s="113"/>
      <c r="F63" s="113"/>
      <c r="G63" s="113"/>
      <c r="H63" s="113"/>
      <c r="I63" s="114"/>
      <c r="J63" s="115">
        <f>J108</f>
        <v>0</v>
      </c>
      <c r="L63" s="111"/>
    </row>
    <row r="64" spans="2:47" s="7" customFormat="1" ht="24.95" customHeight="1">
      <c r="B64" s="106"/>
      <c r="D64" s="107" t="s">
        <v>127</v>
      </c>
      <c r="E64" s="108"/>
      <c r="F64" s="108"/>
      <c r="G64" s="108"/>
      <c r="H64" s="108"/>
      <c r="I64" s="109"/>
      <c r="J64" s="110">
        <f>J110</f>
        <v>0</v>
      </c>
      <c r="L64" s="106"/>
    </row>
    <row r="65" spans="2:12" s="8" customFormat="1" ht="19.899999999999999" customHeight="1">
      <c r="B65" s="111"/>
      <c r="D65" s="112" t="s">
        <v>128</v>
      </c>
      <c r="E65" s="113"/>
      <c r="F65" s="113"/>
      <c r="G65" s="113"/>
      <c r="H65" s="113"/>
      <c r="I65" s="114"/>
      <c r="J65" s="115">
        <f>J111</f>
        <v>0</v>
      </c>
      <c r="L65" s="111"/>
    </row>
    <row r="66" spans="2:12" s="8" customFormat="1" ht="19.899999999999999" customHeight="1">
      <c r="B66" s="111"/>
      <c r="D66" s="112" t="s">
        <v>879</v>
      </c>
      <c r="E66" s="113"/>
      <c r="F66" s="113"/>
      <c r="G66" s="113"/>
      <c r="H66" s="113"/>
      <c r="I66" s="114"/>
      <c r="J66" s="115">
        <f>J117</f>
        <v>0</v>
      </c>
      <c r="L66" s="111"/>
    </row>
    <row r="67" spans="2:12" s="7" customFormat="1" ht="24.95" customHeight="1">
      <c r="B67" s="106"/>
      <c r="D67" s="107" t="s">
        <v>450</v>
      </c>
      <c r="E67" s="108"/>
      <c r="F67" s="108"/>
      <c r="G67" s="108"/>
      <c r="H67" s="108"/>
      <c r="I67" s="109"/>
      <c r="J67" s="110">
        <f>J122</f>
        <v>0</v>
      </c>
      <c r="L67" s="106"/>
    </row>
    <row r="68" spans="2:12" s="8" customFormat="1" ht="19.899999999999999" customHeight="1">
      <c r="B68" s="111"/>
      <c r="D68" s="112" t="s">
        <v>880</v>
      </c>
      <c r="E68" s="113"/>
      <c r="F68" s="113"/>
      <c r="G68" s="113"/>
      <c r="H68" s="113"/>
      <c r="I68" s="114"/>
      <c r="J68" s="115">
        <f>J123</f>
        <v>0</v>
      </c>
      <c r="L68" s="111"/>
    </row>
    <row r="69" spans="2:12" s="1" customFormat="1" ht="21.75" customHeight="1">
      <c r="B69" s="30"/>
      <c r="I69" s="84"/>
      <c r="L69" s="30"/>
    </row>
    <row r="70" spans="2:12" s="1" customFormat="1" ht="6.95" customHeight="1">
      <c r="B70" s="39"/>
      <c r="C70" s="40"/>
      <c r="D70" s="40"/>
      <c r="E70" s="40"/>
      <c r="F70" s="40"/>
      <c r="G70" s="40"/>
      <c r="H70" s="40"/>
      <c r="I70" s="100"/>
      <c r="J70" s="40"/>
      <c r="K70" s="40"/>
      <c r="L70" s="30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101"/>
      <c r="J74" s="42"/>
      <c r="K74" s="42"/>
      <c r="L74" s="30"/>
    </row>
    <row r="75" spans="2:12" s="1" customFormat="1" ht="24.95" customHeight="1">
      <c r="B75" s="30"/>
      <c r="C75" s="20" t="s">
        <v>133</v>
      </c>
      <c r="I75" s="84"/>
      <c r="L75" s="30"/>
    </row>
    <row r="76" spans="2:12" s="1" customFormat="1" ht="6.95" customHeight="1">
      <c r="B76" s="30"/>
      <c r="I76" s="84"/>
      <c r="L76" s="30"/>
    </row>
    <row r="77" spans="2:12" s="1" customFormat="1" ht="12" customHeight="1">
      <c r="B77" s="30"/>
      <c r="C77" s="25" t="s">
        <v>14</v>
      </c>
      <c r="I77" s="84"/>
      <c r="L77" s="30"/>
    </row>
    <row r="78" spans="2:12" s="1" customFormat="1" ht="16.5" customHeight="1">
      <c r="B78" s="30"/>
      <c r="E78" s="238" t="str">
        <f>E7</f>
        <v>ROZKVET - OPRAVA NÁMESTIA</v>
      </c>
      <c r="F78" s="239"/>
      <c r="G78" s="239"/>
      <c r="H78" s="239"/>
      <c r="I78" s="84"/>
      <c r="L78" s="30"/>
    </row>
    <row r="79" spans="2:12" s="1" customFormat="1" ht="12" customHeight="1">
      <c r="B79" s="30"/>
      <c r="C79" s="25" t="s">
        <v>114</v>
      </c>
      <c r="I79" s="84"/>
      <c r="L79" s="30"/>
    </row>
    <row r="80" spans="2:12" s="1" customFormat="1" ht="16.5" customHeight="1">
      <c r="B80" s="30"/>
      <c r="E80" s="212" t="str">
        <f>E9</f>
        <v>4 - SO 101.3 - Krytá besiedka</v>
      </c>
      <c r="F80" s="211"/>
      <c r="G80" s="211"/>
      <c r="H80" s="211"/>
      <c r="I80" s="84"/>
      <c r="L80" s="30"/>
    </row>
    <row r="81" spans="2:65" s="1" customFormat="1" ht="6.95" customHeight="1">
      <c r="B81" s="30"/>
      <c r="I81" s="84"/>
      <c r="L81" s="30"/>
    </row>
    <row r="82" spans="2:65" s="1" customFormat="1" ht="12" customHeight="1">
      <c r="B82" s="30"/>
      <c r="C82" s="25" t="s">
        <v>18</v>
      </c>
      <c r="F82" s="16" t="str">
        <f>F12</f>
        <v xml:space="preserve"> </v>
      </c>
      <c r="I82" s="85" t="s">
        <v>20</v>
      </c>
      <c r="J82" s="46" t="str">
        <f>IF(J12="","",J12)</f>
        <v>15.10.2018</v>
      </c>
      <c r="L82" s="30"/>
    </row>
    <row r="83" spans="2:65" s="1" customFormat="1" ht="6.95" customHeight="1">
      <c r="B83" s="30"/>
      <c r="I83" s="84"/>
      <c r="L83" s="30"/>
    </row>
    <row r="84" spans="2:65" s="1" customFormat="1" ht="13.7" customHeight="1">
      <c r="B84" s="30"/>
      <c r="C84" s="25" t="s">
        <v>22</v>
      </c>
      <c r="F84" s="16" t="str">
        <f>E15</f>
        <v>Mestský úrad , Trenčín</v>
      </c>
      <c r="I84" s="85" t="s">
        <v>27</v>
      </c>
      <c r="J84" s="28" t="str">
        <f>E21</f>
        <v>BYTOP , s.r.o. Trenčín</v>
      </c>
      <c r="L84" s="30"/>
    </row>
    <row r="85" spans="2:65" s="1" customFormat="1" ht="13.7" customHeight="1">
      <c r="B85" s="30"/>
      <c r="C85" s="25" t="s">
        <v>26</v>
      </c>
      <c r="F85" s="16">
        <f>IF(E18="","",E18)</f>
        <v>0</v>
      </c>
      <c r="I85" s="85" t="s">
        <v>31</v>
      </c>
      <c r="J85" s="28" t="str">
        <f>E24</f>
        <v>Martinusová Katarína</v>
      </c>
      <c r="L85" s="30"/>
    </row>
    <row r="86" spans="2:65" s="1" customFormat="1" ht="10.35" customHeight="1">
      <c r="B86" s="30"/>
      <c r="I86" s="84"/>
      <c r="L86" s="30"/>
    </row>
    <row r="87" spans="2:65" s="9" customFormat="1" ht="29.25" customHeight="1">
      <c r="B87" s="116"/>
      <c r="C87" s="117" t="s">
        <v>134</v>
      </c>
      <c r="D87" s="118" t="s">
        <v>53</v>
      </c>
      <c r="E87" s="118" t="s">
        <v>49</v>
      </c>
      <c r="F87" s="118" t="s">
        <v>50</v>
      </c>
      <c r="G87" s="118" t="s">
        <v>135</v>
      </c>
      <c r="H87" s="118" t="s">
        <v>136</v>
      </c>
      <c r="I87" s="119" t="s">
        <v>137</v>
      </c>
      <c r="J87" s="120" t="s">
        <v>118</v>
      </c>
      <c r="K87" s="121" t="s">
        <v>138</v>
      </c>
      <c r="L87" s="116"/>
      <c r="M87" s="53" t="s">
        <v>1</v>
      </c>
      <c r="N87" s="54" t="s">
        <v>38</v>
      </c>
      <c r="O87" s="54" t="s">
        <v>139</v>
      </c>
      <c r="P87" s="54" t="s">
        <v>140</v>
      </c>
      <c r="Q87" s="54" t="s">
        <v>141</v>
      </c>
      <c r="R87" s="54" t="s">
        <v>142</v>
      </c>
      <c r="S87" s="54" t="s">
        <v>143</v>
      </c>
      <c r="T87" s="55" t="s">
        <v>144</v>
      </c>
    </row>
    <row r="88" spans="2:65" s="1" customFormat="1" ht="22.9" customHeight="1">
      <c r="B88" s="30"/>
      <c r="C88" s="58" t="s">
        <v>119</v>
      </c>
      <c r="I88" s="84"/>
      <c r="J88" s="122">
        <f>BK88</f>
        <v>0</v>
      </c>
      <c r="L88" s="30"/>
      <c r="M88" s="56"/>
      <c r="N88" s="47"/>
      <c r="O88" s="47"/>
      <c r="P88" s="123">
        <f>P89+P110+P122</f>
        <v>0</v>
      </c>
      <c r="Q88" s="47"/>
      <c r="R88" s="123">
        <f>R89+R110+R122</f>
        <v>17.611701094399997</v>
      </c>
      <c r="S88" s="47"/>
      <c r="T88" s="124">
        <f>T89+T110+T122</f>
        <v>0</v>
      </c>
      <c r="AT88" s="16" t="s">
        <v>67</v>
      </c>
      <c r="AU88" s="16" t="s">
        <v>120</v>
      </c>
      <c r="BK88" s="125">
        <f>BK89+BK110+BK122</f>
        <v>0</v>
      </c>
    </row>
    <row r="89" spans="2:65" s="10" customFormat="1" ht="25.9" customHeight="1">
      <c r="B89" s="126"/>
      <c r="D89" s="127" t="s">
        <v>67</v>
      </c>
      <c r="E89" s="128" t="s">
        <v>145</v>
      </c>
      <c r="F89" s="128" t="s">
        <v>146</v>
      </c>
      <c r="I89" s="129"/>
      <c r="J89" s="130">
        <f>BK89</f>
        <v>0</v>
      </c>
      <c r="L89" s="126"/>
      <c r="M89" s="131"/>
      <c r="N89" s="132"/>
      <c r="O89" s="132"/>
      <c r="P89" s="133">
        <f>P90+P102+P108</f>
        <v>0</v>
      </c>
      <c r="Q89" s="132"/>
      <c r="R89" s="133">
        <f>R90+R102+R108</f>
        <v>17.572325359999997</v>
      </c>
      <c r="S89" s="132"/>
      <c r="T89" s="134">
        <f>T90+T102+T108</f>
        <v>0</v>
      </c>
      <c r="AR89" s="127" t="s">
        <v>73</v>
      </c>
      <c r="AT89" s="135" t="s">
        <v>67</v>
      </c>
      <c r="AU89" s="135" t="s">
        <v>68</v>
      </c>
      <c r="AY89" s="127" t="s">
        <v>147</v>
      </c>
      <c r="BK89" s="136">
        <f>BK90+BK102+BK108</f>
        <v>0</v>
      </c>
    </row>
    <row r="90" spans="2:65" s="10" customFormat="1" ht="22.9" customHeight="1">
      <c r="B90" s="126"/>
      <c r="D90" s="127" t="s">
        <v>67</v>
      </c>
      <c r="E90" s="137" t="s">
        <v>73</v>
      </c>
      <c r="F90" s="137" t="s">
        <v>148</v>
      </c>
      <c r="I90" s="129"/>
      <c r="J90" s="138">
        <f>BK90</f>
        <v>0</v>
      </c>
      <c r="L90" s="126"/>
      <c r="M90" s="131"/>
      <c r="N90" s="132"/>
      <c r="O90" s="132"/>
      <c r="P90" s="133">
        <f>SUM(P91:P101)</f>
        <v>0</v>
      </c>
      <c r="Q90" s="132"/>
      <c r="R90" s="133">
        <f>SUM(R91:R101)</f>
        <v>0</v>
      </c>
      <c r="S90" s="132"/>
      <c r="T90" s="134">
        <f>SUM(T91:T101)</f>
        <v>0</v>
      </c>
      <c r="AR90" s="127" t="s">
        <v>73</v>
      </c>
      <c r="AT90" s="135" t="s">
        <v>67</v>
      </c>
      <c r="AU90" s="135" t="s">
        <v>73</v>
      </c>
      <c r="AY90" s="127" t="s">
        <v>147</v>
      </c>
      <c r="BK90" s="136">
        <f>SUM(BK91:BK101)</f>
        <v>0</v>
      </c>
    </row>
    <row r="91" spans="2:65" s="1" customFormat="1" ht="16.5" customHeight="1">
      <c r="B91" s="139"/>
      <c r="C91" s="140" t="s">
        <v>73</v>
      </c>
      <c r="D91" s="140" t="s">
        <v>149</v>
      </c>
      <c r="E91" s="141" t="s">
        <v>193</v>
      </c>
      <c r="F91" s="142" t="s">
        <v>194</v>
      </c>
      <c r="G91" s="143" t="s">
        <v>182</v>
      </c>
      <c r="H91" s="144">
        <v>7.84</v>
      </c>
      <c r="I91" s="145"/>
      <c r="J91" s="144">
        <f>ROUND(I91*H91,3)</f>
        <v>0</v>
      </c>
      <c r="K91" s="142" t="s">
        <v>153</v>
      </c>
      <c r="L91" s="30"/>
      <c r="M91" s="146" t="s">
        <v>1</v>
      </c>
      <c r="N91" s="147" t="s">
        <v>40</v>
      </c>
      <c r="O91" s="49"/>
      <c r="P91" s="148">
        <f>O91*H91</f>
        <v>0</v>
      </c>
      <c r="Q91" s="148">
        <v>0</v>
      </c>
      <c r="R91" s="148">
        <f>Q91*H91</f>
        <v>0</v>
      </c>
      <c r="S91" s="148">
        <v>0</v>
      </c>
      <c r="T91" s="149">
        <f>S91*H91</f>
        <v>0</v>
      </c>
      <c r="AR91" s="16" t="s">
        <v>83</v>
      </c>
      <c r="AT91" s="16" t="s">
        <v>149</v>
      </c>
      <c r="AU91" s="16" t="s">
        <v>77</v>
      </c>
      <c r="AY91" s="16" t="s">
        <v>147</v>
      </c>
      <c r="BE91" s="150">
        <f>IF(N91="základná",J91,0)</f>
        <v>0</v>
      </c>
      <c r="BF91" s="150">
        <f>IF(N91="znížená",J91,0)</f>
        <v>0</v>
      </c>
      <c r="BG91" s="150">
        <f>IF(N91="zákl. prenesená",J91,0)</f>
        <v>0</v>
      </c>
      <c r="BH91" s="150">
        <f>IF(N91="zníž. prenesená",J91,0)</f>
        <v>0</v>
      </c>
      <c r="BI91" s="150">
        <f>IF(N91="nulová",J91,0)</f>
        <v>0</v>
      </c>
      <c r="BJ91" s="16" t="s">
        <v>77</v>
      </c>
      <c r="BK91" s="151">
        <f>ROUND(I91*H91,3)</f>
        <v>0</v>
      </c>
      <c r="BL91" s="16" t="s">
        <v>83</v>
      </c>
      <c r="BM91" s="16" t="s">
        <v>965</v>
      </c>
    </row>
    <row r="92" spans="2:65" s="12" customFormat="1">
      <c r="B92" s="160"/>
      <c r="D92" s="153" t="s">
        <v>155</v>
      </c>
      <c r="E92" s="161" t="s">
        <v>1</v>
      </c>
      <c r="F92" s="162" t="s">
        <v>889</v>
      </c>
      <c r="H92" s="163">
        <v>7.84</v>
      </c>
      <c r="I92" s="164"/>
      <c r="L92" s="160"/>
      <c r="M92" s="165"/>
      <c r="N92" s="166"/>
      <c r="O92" s="166"/>
      <c r="P92" s="166"/>
      <c r="Q92" s="166"/>
      <c r="R92" s="166"/>
      <c r="S92" s="166"/>
      <c r="T92" s="167"/>
      <c r="AT92" s="161" t="s">
        <v>155</v>
      </c>
      <c r="AU92" s="161" t="s">
        <v>77</v>
      </c>
      <c r="AV92" s="12" t="s">
        <v>77</v>
      </c>
      <c r="AW92" s="12" t="s">
        <v>29</v>
      </c>
      <c r="AX92" s="12" t="s">
        <v>73</v>
      </c>
      <c r="AY92" s="161" t="s">
        <v>147</v>
      </c>
    </row>
    <row r="93" spans="2:65" s="1" customFormat="1" ht="16.5" customHeight="1">
      <c r="B93" s="139"/>
      <c r="C93" s="140" t="s">
        <v>77</v>
      </c>
      <c r="D93" s="140" t="s">
        <v>149</v>
      </c>
      <c r="E93" s="141" t="s">
        <v>200</v>
      </c>
      <c r="F93" s="142" t="s">
        <v>201</v>
      </c>
      <c r="G93" s="143" t="s">
        <v>182</v>
      </c>
      <c r="H93" s="144">
        <v>7.84</v>
      </c>
      <c r="I93" s="145"/>
      <c r="J93" s="144">
        <f>ROUND(I93*H93,3)</f>
        <v>0</v>
      </c>
      <c r="K93" s="142" t="s">
        <v>153</v>
      </c>
      <c r="L93" s="30"/>
      <c r="M93" s="146" t="s">
        <v>1</v>
      </c>
      <c r="N93" s="147" t="s">
        <v>40</v>
      </c>
      <c r="O93" s="49"/>
      <c r="P93" s="148">
        <f>O93*H93</f>
        <v>0</v>
      </c>
      <c r="Q93" s="148">
        <v>0</v>
      </c>
      <c r="R93" s="148">
        <f>Q93*H93</f>
        <v>0</v>
      </c>
      <c r="S93" s="148">
        <v>0</v>
      </c>
      <c r="T93" s="149">
        <f>S93*H93</f>
        <v>0</v>
      </c>
      <c r="AR93" s="16" t="s">
        <v>83</v>
      </c>
      <c r="AT93" s="16" t="s">
        <v>149</v>
      </c>
      <c r="AU93" s="16" t="s">
        <v>77</v>
      </c>
      <c r="AY93" s="16" t="s">
        <v>147</v>
      </c>
      <c r="BE93" s="150">
        <f>IF(N93="základná",J93,0)</f>
        <v>0</v>
      </c>
      <c r="BF93" s="150">
        <f>IF(N93="znížená",J93,0)</f>
        <v>0</v>
      </c>
      <c r="BG93" s="150">
        <f>IF(N93="zákl. prenesená",J93,0)</f>
        <v>0</v>
      </c>
      <c r="BH93" s="150">
        <f>IF(N93="zníž. prenesená",J93,0)</f>
        <v>0</v>
      </c>
      <c r="BI93" s="150">
        <f>IF(N93="nulová",J93,0)</f>
        <v>0</v>
      </c>
      <c r="BJ93" s="16" t="s">
        <v>77</v>
      </c>
      <c r="BK93" s="151">
        <f>ROUND(I93*H93,3)</f>
        <v>0</v>
      </c>
      <c r="BL93" s="16" t="s">
        <v>83</v>
      </c>
      <c r="BM93" s="16" t="s">
        <v>966</v>
      </c>
    </row>
    <row r="94" spans="2:65" s="1" customFormat="1" ht="16.5" customHeight="1">
      <c r="B94" s="139"/>
      <c r="C94" s="140" t="s">
        <v>80</v>
      </c>
      <c r="D94" s="140" t="s">
        <v>149</v>
      </c>
      <c r="E94" s="141" t="s">
        <v>203</v>
      </c>
      <c r="F94" s="142" t="s">
        <v>204</v>
      </c>
      <c r="G94" s="143" t="s">
        <v>182</v>
      </c>
      <c r="H94" s="144">
        <v>7.84</v>
      </c>
      <c r="I94" s="145"/>
      <c r="J94" s="144">
        <f>ROUND(I94*H94,3)</f>
        <v>0</v>
      </c>
      <c r="K94" s="142" t="s">
        <v>183</v>
      </c>
      <c r="L94" s="30"/>
      <c r="M94" s="146" t="s">
        <v>1</v>
      </c>
      <c r="N94" s="147" t="s">
        <v>40</v>
      </c>
      <c r="O94" s="49"/>
      <c r="P94" s="148">
        <f>O94*H94</f>
        <v>0</v>
      </c>
      <c r="Q94" s="148">
        <v>0</v>
      </c>
      <c r="R94" s="148">
        <f>Q94*H94</f>
        <v>0</v>
      </c>
      <c r="S94" s="148">
        <v>0</v>
      </c>
      <c r="T94" s="149">
        <f>S94*H94</f>
        <v>0</v>
      </c>
      <c r="AR94" s="16" t="s">
        <v>83</v>
      </c>
      <c r="AT94" s="16" t="s">
        <v>149</v>
      </c>
      <c r="AU94" s="16" t="s">
        <v>77</v>
      </c>
      <c r="AY94" s="16" t="s">
        <v>147</v>
      </c>
      <c r="BE94" s="150">
        <f>IF(N94="základná",J94,0)</f>
        <v>0</v>
      </c>
      <c r="BF94" s="150">
        <f>IF(N94="znížená",J94,0)</f>
        <v>0</v>
      </c>
      <c r="BG94" s="150">
        <f>IF(N94="zákl. prenesená",J94,0)</f>
        <v>0</v>
      </c>
      <c r="BH94" s="150">
        <f>IF(N94="zníž. prenesená",J94,0)</f>
        <v>0</v>
      </c>
      <c r="BI94" s="150">
        <f>IF(N94="nulová",J94,0)</f>
        <v>0</v>
      </c>
      <c r="BJ94" s="16" t="s">
        <v>77</v>
      </c>
      <c r="BK94" s="151">
        <f>ROUND(I94*H94,3)</f>
        <v>0</v>
      </c>
      <c r="BL94" s="16" t="s">
        <v>83</v>
      </c>
      <c r="BM94" s="16" t="s">
        <v>967</v>
      </c>
    </row>
    <row r="95" spans="2:65" s="1" customFormat="1" ht="22.5" customHeight="1">
      <c r="B95" s="139"/>
      <c r="C95" s="140" t="s">
        <v>83</v>
      </c>
      <c r="D95" s="140" t="s">
        <v>149</v>
      </c>
      <c r="E95" s="141" t="s">
        <v>207</v>
      </c>
      <c r="F95" s="142" t="s">
        <v>208</v>
      </c>
      <c r="G95" s="143" t="s">
        <v>182</v>
      </c>
      <c r="H95" s="144">
        <v>94.08</v>
      </c>
      <c r="I95" s="145"/>
      <c r="J95" s="144">
        <f>ROUND(I95*H95,3)</f>
        <v>0</v>
      </c>
      <c r="K95" s="142" t="s">
        <v>183</v>
      </c>
      <c r="L95" s="30"/>
      <c r="M95" s="146" t="s">
        <v>1</v>
      </c>
      <c r="N95" s="147" t="s">
        <v>40</v>
      </c>
      <c r="O95" s="49"/>
      <c r="P95" s="148">
        <f>O95*H95</f>
        <v>0</v>
      </c>
      <c r="Q95" s="148">
        <v>0</v>
      </c>
      <c r="R95" s="148">
        <f>Q95*H95</f>
        <v>0</v>
      </c>
      <c r="S95" s="148">
        <v>0</v>
      </c>
      <c r="T95" s="149">
        <f>S95*H95</f>
        <v>0</v>
      </c>
      <c r="AR95" s="16" t="s">
        <v>83</v>
      </c>
      <c r="AT95" s="16" t="s">
        <v>149</v>
      </c>
      <c r="AU95" s="16" t="s">
        <v>77</v>
      </c>
      <c r="AY95" s="16" t="s">
        <v>147</v>
      </c>
      <c r="BE95" s="150">
        <f>IF(N95="základná",J95,0)</f>
        <v>0</v>
      </c>
      <c r="BF95" s="150">
        <f>IF(N95="znížená",J95,0)</f>
        <v>0</v>
      </c>
      <c r="BG95" s="150">
        <f>IF(N95="zákl. prenesená",J95,0)</f>
        <v>0</v>
      </c>
      <c r="BH95" s="150">
        <f>IF(N95="zníž. prenesená",J95,0)</f>
        <v>0</v>
      </c>
      <c r="BI95" s="150">
        <f>IF(N95="nulová",J95,0)</f>
        <v>0</v>
      </c>
      <c r="BJ95" s="16" t="s">
        <v>77</v>
      </c>
      <c r="BK95" s="151">
        <f>ROUND(I95*H95,3)</f>
        <v>0</v>
      </c>
      <c r="BL95" s="16" t="s">
        <v>83</v>
      </c>
      <c r="BM95" s="16" t="s">
        <v>968</v>
      </c>
    </row>
    <row r="96" spans="2:65" s="11" customFormat="1">
      <c r="B96" s="152"/>
      <c r="D96" s="153" t="s">
        <v>155</v>
      </c>
      <c r="E96" s="154" t="s">
        <v>1</v>
      </c>
      <c r="F96" s="155" t="s">
        <v>210</v>
      </c>
      <c r="H96" s="154" t="s">
        <v>1</v>
      </c>
      <c r="I96" s="156"/>
      <c r="L96" s="152"/>
      <c r="M96" s="157"/>
      <c r="N96" s="158"/>
      <c r="O96" s="158"/>
      <c r="P96" s="158"/>
      <c r="Q96" s="158"/>
      <c r="R96" s="158"/>
      <c r="S96" s="158"/>
      <c r="T96" s="159"/>
      <c r="AT96" s="154" t="s">
        <v>155</v>
      </c>
      <c r="AU96" s="154" t="s">
        <v>77</v>
      </c>
      <c r="AV96" s="11" t="s">
        <v>73</v>
      </c>
      <c r="AW96" s="11" t="s">
        <v>29</v>
      </c>
      <c r="AX96" s="11" t="s">
        <v>68</v>
      </c>
      <c r="AY96" s="154" t="s">
        <v>147</v>
      </c>
    </row>
    <row r="97" spans="2:65" s="12" customFormat="1">
      <c r="B97" s="160"/>
      <c r="D97" s="153" t="s">
        <v>155</v>
      </c>
      <c r="E97" s="161" t="s">
        <v>1</v>
      </c>
      <c r="F97" s="162" t="s">
        <v>969</v>
      </c>
      <c r="H97" s="163">
        <v>94.08</v>
      </c>
      <c r="I97" s="164"/>
      <c r="L97" s="160"/>
      <c r="M97" s="165"/>
      <c r="N97" s="166"/>
      <c r="O97" s="166"/>
      <c r="P97" s="166"/>
      <c r="Q97" s="166"/>
      <c r="R97" s="166"/>
      <c r="S97" s="166"/>
      <c r="T97" s="167"/>
      <c r="AT97" s="161" t="s">
        <v>155</v>
      </c>
      <c r="AU97" s="161" t="s">
        <v>77</v>
      </c>
      <c r="AV97" s="12" t="s">
        <v>77</v>
      </c>
      <c r="AW97" s="12" t="s">
        <v>29</v>
      </c>
      <c r="AX97" s="12" t="s">
        <v>73</v>
      </c>
      <c r="AY97" s="161" t="s">
        <v>147</v>
      </c>
    </row>
    <row r="98" spans="2:65" s="1" customFormat="1" ht="16.5" customHeight="1">
      <c r="B98" s="139"/>
      <c r="C98" s="140" t="s">
        <v>86</v>
      </c>
      <c r="D98" s="140" t="s">
        <v>149</v>
      </c>
      <c r="E98" s="141" t="s">
        <v>212</v>
      </c>
      <c r="F98" s="142" t="s">
        <v>213</v>
      </c>
      <c r="G98" s="143" t="s">
        <v>182</v>
      </c>
      <c r="H98" s="144">
        <v>7.84</v>
      </c>
      <c r="I98" s="145"/>
      <c r="J98" s="144">
        <f>ROUND(I98*H98,3)</f>
        <v>0</v>
      </c>
      <c r="K98" s="142" t="s">
        <v>172</v>
      </c>
      <c r="L98" s="30"/>
      <c r="M98" s="146" t="s">
        <v>1</v>
      </c>
      <c r="N98" s="147" t="s">
        <v>40</v>
      </c>
      <c r="O98" s="49"/>
      <c r="P98" s="148">
        <f>O98*H98</f>
        <v>0</v>
      </c>
      <c r="Q98" s="148">
        <v>0</v>
      </c>
      <c r="R98" s="148">
        <f>Q98*H98</f>
        <v>0</v>
      </c>
      <c r="S98" s="148">
        <v>0</v>
      </c>
      <c r="T98" s="149">
        <f>S98*H98</f>
        <v>0</v>
      </c>
      <c r="AR98" s="16" t="s">
        <v>83</v>
      </c>
      <c r="AT98" s="16" t="s">
        <v>149</v>
      </c>
      <c r="AU98" s="16" t="s">
        <v>77</v>
      </c>
      <c r="AY98" s="16" t="s">
        <v>147</v>
      </c>
      <c r="BE98" s="150">
        <f>IF(N98="základná",J98,0)</f>
        <v>0</v>
      </c>
      <c r="BF98" s="150">
        <f>IF(N98="znížená",J98,0)</f>
        <v>0</v>
      </c>
      <c r="BG98" s="150">
        <f>IF(N98="zákl. prenesená",J98,0)</f>
        <v>0</v>
      </c>
      <c r="BH98" s="150">
        <f>IF(N98="zníž. prenesená",J98,0)</f>
        <v>0</v>
      </c>
      <c r="BI98" s="150">
        <f>IF(N98="nulová",J98,0)</f>
        <v>0</v>
      </c>
      <c r="BJ98" s="16" t="s">
        <v>77</v>
      </c>
      <c r="BK98" s="151">
        <f>ROUND(I98*H98,3)</f>
        <v>0</v>
      </c>
      <c r="BL98" s="16" t="s">
        <v>83</v>
      </c>
      <c r="BM98" s="16" t="s">
        <v>970</v>
      </c>
    </row>
    <row r="99" spans="2:65" s="1" customFormat="1" ht="16.5" customHeight="1">
      <c r="B99" s="139"/>
      <c r="C99" s="140" t="s">
        <v>89</v>
      </c>
      <c r="D99" s="140" t="s">
        <v>149</v>
      </c>
      <c r="E99" s="141" t="s">
        <v>215</v>
      </c>
      <c r="F99" s="142" t="s">
        <v>216</v>
      </c>
      <c r="G99" s="143" t="s">
        <v>182</v>
      </c>
      <c r="H99" s="144">
        <v>7.84</v>
      </c>
      <c r="I99" s="145"/>
      <c r="J99" s="144">
        <f>ROUND(I99*H99,3)</f>
        <v>0</v>
      </c>
      <c r="K99" s="142" t="s">
        <v>172</v>
      </c>
      <c r="L99" s="30"/>
      <c r="M99" s="146" t="s">
        <v>1</v>
      </c>
      <c r="N99" s="147" t="s">
        <v>40</v>
      </c>
      <c r="O99" s="49"/>
      <c r="P99" s="148">
        <f>O99*H99</f>
        <v>0</v>
      </c>
      <c r="Q99" s="148">
        <v>0</v>
      </c>
      <c r="R99" s="148">
        <f>Q99*H99</f>
        <v>0</v>
      </c>
      <c r="S99" s="148">
        <v>0</v>
      </c>
      <c r="T99" s="149">
        <f>S99*H99</f>
        <v>0</v>
      </c>
      <c r="AR99" s="16" t="s">
        <v>83</v>
      </c>
      <c r="AT99" s="16" t="s">
        <v>149</v>
      </c>
      <c r="AU99" s="16" t="s">
        <v>77</v>
      </c>
      <c r="AY99" s="16" t="s">
        <v>147</v>
      </c>
      <c r="BE99" s="150">
        <f>IF(N99="základná",J99,0)</f>
        <v>0</v>
      </c>
      <c r="BF99" s="150">
        <f>IF(N99="znížená",J99,0)</f>
        <v>0</v>
      </c>
      <c r="BG99" s="150">
        <f>IF(N99="zákl. prenesená",J99,0)</f>
        <v>0</v>
      </c>
      <c r="BH99" s="150">
        <f>IF(N99="zníž. prenesená",J99,0)</f>
        <v>0</v>
      </c>
      <c r="BI99" s="150">
        <f>IF(N99="nulová",J99,0)</f>
        <v>0</v>
      </c>
      <c r="BJ99" s="16" t="s">
        <v>77</v>
      </c>
      <c r="BK99" s="151">
        <f>ROUND(I99*H99,3)</f>
        <v>0</v>
      </c>
      <c r="BL99" s="16" t="s">
        <v>83</v>
      </c>
      <c r="BM99" s="16" t="s">
        <v>971</v>
      </c>
    </row>
    <row r="100" spans="2:65" s="1" customFormat="1" ht="16.5" customHeight="1">
      <c r="B100" s="139"/>
      <c r="C100" s="140" t="s">
        <v>92</v>
      </c>
      <c r="D100" s="140" t="s">
        <v>149</v>
      </c>
      <c r="E100" s="141" t="s">
        <v>218</v>
      </c>
      <c r="F100" s="142" t="s">
        <v>219</v>
      </c>
      <c r="G100" s="143" t="s">
        <v>220</v>
      </c>
      <c r="H100" s="144">
        <v>13.327999999999999</v>
      </c>
      <c r="I100" s="145"/>
      <c r="J100" s="144">
        <f>ROUND(I100*H100,3)</f>
        <v>0</v>
      </c>
      <c r="K100" s="142" t="s">
        <v>1</v>
      </c>
      <c r="L100" s="30"/>
      <c r="M100" s="146" t="s">
        <v>1</v>
      </c>
      <c r="N100" s="147" t="s">
        <v>40</v>
      </c>
      <c r="O100" s="49"/>
      <c r="P100" s="148">
        <f>O100*H100</f>
        <v>0</v>
      </c>
      <c r="Q100" s="148">
        <v>0</v>
      </c>
      <c r="R100" s="148">
        <f>Q100*H100</f>
        <v>0</v>
      </c>
      <c r="S100" s="148">
        <v>0</v>
      </c>
      <c r="T100" s="149">
        <f>S100*H100</f>
        <v>0</v>
      </c>
      <c r="AR100" s="16" t="s">
        <v>83</v>
      </c>
      <c r="AT100" s="16" t="s">
        <v>149</v>
      </c>
      <c r="AU100" s="16" t="s">
        <v>77</v>
      </c>
      <c r="AY100" s="16" t="s">
        <v>147</v>
      </c>
      <c r="BE100" s="150">
        <f>IF(N100="základná",J100,0)</f>
        <v>0</v>
      </c>
      <c r="BF100" s="150">
        <f>IF(N100="znížená",J100,0)</f>
        <v>0</v>
      </c>
      <c r="BG100" s="150">
        <f>IF(N100="zákl. prenesená",J100,0)</f>
        <v>0</v>
      </c>
      <c r="BH100" s="150">
        <f>IF(N100="zníž. prenesená",J100,0)</f>
        <v>0</v>
      </c>
      <c r="BI100" s="150">
        <f>IF(N100="nulová",J100,0)</f>
        <v>0</v>
      </c>
      <c r="BJ100" s="16" t="s">
        <v>77</v>
      </c>
      <c r="BK100" s="151">
        <f>ROUND(I100*H100,3)</f>
        <v>0</v>
      </c>
      <c r="BL100" s="16" t="s">
        <v>83</v>
      </c>
      <c r="BM100" s="16" t="s">
        <v>972</v>
      </c>
    </row>
    <row r="101" spans="2:65" s="12" customFormat="1">
      <c r="B101" s="160"/>
      <c r="D101" s="153" t="s">
        <v>155</v>
      </c>
      <c r="E101" s="161" t="s">
        <v>1</v>
      </c>
      <c r="F101" s="162" t="s">
        <v>973</v>
      </c>
      <c r="H101" s="163">
        <v>13.327999999999999</v>
      </c>
      <c r="I101" s="164"/>
      <c r="L101" s="160"/>
      <c r="M101" s="165"/>
      <c r="N101" s="166"/>
      <c r="O101" s="166"/>
      <c r="P101" s="166"/>
      <c r="Q101" s="166"/>
      <c r="R101" s="166"/>
      <c r="S101" s="166"/>
      <c r="T101" s="167"/>
      <c r="AT101" s="161" t="s">
        <v>155</v>
      </c>
      <c r="AU101" s="161" t="s">
        <v>77</v>
      </c>
      <c r="AV101" s="12" t="s">
        <v>77</v>
      </c>
      <c r="AW101" s="12" t="s">
        <v>29</v>
      </c>
      <c r="AX101" s="12" t="s">
        <v>73</v>
      </c>
      <c r="AY101" s="161" t="s">
        <v>147</v>
      </c>
    </row>
    <row r="102" spans="2:65" s="10" customFormat="1" ht="22.9" customHeight="1">
      <c r="B102" s="126"/>
      <c r="D102" s="127" t="s">
        <v>67</v>
      </c>
      <c r="E102" s="137" t="s">
        <v>77</v>
      </c>
      <c r="F102" s="137" t="s">
        <v>248</v>
      </c>
      <c r="I102" s="129"/>
      <c r="J102" s="138">
        <f>BK102</f>
        <v>0</v>
      </c>
      <c r="L102" s="126"/>
      <c r="M102" s="131"/>
      <c r="N102" s="132"/>
      <c r="O102" s="132"/>
      <c r="P102" s="133">
        <f>SUM(P103:P107)</f>
        <v>0</v>
      </c>
      <c r="Q102" s="132"/>
      <c r="R102" s="133">
        <f>SUM(R103:R107)</f>
        <v>17.572325359999997</v>
      </c>
      <c r="S102" s="132"/>
      <c r="T102" s="134">
        <f>SUM(T103:T107)</f>
        <v>0</v>
      </c>
      <c r="AR102" s="127" t="s">
        <v>73</v>
      </c>
      <c r="AT102" s="135" t="s">
        <v>67</v>
      </c>
      <c r="AU102" s="135" t="s">
        <v>73</v>
      </c>
      <c r="AY102" s="127" t="s">
        <v>147</v>
      </c>
      <c r="BK102" s="136">
        <f>SUM(BK103:BK107)</f>
        <v>0</v>
      </c>
    </row>
    <row r="103" spans="2:65" s="1" customFormat="1" ht="16.5" customHeight="1">
      <c r="B103" s="139"/>
      <c r="C103" s="140" t="s">
        <v>95</v>
      </c>
      <c r="D103" s="140" t="s">
        <v>149</v>
      </c>
      <c r="E103" s="141" t="s">
        <v>902</v>
      </c>
      <c r="F103" s="142" t="s">
        <v>903</v>
      </c>
      <c r="G103" s="143" t="s">
        <v>182</v>
      </c>
      <c r="H103" s="144">
        <v>7.84</v>
      </c>
      <c r="I103" s="145"/>
      <c r="J103" s="144">
        <f>ROUND(I103*H103,3)</f>
        <v>0</v>
      </c>
      <c r="K103" s="142" t="s">
        <v>153</v>
      </c>
      <c r="L103" s="30"/>
      <c r="M103" s="146" t="s">
        <v>1</v>
      </c>
      <c r="N103" s="147" t="s">
        <v>40</v>
      </c>
      <c r="O103" s="49"/>
      <c r="P103" s="148">
        <f>O103*H103</f>
        <v>0</v>
      </c>
      <c r="Q103" s="148">
        <v>2.2151299999999998</v>
      </c>
      <c r="R103" s="148">
        <f>Q103*H103</f>
        <v>17.366619199999999</v>
      </c>
      <c r="S103" s="148">
        <v>0</v>
      </c>
      <c r="T103" s="149">
        <f>S103*H103</f>
        <v>0</v>
      </c>
      <c r="AR103" s="16" t="s">
        <v>83</v>
      </c>
      <c r="AT103" s="16" t="s">
        <v>149</v>
      </c>
      <c r="AU103" s="16" t="s">
        <v>77</v>
      </c>
      <c r="AY103" s="16" t="s">
        <v>147</v>
      </c>
      <c r="BE103" s="150">
        <f>IF(N103="základná",J103,0)</f>
        <v>0</v>
      </c>
      <c r="BF103" s="150">
        <f>IF(N103="znížená",J103,0)</f>
        <v>0</v>
      </c>
      <c r="BG103" s="150">
        <f>IF(N103="zákl. prenesená",J103,0)</f>
        <v>0</v>
      </c>
      <c r="BH103" s="150">
        <f>IF(N103="zníž. prenesená",J103,0)</f>
        <v>0</v>
      </c>
      <c r="BI103" s="150">
        <f>IF(N103="nulová",J103,0)</f>
        <v>0</v>
      </c>
      <c r="BJ103" s="16" t="s">
        <v>77</v>
      </c>
      <c r="BK103" s="151">
        <f>ROUND(I103*H103,3)</f>
        <v>0</v>
      </c>
      <c r="BL103" s="16" t="s">
        <v>83</v>
      </c>
      <c r="BM103" s="16" t="s">
        <v>974</v>
      </c>
    </row>
    <row r="104" spans="2:65" s="12" customFormat="1">
      <c r="B104" s="160"/>
      <c r="D104" s="153" t="s">
        <v>155</v>
      </c>
      <c r="E104" s="161" t="s">
        <v>1</v>
      </c>
      <c r="F104" s="162" t="s">
        <v>889</v>
      </c>
      <c r="H104" s="163">
        <v>7.84</v>
      </c>
      <c r="I104" s="164"/>
      <c r="L104" s="160"/>
      <c r="M104" s="165"/>
      <c r="N104" s="166"/>
      <c r="O104" s="166"/>
      <c r="P104" s="166"/>
      <c r="Q104" s="166"/>
      <c r="R104" s="166"/>
      <c r="S104" s="166"/>
      <c r="T104" s="167"/>
      <c r="AT104" s="161" t="s">
        <v>155</v>
      </c>
      <c r="AU104" s="161" t="s">
        <v>77</v>
      </c>
      <c r="AV104" s="12" t="s">
        <v>77</v>
      </c>
      <c r="AW104" s="12" t="s">
        <v>29</v>
      </c>
      <c r="AX104" s="12" t="s">
        <v>73</v>
      </c>
      <c r="AY104" s="161" t="s">
        <v>147</v>
      </c>
    </row>
    <row r="105" spans="2:65" s="1" customFormat="1" ht="16.5" customHeight="1">
      <c r="B105" s="139"/>
      <c r="C105" s="140" t="s">
        <v>98</v>
      </c>
      <c r="D105" s="140" t="s">
        <v>149</v>
      </c>
      <c r="E105" s="141" t="s">
        <v>272</v>
      </c>
      <c r="F105" s="142" t="s">
        <v>273</v>
      </c>
      <c r="G105" s="143" t="s">
        <v>220</v>
      </c>
      <c r="H105" s="144">
        <v>0.17100000000000001</v>
      </c>
      <c r="I105" s="145"/>
      <c r="J105" s="144">
        <f>ROUND(I105*H105,3)</f>
        <v>0</v>
      </c>
      <c r="K105" s="142" t="s">
        <v>153</v>
      </c>
      <c r="L105" s="30"/>
      <c r="M105" s="146" t="s">
        <v>1</v>
      </c>
      <c r="N105" s="147" t="s">
        <v>40</v>
      </c>
      <c r="O105" s="49"/>
      <c r="P105" s="148">
        <f>O105*H105</f>
        <v>0</v>
      </c>
      <c r="Q105" s="148">
        <v>1.20296</v>
      </c>
      <c r="R105" s="148">
        <f>Q105*H105</f>
        <v>0.20570616000000003</v>
      </c>
      <c r="S105" s="148">
        <v>0</v>
      </c>
      <c r="T105" s="149">
        <f>S105*H105</f>
        <v>0</v>
      </c>
      <c r="AR105" s="16" t="s">
        <v>83</v>
      </c>
      <c r="AT105" s="16" t="s">
        <v>149</v>
      </c>
      <c r="AU105" s="16" t="s">
        <v>77</v>
      </c>
      <c r="AY105" s="16" t="s">
        <v>147</v>
      </c>
      <c r="BE105" s="150">
        <f>IF(N105="základná",J105,0)</f>
        <v>0</v>
      </c>
      <c r="BF105" s="150">
        <f>IF(N105="znížená",J105,0)</f>
        <v>0</v>
      </c>
      <c r="BG105" s="150">
        <f>IF(N105="zákl. prenesená",J105,0)</f>
        <v>0</v>
      </c>
      <c r="BH105" s="150">
        <f>IF(N105="zníž. prenesená",J105,0)</f>
        <v>0</v>
      </c>
      <c r="BI105" s="150">
        <f>IF(N105="nulová",J105,0)</f>
        <v>0</v>
      </c>
      <c r="BJ105" s="16" t="s">
        <v>77</v>
      </c>
      <c r="BK105" s="151">
        <f>ROUND(I105*H105,3)</f>
        <v>0</v>
      </c>
      <c r="BL105" s="16" t="s">
        <v>83</v>
      </c>
      <c r="BM105" s="16" t="s">
        <v>975</v>
      </c>
    </row>
    <row r="106" spans="2:65" s="11" customFormat="1">
      <c r="B106" s="152"/>
      <c r="D106" s="153" t="s">
        <v>155</v>
      </c>
      <c r="E106" s="154" t="s">
        <v>1</v>
      </c>
      <c r="F106" s="155" t="s">
        <v>906</v>
      </c>
      <c r="H106" s="154" t="s">
        <v>1</v>
      </c>
      <c r="I106" s="156"/>
      <c r="L106" s="152"/>
      <c r="M106" s="157"/>
      <c r="N106" s="158"/>
      <c r="O106" s="158"/>
      <c r="P106" s="158"/>
      <c r="Q106" s="158"/>
      <c r="R106" s="158"/>
      <c r="S106" s="158"/>
      <c r="T106" s="159"/>
      <c r="AT106" s="154" t="s">
        <v>155</v>
      </c>
      <c r="AU106" s="154" t="s">
        <v>77</v>
      </c>
      <c r="AV106" s="11" t="s">
        <v>73</v>
      </c>
      <c r="AW106" s="11" t="s">
        <v>29</v>
      </c>
      <c r="AX106" s="11" t="s">
        <v>68</v>
      </c>
      <c r="AY106" s="154" t="s">
        <v>147</v>
      </c>
    </row>
    <row r="107" spans="2:65" s="12" customFormat="1">
      <c r="B107" s="160"/>
      <c r="D107" s="153" t="s">
        <v>155</v>
      </c>
      <c r="E107" s="161" t="s">
        <v>1</v>
      </c>
      <c r="F107" s="162" t="s">
        <v>907</v>
      </c>
      <c r="H107" s="163">
        <v>0.17100000000000001</v>
      </c>
      <c r="I107" s="164"/>
      <c r="L107" s="160"/>
      <c r="M107" s="165"/>
      <c r="N107" s="166"/>
      <c r="O107" s="166"/>
      <c r="P107" s="166"/>
      <c r="Q107" s="166"/>
      <c r="R107" s="166"/>
      <c r="S107" s="166"/>
      <c r="T107" s="167"/>
      <c r="AT107" s="161" t="s">
        <v>155</v>
      </c>
      <c r="AU107" s="161" t="s">
        <v>77</v>
      </c>
      <c r="AV107" s="12" t="s">
        <v>77</v>
      </c>
      <c r="AW107" s="12" t="s">
        <v>29</v>
      </c>
      <c r="AX107" s="12" t="s">
        <v>73</v>
      </c>
      <c r="AY107" s="161" t="s">
        <v>147</v>
      </c>
    </row>
    <row r="108" spans="2:65" s="10" customFormat="1" ht="22.9" customHeight="1">
      <c r="B108" s="126"/>
      <c r="D108" s="127" t="s">
        <v>67</v>
      </c>
      <c r="E108" s="137" t="s">
        <v>385</v>
      </c>
      <c r="F108" s="137" t="s">
        <v>588</v>
      </c>
      <c r="I108" s="129"/>
      <c r="J108" s="138">
        <f>BK108</f>
        <v>0</v>
      </c>
      <c r="L108" s="126"/>
      <c r="M108" s="131"/>
      <c r="N108" s="132"/>
      <c r="O108" s="132"/>
      <c r="P108" s="133">
        <f>P109</f>
        <v>0</v>
      </c>
      <c r="Q108" s="132"/>
      <c r="R108" s="133">
        <f>R109</f>
        <v>0</v>
      </c>
      <c r="S108" s="132"/>
      <c r="T108" s="134">
        <f>T109</f>
        <v>0</v>
      </c>
      <c r="AR108" s="127" t="s">
        <v>73</v>
      </c>
      <c r="AT108" s="135" t="s">
        <v>67</v>
      </c>
      <c r="AU108" s="135" t="s">
        <v>73</v>
      </c>
      <c r="AY108" s="127" t="s">
        <v>147</v>
      </c>
      <c r="BK108" s="136">
        <f>BK109</f>
        <v>0</v>
      </c>
    </row>
    <row r="109" spans="2:65" s="1" customFormat="1" ht="16.5" customHeight="1">
      <c r="B109" s="139"/>
      <c r="C109" s="140" t="s">
        <v>101</v>
      </c>
      <c r="D109" s="140" t="s">
        <v>149</v>
      </c>
      <c r="E109" s="141" t="s">
        <v>589</v>
      </c>
      <c r="F109" s="142" t="s">
        <v>908</v>
      </c>
      <c r="G109" s="143" t="s">
        <v>220</v>
      </c>
      <c r="H109" s="144">
        <v>17.571999999999999</v>
      </c>
      <c r="I109" s="145"/>
      <c r="J109" s="144">
        <f>ROUND(I109*H109,3)</f>
        <v>0</v>
      </c>
      <c r="K109" s="142" t="s">
        <v>568</v>
      </c>
      <c r="L109" s="30"/>
      <c r="M109" s="146" t="s">
        <v>1</v>
      </c>
      <c r="N109" s="147" t="s">
        <v>40</v>
      </c>
      <c r="O109" s="49"/>
      <c r="P109" s="148">
        <f>O109*H109</f>
        <v>0</v>
      </c>
      <c r="Q109" s="148">
        <v>0</v>
      </c>
      <c r="R109" s="148">
        <f>Q109*H109</f>
        <v>0</v>
      </c>
      <c r="S109" s="148">
        <v>0</v>
      </c>
      <c r="T109" s="149">
        <f>S109*H109</f>
        <v>0</v>
      </c>
      <c r="AR109" s="16" t="s">
        <v>83</v>
      </c>
      <c r="AT109" s="16" t="s">
        <v>149</v>
      </c>
      <c r="AU109" s="16" t="s">
        <v>77</v>
      </c>
      <c r="AY109" s="16" t="s">
        <v>147</v>
      </c>
      <c r="BE109" s="150">
        <f>IF(N109="základná",J109,0)</f>
        <v>0</v>
      </c>
      <c r="BF109" s="150">
        <f>IF(N109="znížená",J109,0)</f>
        <v>0</v>
      </c>
      <c r="BG109" s="150">
        <f>IF(N109="zákl. prenesená",J109,0)</f>
        <v>0</v>
      </c>
      <c r="BH109" s="150">
        <f>IF(N109="zníž. prenesená",J109,0)</f>
        <v>0</v>
      </c>
      <c r="BI109" s="150">
        <f>IF(N109="nulová",J109,0)</f>
        <v>0</v>
      </c>
      <c r="BJ109" s="16" t="s">
        <v>77</v>
      </c>
      <c r="BK109" s="151">
        <f>ROUND(I109*H109,3)</f>
        <v>0</v>
      </c>
      <c r="BL109" s="16" t="s">
        <v>83</v>
      </c>
      <c r="BM109" s="16" t="s">
        <v>976</v>
      </c>
    </row>
    <row r="110" spans="2:65" s="10" customFormat="1" ht="25.9" customHeight="1">
      <c r="B110" s="126"/>
      <c r="D110" s="127" t="s">
        <v>67</v>
      </c>
      <c r="E110" s="128" t="s">
        <v>391</v>
      </c>
      <c r="F110" s="128" t="s">
        <v>392</v>
      </c>
      <c r="I110" s="129"/>
      <c r="J110" s="130">
        <f>BK110</f>
        <v>0</v>
      </c>
      <c r="L110" s="126"/>
      <c r="M110" s="131"/>
      <c r="N110" s="132"/>
      <c r="O110" s="132"/>
      <c r="P110" s="133">
        <f>P111+P117</f>
        <v>0</v>
      </c>
      <c r="Q110" s="132"/>
      <c r="R110" s="133">
        <f>R111+R117</f>
        <v>3.9375734400000001E-2</v>
      </c>
      <c r="S110" s="132"/>
      <c r="T110" s="134">
        <f>T111+T117</f>
        <v>0</v>
      </c>
      <c r="AR110" s="127" t="s">
        <v>77</v>
      </c>
      <c r="AT110" s="135" t="s">
        <v>67</v>
      </c>
      <c r="AU110" s="135" t="s">
        <v>68</v>
      </c>
      <c r="AY110" s="127" t="s">
        <v>147</v>
      </c>
      <c r="BK110" s="136">
        <f>BK111+BK117</f>
        <v>0</v>
      </c>
    </row>
    <row r="111" spans="2:65" s="10" customFormat="1" ht="22.9" customHeight="1">
      <c r="B111" s="126"/>
      <c r="D111" s="127" t="s">
        <v>67</v>
      </c>
      <c r="E111" s="137" t="s">
        <v>393</v>
      </c>
      <c r="F111" s="137" t="s">
        <v>394</v>
      </c>
      <c r="I111" s="129"/>
      <c r="J111" s="138">
        <f>BK111</f>
        <v>0</v>
      </c>
      <c r="L111" s="126"/>
      <c r="M111" s="131"/>
      <c r="N111" s="132"/>
      <c r="O111" s="132"/>
      <c r="P111" s="133">
        <f>SUM(P112:P116)</f>
        <v>0</v>
      </c>
      <c r="Q111" s="132"/>
      <c r="R111" s="133">
        <f>SUM(R112:R116)</f>
        <v>0</v>
      </c>
      <c r="S111" s="132"/>
      <c r="T111" s="134">
        <f>SUM(T112:T116)</f>
        <v>0</v>
      </c>
      <c r="AR111" s="127" t="s">
        <v>77</v>
      </c>
      <c r="AT111" s="135" t="s">
        <v>67</v>
      </c>
      <c r="AU111" s="135" t="s">
        <v>73</v>
      </c>
      <c r="AY111" s="127" t="s">
        <v>147</v>
      </c>
      <c r="BK111" s="136">
        <f>SUM(BK112:BK116)</f>
        <v>0</v>
      </c>
    </row>
    <row r="112" spans="2:65" s="1" customFormat="1" ht="16.5" customHeight="1">
      <c r="B112" s="139"/>
      <c r="C112" s="140" t="s">
        <v>104</v>
      </c>
      <c r="D112" s="140" t="s">
        <v>149</v>
      </c>
      <c r="E112" s="141" t="s">
        <v>937</v>
      </c>
      <c r="F112" s="142" t="s">
        <v>938</v>
      </c>
      <c r="G112" s="143" t="s">
        <v>152</v>
      </c>
      <c r="H112" s="144">
        <v>57.65</v>
      </c>
      <c r="I112" s="145"/>
      <c r="J112" s="144">
        <f>ROUND(I112*H112,3)</f>
        <v>0</v>
      </c>
      <c r="K112" s="142" t="s">
        <v>1</v>
      </c>
      <c r="L112" s="30"/>
      <c r="M112" s="146" t="s">
        <v>1</v>
      </c>
      <c r="N112" s="147" t="s">
        <v>40</v>
      </c>
      <c r="O112" s="49"/>
      <c r="P112" s="148">
        <f>O112*H112</f>
        <v>0</v>
      </c>
      <c r="Q112" s="148">
        <v>0</v>
      </c>
      <c r="R112" s="148">
        <f>Q112*H112</f>
        <v>0</v>
      </c>
      <c r="S112" s="148">
        <v>0</v>
      </c>
      <c r="T112" s="149">
        <f>S112*H112</f>
        <v>0</v>
      </c>
      <c r="AR112" s="16" t="s">
        <v>237</v>
      </c>
      <c r="AT112" s="16" t="s">
        <v>149</v>
      </c>
      <c r="AU112" s="16" t="s">
        <v>77</v>
      </c>
      <c r="AY112" s="16" t="s">
        <v>147</v>
      </c>
      <c r="BE112" s="150">
        <f>IF(N112="základná",J112,0)</f>
        <v>0</v>
      </c>
      <c r="BF112" s="150">
        <f>IF(N112="znížená",J112,0)</f>
        <v>0</v>
      </c>
      <c r="BG112" s="150">
        <f>IF(N112="zákl. prenesená",J112,0)</f>
        <v>0</v>
      </c>
      <c r="BH112" s="150">
        <f>IF(N112="zníž. prenesená",J112,0)</f>
        <v>0</v>
      </c>
      <c r="BI112" s="150">
        <f>IF(N112="nulová",J112,0)</f>
        <v>0</v>
      </c>
      <c r="BJ112" s="16" t="s">
        <v>77</v>
      </c>
      <c r="BK112" s="151">
        <f>ROUND(I112*H112,3)</f>
        <v>0</v>
      </c>
      <c r="BL112" s="16" t="s">
        <v>237</v>
      </c>
      <c r="BM112" s="16" t="s">
        <v>977</v>
      </c>
    </row>
    <row r="113" spans="2:65" s="11" customFormat="1" ht="22.5">
      <c r="B113" s="152"/>
      <c r="D113" s="153" t="s">
        <v>155</v>
      </c>
      <c r="E113" s="154" t="s">
        <v>1</v>
      </c>
      <c r="F113" s="155" t="s">
        <v>978</v>
      </c>
      <c r="H113" s="154" t="s">
        <v>1</v>
      </c>
      <c r="I113" s="156"/>
      <c r="L113" s="152"/>
      <c r="M113" s="157"/>
      <c r="N113" s="158"/>
      <c r="O113" s="158"/>
      <c r="P113" s="158"/>
      <c r="Q113" s="158"/>
      <c r="R113" s="158"/>
      <c r="S113" s="158"/>
      <c r="T113" s="159"/>
      <c r="AT113" s="154" t="s">
        <v>155</v>
      </c>
      <c r="AU113" s="154" t="s">
        <v>77</v>
      </c>
      <c r="AV113" s="11" t="s">
        <v>73</v>
      </c>
      <c r="AW113" s="11" t="s">
        <v>29</v>
      </c>
      <c r="AX113" s="11" t="s">
        <v>68</v>
      </c>
      <c r="AY113" s="154" t="s">
        <v>147</v>
      </c>
    </row>
    <row r="114" spans="2:65" s="11" customFormat="1">
      <c r="B114" s="152"/>
      <c r="D114" s="153" t="s">
        <v>155</v>
      </c>
      <c r="E114" s="154" t="s">
        <v>1</v>
      </c>
      <c r="F114" s="155" t="s">
        <v>941</v>
      </c>
      <c r="H114" s="154" t="s">
        <v>1</v>
      </c>
      <c r="I114" s="156"/>
      <c r="L114" s="152"/>
      <c r="M114" s="157"/>
      <c r="N114" s="158"/>
      <c r="O114" s="158"/>
      <c r="P114" s="158"/>
      <c r="Q114" s="158"/>
      <c r="R114" s="158"/>
      <c r="S114" s="158"/>
      <c r="T114" s="159"/>
      <c r="AT114" s="154" t="s">
        <v>155</v>
      </c>
      <c r="AU114" s="154" t="s">
        <v>77</v>
      </c>
      <c r="AV114" s="11" t="s">
        <v>73</v>
      </c>
      <c r="AW114" s="11" t="s">
        <v>29</v>
      </c>
      <c r="AX114" s="11" t="s">
        <v>68</v>
      </c>
      <c r="AY114" s="154" t="s">
        <v>147</v>
      </c>
    </row>
    <row r="115" spans="2:65" s="12" customFormat="1">
      <c r="B115" s="160"/>
      <c r="D115" s="153" t="s">
        <v>155</v>
      </c>
      <c r="E115" s="161" t="s">
        <v>1</v>
      </c>
      <c r="F115" s="162" t="s">
        <v>979</v>
      </c>
      <c r="H115" s="163">
        <v>57.65</v>
      </c>
      <c r="I115" s="164"/>
      <c r="L115" s="160"/>
      <c r="M115" s="165"/>
      <c r="N115" s="166"/>
      <c r="O115" s="166"/>
      <c r="P115" s="166"/>
      <c r="Q115" s="166"/>
      <c r="R115" s="166"/>
      <c r="S115" s="166"/>
      <c r="T115" s="167"/>
      <c r="AT115" s="161" t="s">
        <v>155</v>
      </c>
      <c r="AU115" s="161" t="s">
        <v>77</v>
      </c>
      <c r="AV115" s="12" t="s">
        <v>77</v>
      </c>
      <c r="AW115" s="12" t="s">
        <v>29</v>
      </c>
      <c r="AX115" s="12" t="s">
        <v>73</v>
      </c>
      <c r="AY115" s="161" t="s">
        <v>147</v>
      </c>
    </row>
    <row r="116" spans="2:65" s="1" customFormat="1" ht="16.5" customHeight="1">
      <c r="B116" s="139"/>
      <c r="C116" s="140" t="s">
        <v>107</v>
      </c>
      <c r="D116" s="140" t="s">
        <v>149</v>
      </c>
      <c r="E116" s="141" t="s">
        <v>401</v>
      </c>
      <c r="F116" s="142" t="s">
        <v>402</v>
      </c>
      <c r="G116" s="143" t="s">
        <v>403</v>
      </c>
      <c r="H116" s="145"/>
      <c r="I116" s="145"/>
      <c r="J116" s="144">
        <f>ROUND(I116*H116,3)</f>
        <v>0</v>
      </c>
      <c r="K116" s="142" t="s">
        <v>914</v>
      </c>
      <c r="L116" s="30"/>
      <c r="M116" s="146" t="s">
        <v>1</v>
      </c>
      <c r="N116" s="147" t="s">
        <v>40</v>
      </c>
      <c r="O116" s="49"/>
      <c r="P116" s="148">
        <f>O116*H116</f>
        <v>0</v>
      </c>
      <c r="Q116" s="148">
        <v>0</v>
      </c>
      <c r="R116" s="148">
        <f>Q116*H116</f>
        <v>0</v>
      </c>
      <c r="S116" s="148">
        <v>0</v>
      </c>
      <c r="T116" s="149">
        <f>S116*H116</f>
        <v>0</v>
      </c>
      <c r="AR116" s="16" t="s">
        <v>237</v>
      </c>
      <c r="AT116" s="16" t="s">
        <v>149</v>
      </c>
      <c r="AU116" s="16" t="s">
        <v>77</v>
      </c>
      <c r="AY116" s="16" t="s">
        <v>147</v>
      </c>
      <c r="BE116" s="150">
        <f>IF(N116="základná",J116,0)</f>
        <v>0</v>
      </c>
      <c r="BF116" s="150">
        <f>IF(N116="znížená",J116,0)</f>
        <v>0</v>
      </c>
      <c r="BG116" s="150">
        <f>IF(N116="zákl. prenesená",J116,0)</f>
        <v>0</v>
      </c>
      <c r="BH116" s="150">
        <f>IF(N116="zníž. prenesená",J116,0)</f>
        <v>0</v>
      </c>
      <c r="BI116" s="150">
        <f>IF(N116="nulová",J116,0)</f>
        <v>0</v>
      </c>
      <c r="BJ116" s="16" t="s">
        <v>77</v>
      </c>
      <c r="BK116" s="151">
        <f>ROUND(I116*H116,3)</f>
        <v>0</v>
      </c>
      <c r="BL116" s="16" t="s">
        <v>237</v>
      </c>
      <c r="BM116" s="16" t="s">
        <v>980</v>
      </c>
    </row>
    <row r="117" spans="2:65" s="10" customFormat="1" ht="22.9" customHeight="1">
      <c r="B117" s="126"/>
      <c r="D117" s="127" t="s">
        <v>67</v>
      </c>
      <c r="E117" s="137" t="s">
        <v>944</v>
      </c>
      <c r="F117" s="137" t="s">
        <v>945</v>
      </c>
      <c r="I117" s="129"/>
      <c r="J117" s="138">
        <f>BK117</f>
        <v>0</v>
      </c>
      <c r="L117" s="126"/>
      <c r="M117" s="131"/>
      <c r="N117" s="132"/>
      <c r="O117" s="132"/>
      <c r="P117" s="133">
        <f>SUM(P118:P121)</f>
        <v>0</v>
      </c>
      <c r="Q117" s="132"/>
      <c r="R117" s="133">
        <f>SUM(R118:R121)</f>
        <v>3.9375734400000001E-2</v>
      </c>
      <c r="S117" s="132"/>
      <c r="T117" s="134">
        <f>SUM(T118:T121)</f>
        <v>0</v>
      </c>
      <c r="AR117" s="127" t="s">
        <v>77</v>
      </c>
      <c r="AT117" s="135" t="s">
        <v>67</v>
      </c>
      <c r="AU117" s="135" t="s">
        <v>73</v>
      </c>
      <c r="AY117" s="127" t="s">
        <v>147</v>
      </c>
      <c r="BK117" s="136">
        <f>SUM(BK118:BK121)</f>
        <v>0</v>
      </c>
    </row>
    <row r="118" spans="2:65" s="1" customFormat="1" ht="16.5" customHeight="1">
      <c r="B118" s="139"/>
      <c r="C118" s="140" t="s">
        <v>110</v>
      </c>
      <c r="D118" s="140" t="s">
        <v>149</v>
      </c>
      <c r="E118" s="141" t="s">
        <v>946</v>
      </c>
      <c r="F118" s="142" t="s">
        <v>947</v>
      </c>
      <c r="G118" s="143" t="s">
        <v>152</v>
      </c>
      <c r="H118" s="144">
        <v>110.358</v>
      </c>
      <c r="I118" s="145"/>
      <c r="J118" s="144">
        <f>ROUND(I118*H118,3)</f>
        <v>0</v>
      </c>
      <c r="K118" s="142" t="s">
        <v>1</v>
      </c>
      <c r="L118" s="30"/>
      <c r="M118" s="146" t="s">
        <v>1</v>
      </c>
      <c r="N118" s="147" t="s">
        <v>40</v>
      </c>
      <c r="O118" s="49"/>
      <c r="P118" s="148">
        <f>O118*H118</f>
        <v>0</v>
      </c>
      <c r="Q118" s="148">
        <v>2.7999999999999998E-4</v>
      </c>
      <c r="R118" s="148">
        <f>Q118*H118</f>
        <v>3.0900239999999999E-2</v>
      </c>
      <c r="S118" s="148">
        <v>0</v>
      </c>
      <c r="T118" s="149">
        <f>S118*H118</f>
        <v>0</v>
      </c>
      <c r="AR118" s="16" t="s">
        <v>237</v>
      </c>
      <c r="AT118" s="16" t="s">
        <v>149</v>
      </c>
      <c r="AU118" s="16" t="s">
        <v>77</v>
      </c>
      <c r="AY118" s="16" t="s">
        <v>147</v>
      </c>
      <c r="BE118" s="150">
        <f>IF(N118="základná",J118,0)</f>
        <v>0</v>
      </c>
      <c r="BF118" s="150">
        <f>IF(N118="znížená",J118,0)</f>
        <v>0</v>
      </c>
      <c r="BG118" s="150">
        <f>IF(N118="zákl. prenesená",J118,0)</f>
        <v>0</v>
      </c>
      <c r="BH118" s="150">
        <f>IF(N118="zníž. prenesená",J118,0)</f>
        <v>0</v>
      </c>
      <c r="BI118" s="150">
        <f>IF(N118="nulová",J118,0)</f>
        <v>0</v>
      </c>
      <c r="BJ118" s="16" t="s">
        <v>77</v>
      </c>
      <c r="BK118" s="151">
        <f>ROUND(I118*H118,3)</f>
        <v>0</v>
      </c>
      <c r="BL118" s="16" t="s">
        <v>237</v>
      </c>
      <c r="BM118" s="16" t="s">
        <v>981</v>
      </c>
    </row>
    <row r="119" spans="2:65" s="11" customFormat="1">
      <c r="B119" s="152"/>
      <c r="D119" s="153" t="s">
        <v>155</v>
      </c>
      <c r="E119" s="154" t="s">
        <v>1</v>
      </c>
      <c r="F119" s="155" t="s">
        <v>949</v>
      </c>
      <c r="H119" s="154" t="s">
        <v>1</v>
      </c>
      <c r="I119" s="156"/>
      <c r="L119" s="152"/>
      <c r="M119" s="157"/>
      <c r="N119" s="158"/>
      <c r="O119" s="158"/>
      <c r="P119" s="158"/>
      <c r="Q119" s="158"/>
      <c r="R119" s="158"/>
      <c r="S119" s="158"/>
      <c r="T119" s="159"/>
      <c r="AT119" s="154" t="s">
        <v>155</v>
      </c>
      <c r="AU119" s="154" t="s">
        <v>77</v>
      </c>
      <c r="AV119" s="11" t="s">
        <v>73</v>
      </c>
      <c r="AW119" s="11" t="s">
        <v>29</v>
      </c>
      <c r="AX119" s="11" t="s">
        <v>68</v>
      </c>
      <c r="AY119" s="154" t="s">
        <v>147</v>
      </c>
    </row>
    <row r="120" spans="2:65" s="12" customFormat="1">
      <c r="B120" s="160"/>
      <c r="D120" s="153" t="s">
        <v>155</v>
      </c>
      <c r="E120" s="161" t="s">
        <v>1</v>
      </c>
      <c r="F120" s="162" t="s">
        <v>982</v>
      </c>
      <c r="H120" s="163">
        <v>110.358</v>
      </c>
      <c r="I120" s="164"/>
      <c r="L120" s="160"/>
      <c r="M120" s="165"/>
      <c r="N120" s="166"/>
      <c r="O120" s="166"/>
      <c r="P120" s="166"/>
      <c r="Q120" s="166"/>
      <c r="R120" s="166"/>
      <c r="S120" s="166"/>
      <c r="T120" s="167"/>
      <c r="AT120" s="161" t="s">
        <v>155</v>
      </c>
      <c r="AU120" s="161" t="s">
        <v>77</v>
      </c>
      <c r="AV120" s="12" t="s">
        <v>77</v>
      </c>
      <c r="AW120" s="12" t="s">
        <v>29</v>
      </c>
      <c r="AX120" s="12" t="s">
        <v>73</v>
      </c>
      <c r="AY120" s="161" t="s">
        <v>147</v>
      </c>
    </row>
    <row r="121" spans="2:65" s="1" customFormat="1" ht="16.5" customHeight="1">
      <c r="B121" s="139"/>
      <c r="C121" s="140" t="s">
        <v>223</v>
      </c>
      <c r="D121" s="140" t="s">
        <v>149</v>
      </c>
      <c r="E121" s="141" t="s">
        <v>951</v>
      </c>
      <c r="F121" s="142" t="s">
        <v>952</v>
      </c>
      <c r="G121" s="143" t="s">
        <v>152</v>
      </c>
      <c r="H121" s="144">
        <v>110.358</v>
      </c>
      <c r="I121" s="145"/>
      <c r="J121" s="144">
        <f>ROUND(I121*H121,3)</f>
        <v>0</v>
      </c>
      <c r="K121" s="142" t="s">
        <v>1</v>
      </c>
      <c r="L121" s="30"/>
      <c r="M121" s="146" t="s">
        <v>1</v>
      </c>
      <c r="N121" s="147" t="s">
        <v>40</v>
      </c>
      <c r="O121" s="49"/>
      <c r="P121" s="148">
        <f>O121*H121</f>
        <v>0</v>
      </c>
      <c r="Q121" s="148">
        <v>7.6799999999999997E-5</v>
      </c>
      <c r="R121" s="148">
        <f>Q121*H121</f>
        <v>8.4754944000000002E-3</v>
      </c>
      <c r="S121" s="148">
        <v>0</v>
      </c>
      <c r="T121" s="149">
        <f>S121*H121</f>
        <v>0</v>
      </c>
      <c r="AR121" s="16" t="s">
        <v>237</v>
      </c>
      <c r="AT121" s="16" t="s">
        <v>149</v>
      </c>
      <c r="AU121" s="16" t="s">
        <v>77</v>
      </c>
      <c r="AY121" s="16" t="s">
        <v>147</v>
      </c>
      <c r="BE121" s="150">
        <f>IF(N121="základná",J121,0)</f>
        <v>0</v>
      </c>
      <c r="BF121" s="150">
        <f>IF(N121="znížená",J121,0)</f>
        <v>0</v>
      </c>
      <c r="BG121" s="150">
        <f>IF(N121="zákl. prenesená",J121,0)</f>
        <v>0</v>
      </c>
      <c r="BH121" s="150">
        <f>IF(N121="zníž. prenesená",J121,0)</f>
        <v>0</v>
      </c>
      <c r="BI121" s="150">
        <f>IF(N121="nulová",J121,0)</f>
        <v>0</v>
      </c>
      <c r="BJ121" s="16" t="s">
        <v>77</v>
      </c>
      <c r="BK121" s="151">
        <f>ROUND(I121*H121,3)</f>
        <v>0</v>
      </c>
      <c r="BL121" s="16" t="s">
        <v>237</v>
      </c>
      <c r="BM121" s="16" t="s">
        <v>983</v>
      </c>
    </row>
    <row r="122" spans="2:65" s="10" customFormat="1" ht="25.9" customHeight="1">
      <c r="B122" s="126"/>
      <c r="D122" s="127" t="s">
        <v>67</v>
      </c>
      <c r="E122" s="128" t="s">
        <v>233</v>
      </c>
      <c r="F122" s="128" t="s">
        <v>606</v>
      </c>
      <c r="I122" s="129"/>
      <c r="J122" s="130">
        <f>BK122</f>
        <v>0</v>
      </c>
      <c r="L122" s="126"/>
      <c r="M122" s="131"/>
      <c r="N122" s="132"/>
      <c r="O122" s="132"/>
      <c r="P122" s="133">
        <f>P123</f>
        <v>0</v>
      </c>
      <c r="Q122" s="132"/>
      <c r="R122" s="133">
        <f>R123</f>
        <v>0</v>
      </c>
      <c r="S122" s="132"/>
      <c r="T122" s="134">
        <f>T123</f>
        <v>0</v>
      </c>
      <c r="AR122" s="127" t="s">
        <v>80</v>
      </c>
      <c r="AT122" s="135" t="s">
        <v>67</v>
      </c>
      <c r="AU122" s="135" t="s">
        <v>68</v>
      </c>
      <c r="AY122" s="127" t="s">
        <v>147</v>
      </c>
      <c r="BK122" s="136">
        <f>BK123</f>
        <v>0</v>
      </c>
    </row>
    <row r="123" spans="2:65" s="10" customFormat="1" ht="22.9" customHeight="1">
      <c r="B123" s="126"/>
      <c r="D123" s="127" t="s">
        <v>67</v>
      </c>
      <c r="E123" s="137" t="s">
        <v>959</v>
      </c>
      <c r="F123" s="137" t="s">
        <v>960</v>
      </c>
      <c r="I123" s="129"/>
      <c r="J123" s="138">
        <f>BK123</f>
        <v>0</v>
      </c>
      <c r="L123" s="126"/>
      <c r="M123" s="131"/>
      <c r="N123" s="132"/>
      <c r="O123" s="132"/>
      <c r="P123" s="133">
        <f>P124</f>
        <v>0</v>
      </c>
      <c r="Q123" s="132"/>
      <c r="R123" s="133">
        <f>R124</f>
        <v>0</v>
      </c>
      <c r="S123" s="132"/>
      <c r="T123" s="134">
        <f>T124</f>
        <v>0</v>
      </c>
      <c r="AR123" s="127" t="s">
        <v>73</v>
      </c>
      <c r="AT123" s="135" t="s">
        <v>67</v>
      </c>
      <c r="AU123" s="135" t="s">
        <v>73</v>
      </c>
      <c r="AY123" s="127" t="s">
        <v>147</v>
      </c>
      <c r="BK123" s="136">
        <f>BK124</f>
        <v>0</v>
      </c>
    </row>
    <row r="124" spans="2:65" s="1" customFormat="1" ht="16.5" customHeight="1">
      <c r="B124" s="139"/>
      <c r="C124" s="140" t="s">
        <v>232</v>
      </c>
      <c r="D124" s="140" t="s">
        <v>149</v>
      </c>
      <c r="E124" s="141" t="s">
        <v>961</v>
      </c>
      <c r="F124" s="142" t="s">
        <v>962</v>
      </c>
      <c r="G124" s="143" t="s">
        <v>731</v>
      </c>
      <c r="H124" s="144">
        <v>3448.7</v>
      </c>
      <c r="I124" s="145"/>
      <c r="J124" s="144">
        <f>ROUND(I124*H124,3)</f>
        <v>0</v>
      </c>
      <c r="K124" s="142" t="s">
        <v>1</v>
      </c>
      <c r="L124" s="30"/>
      <c r="M124" s="193" t="s">
        <v>1</v>
      </c>
      <c r="N124" s="194" t="s">
        <v>40</v>
      </c>
      <c r="O124" s="195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AR124" s="16" t="s">
        <v>83</v>
      </c>
      <c r="AT124" s="16" t="s">
        <v>149</v>
      </c>
      <c r="AU124" s="16" t="s">
        <v>77</v>
      </c>
      <c r="AY124" s="16" t="s">
        <v>147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6" t="s">
        <v>77</v>
      </c>
      <c r="BK124" s="151">
        <f>ROUND(I124*H124,3)</f>
        <v>0</v>
      </c>
      <c r="BL124" s="16" t="s">
        <v>83</v>
      </c>
      <c r="BM124" s="16" t="s">
        <v>984</v>
      </c>
    </row>
    <row r="125" spans="2:65" s="1" customFormat="1" ht="6.95" customHeight="1">
      <c r="B125" s="39"/>
      <c r="C125" s="40"/>
      <c r="D125" s="40"/>
      <c r="E125" s="40"/>
      <c r="F125" s="40"/>
      <c r="G125" s="40"/>
      <c r="H125" s="40"/>
      <c r="I125" s="100"/>
      <c r="J125" s="40"/>
      <c r="K125" s="40"/>
      <c r="L125" s="30"/>
    </row>
  </sheetData>
  <autoFilter ref="C87:K124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8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985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">
        <v>1</v>
      </c>
      <c r="L14" s="30"/>
    </row>
    <row r="15" spans="2:46" s="1" customFormat="1" ht="18" customHeight="1">
      <c r="B15" s="30"/>
      <c r="E15" s="16" t="s">
        <v>24</v>
      </c>
      <c r="I15" s="85" t="s">
        <v>25</v>
      </c>
      <c r="J15" s="16" t="s">
        <v>1</v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">
        <v>1</v>
      </c>
      <c r="L20" s="30"/>
    </row>
    <row r="21" spans="2:12" s="1" customFormat="1" ht="18" customHeight="1">
      <c r="B21" s="30"/>
      <c r="E21" s="16" t="s">
        <v>28</v>
      </c>
      <c r="I21" s="85" t="s">
        <v>25</v>
      </c>
      <c r="J21" s="16" t="s">
        <v>1</v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">
        <v>1</v>
      </c>
      <c r="L23" s="30"/>
    </row>
    <row r="24" spans="2:12" s="1" customFormat="1" ht="18" customHeight="1">
      <c r="B24" s="30"/>
      <c r="E24" s="16" t="s">
        <v>32</v>
      </c>
      <c r="I24" s="85" t="s">
        <v>25</v>
      </c>
      <c r="J24" s="16" t="s">
        <v>1</v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ROUND(J81,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ROUND((SUM(BE81:BE84)),  2)</f>
        <v>0</v>
      </c>
      <c r="I33" s="92">
        <v>0.2</v>
      </c>
      <c r="J33" s="91">
        <f>ROUND(((SUM(BE81:BE84))*I33),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ROUND((SUM(BF81:BF84)),  2)</f>
        <v>0</v>
      </c>
      <c r="I34" s="92">
        <v>0.2</v>
      </c>
      <c r="J34" s="91">
        <f>ROUND(((SUM(BF81:BF84))*I34),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ROUND((SUM(BG81:BG84)),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ROUND((SUM(BH81:BH84)),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ROUND((SUM(BI81:BI84)),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5 - SO 101.4 - Statický zahmlievací systém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J81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450</v>
      </c>
      <c r="E60" s="108"/>
      <c r="F60" s="108"/>
      <c r="G60" s="108"/>
      <c r="H60" s="108"/>
      <c r="I60" s="109"/>
      <c r="J60" s="110">
        <f>J82</f>
        <v>0</v>
      </c>
      <c r="L60" s="106"/>
    </row>
    <row r="61" spans="2:47" s="8" customFormat="1" ht="19.899999999999999" customHeight="1">
      <c r="B61" s="111"/>
      <c r="D61" s="112" t="s">
        <v>986</v>
      </c>
      <c r="E61" s="113"/>
      <c r="F61" s="113"/>
      <c r="G61" s="113"/>
      <c r="H61" s="113"/>
      <c r="I61" s="114"/>
      <c r="J61" s="115">
        <f>J83</f>
        <v>0</v>
      </c>
      <c r="L61" s="111"/>
    </row>
    <row r="62" spans="2:47" s="1" customFormat="1" ht="21.75" customHeight="1">
      <c r="B62" s="30"/>
      <c r="I62" s="84"/>
      <c r="L62" s="30"/>
    </row>
    <row r="63" spans="2:47" s="1" customFormat="1" ht="6.95" customHeight="1">
      <c r="B63" s="39"/>
      <c r="C63" s="40"/>
      <c r="D63" s="40"/>
      <c r="E63" s="40"/>
      <c r="F63" s="40"/>
      <c r="G63" s="40"/>
      <c r="H63" s="40"/>
      <c r="I63" s="100"/>
      <c r="J63" s="40"/>
      <c r="K63" s="40"/>
      <c r="L63" s="30"/>
    </row>
    <row r="67" spans="2:20" s="1" customFormat="1" ht="6.95" customHeight="1">
      <c r="B67" s="41"/>
      <c r="C67" s="42"/>
      <c r="D67" s="42"/>
      <c r="E67" s="42"/>
      <c r="F67" s="42"/>
      <c r="G67" s="42"/>
      <c r="H67" s="42"/>
      <c r="I67" s="101"/>
      <c r="J67" s="42"/>
      <c r="K67" s="42"/>
      <c r="L67" s="30"/>
    </row>
    <row r="68" spans="2:20" s="1" customFormat="1" ht="24.95" customHeight="1">
      <c r="B68" s="30"/>
      <c r="C68" s="20" t="s">
        <v>133</v>
      </c>
      <c r="I68" s="84"/>
      <c r="L68" s="30"/>
    </row>
    <row r="69" spans="2:20" s="1" customFormat="1" ht="6.95" customHeight="1">
      <c r="B69" s="30"/>
      <c r="I69" s="84"/>
      <c r="L69" s="30"/>
    </row>
    <row r="70" spans="2:20" s="1" customFormat="1" ht="12" customHeight="1">
      <c r="B70" s="30"/>
      <c r="C70" s="25" t="s">
        <v>14</v>
      </c>
      <c r="I70" s="84"/>
      <c r="L70" s="30"/>
    </row>
    <row r="71" spans="2:20" s="1" customFormat="1" ht="16.5" customHeight="1">
      <c r="B71" s="30"/>
      <c r="E71" s="238" t="str">
        <f>E7</f>
        <v>ROZKVET - OPRAVA NÁMESTIA</v>
      </c>
      <c r="F71" s="239"/>
      <c r="G71" s="239"/>
      <c r="H71" s="239"/>
      <c r="I71" s="84"/>
      <c r="L71" s="30"/>
    </row>
    <row r="72" spans="2:20" s="1" customFormat="1" ht="12" customHeight="1">
      <c r="B72" s="30"/>
      <c r="C72" s="25" t="s">
        <v>114</v>
      </c>
      <c r="I72" s="84"/>
      <c r="L72" s="30"/>
    </row>
    <row r="73" spans="2:20" s="1" customFormat="1" ht="16.5" customHeight="1">
      <c r="B73" s="30"/>
      <c r="E73" s="212" t="str">
        <f>E9</f>
        <v>5 - SO 101.4 - Statický zahmlievací systém</v>
      </c>
      <c r="F73" s="211"/>
      <c r="G73" s="211"/>
      <c r="H73" s="211"/>
      <c r="I73" s="84"/>
      <c r="L73" s="30"/>
    </row>
    <row r="74" spans="2:20" s="1" customFormat="1" ht="6.95" customHeight="1">
      <c r="B74" s="30"/>
      <c r="I74" s="84"/>
      <c r="L74" s="30"/>
    </row>
    <row r="75" spans="2:20" s="1" customFormat="1" ht="12" customHeight="1">
      <c r="B75" s="30"/>
      <c r="C75" s="25" t="s">
        <v>18</v>
      </c>
      <c r="F75" s="16" t="str">
        <f>F12</f>
        <v xml:space="preserve"> </v>
      </c>
      <c r="I75" s="85" t="s">
        <v>20</v>
      </c>
      <c r="J75" s="46" t="str">
        <f>IF(J12="","",J12)</f>
        <v>15.10.2018</v>
      </c>
      <c r="L75" s="30"/>
    </row>
    <row r="76" spans="2:20" s="1" customFormat="1" ht="6.95" customHeight="1">
      <c r="B76" s="30"/>
      <c r="I76" s="84"/>
      <c r="L76" s="30"/>
    </row>
    <row r="77" spans="2:20" s="1" customFormat="1" ht="13.7" customHeight="1">
      <c r="B77" s="30"/>
      <c r="C77" s="25" t="s">
        <v>22</v>
      </c>
      <c r="F77" s="16" t="str">
        <f>E15</f>
        <v>Mestský úrad , Trenčín</v>
      </c>
      <c r="I77" s="85" t="s">
        <v>27</v>
      </c>
      <c r="J77" s="28" t="str">
        <f>E21</f>
        <v>BYTOP , s.r.o. Trenčín</v>
      </c>
      <c r="L77" s="30"/>
    </row>
    <row r="78" spans="2:20" s="1" customFormat="1" ht="13.7" customHeight="1">
      <c r="B78" s="30"/>
      <c r="C78" s="25" t="s">
        <v>26</v>
      </c>
      <c r="F78" s="16">
        <f>IF(E18="","",E18)</f>
        <v>0</v>
      </c>
      <c r="I78" s="85" t="s">
        <v>31</v>
      </c>
      <c r="J78" s="28" t="str">
        <f>E24</f>
        <v>Martinusová Katarína</v>
      </c>
      <c r="L78" s="30"/>
    </row>
    <row r="79" spans="2:20" s="1" customFormat="1" ht="10.35" customHeight="1">
      <c r="B79" s="30"/>
      <c r="I79" s="84"/>
      <c r="L79" s="30"/>
    </row>
    <row r="80" spans="2:20" s="9" customFormat="1" ht="29.25" customHeight="1">
      <c r="B80" s="116"/>
      <c r="C80" s="117" t="s">
        <v>134</v>
      </c>
      <c r="D80" s="118" t="s">
        <v>53</v>
      </c>
      <c r="E80" s="118" t="s">
        <v>49</v>
      </c>
      <c r="F80" s="118" t="s">
        <v>50</v>
      </c>
      <c r="G80" s="118" t="s">
        <v>135</v>
      </c>
      <c r="H80" s="118" t="s">
        <v>136</v>
      </c>
      <c r="I80" s="119" t="s">
        <v>137</v>
      </c>
      <c r="J80" s="120" t="s">
        <v>118</v>
      </c>
      <c r="K80" s="121" t="s">
        <v>138</v>
      </c>
      <c r="L80" s="116"/>
      <c r="M80" s="53" t="s">
        <v>1</v>
      </c>
      <c r="N80" s="54" t="s">
        <v>38</v>
      </c>
      <c r="O80" s="54" t="s">
        <v>139</v>
      </c>
      <c r="P80" s="54" t="s">
        <v>140</v>
      </c>
      <c r="Q80" s="54" t="s">
        <v>141</v>
      </c>
      <c r="R80" s="54" t="s">
        <v>142</v>
      </c>
      <c r="S80" s="54" t="s">
        <v>143</v>
      </c>
      <c r="T80" s="55" t="s">
        <v>144</v>
      </c>
    </row>
    <row r="81" spans="2:65" s="1" customFormat="1" ht="22.9" customHeight="1">
      <c r="B81" s="30"/>
      <c r="C81" s="58" t="s">
        <v>119</v>
      </c>
      <c r="I81" s="84"/>
      <c r="J81" s="122">
        <f>BK81</f>
        <v>0</v>
      </c>
      <c r="L81" s="30"/>
      <c r="M81" s="56"/>
      <c r="N81" s="47"/>
      <c r="O81" s="47"/>
      <c r="P81" s="123">
        <f>P82</f>
        <v>0</v>
      </c>
      <c r="Q81" s="47"/>
      <c r="R81" s="123">
        <f>R82</f>
        <v>0</v>
      </c>
      <c r="S81" s="47"/>
      <c r="T81" s="124">
        <f>T82</f>
        <v>0</v>
      </c>
      <c r="AT81" s="16" t="s">
        <v>67</v>
      </c>
      <c r="AU81" s="16" t="s">
        <v>120</v>
      </c>
      <c r="BK81" s="125">
        <f>BK82</f>
        <v>0</v>
      </c>
    </row>
    <row r="82" spans="2:65" s="10" customFormat="1" ht="25.9" customHeight="1">
      <c r="B82" s="126"/>
      <c r="D82" s="127" t="s">
        <v>67</v>
      </c>
      <c r="E82" s="128" t="s">
        <v>233</v>
      </c>
      <c r="F82" s="128" t="s">
        <v>606</v>
      </c>
      <c r="I82" s="129"/>
      <c r="J82" s="130">
        <f>BK82</f>
        <v>0</v>
      </c>
      <c r="L82" s="126"/>
      <c r="M82" s="131"/>
      <c r="N82" s="132"/>
      <c r="O82" s="132"/>
      <c r="P82" s="133">
        <f>P83</f>
        <v>0</v>
      </c>
      <c r="Q82" s="132"/>
      <c r="R82" s="133">
        <f>R83</f>
        <v>0</v>
      </c>
      <c r="S82" s="132"/>
      <c r="T82" s="134">
        <f>T83</f>
        <v>0</v>
      </c>
      <c r="AR82" s="127" t="s">
        <v>80</v>
      </c>
      <c r="AT82" s="135" t="s">
        <v>67</v>
      </c>
      <c r="AU82" s="135" t="s">
        <v>68</v>
      </c>
      <c r="AY82" s="127" t="s">
        <v>147</v>
      </c>
      <c r="BK82" s="136">
        <f>BK83</f>
        <v>0</v>
      </c>
    </row>
    <row r="83" spans="2:65" s="10" customFormat="1" ht="22.9" customHeight="1">
      <c r="B83" s="126"/>
      <c r="D83" s="127" t="s">
        <v>67</v>
      </c>
      <c r="E83" s="137" t="s">
        <v>987</v>
      </c>
      <c r="F83" s="137" t="s">
        <v>988</v>
      </c>
      <c r="I83" s="129"/>
      <c r="J83" s="138">
        <f>BK83</f>
        <v>0</v>
      </c>
      <c r="L83" s="126"/>
      <c r="M83" s="131"/>
      <c r="N83" s="132"/>
      <c r="O83" s="132"/>
      <c r="P83" s="133">
        <f>P84</f>
        <v>0</v>
      </c>
      <c r="Q83" s="132"/>
      <c r="R83" s="133">
        <f>R84</f>
        <v>0</v>
      </c>
      <c r="S83" s="132"/>
      <c r="T83" s="134">
        <f>T84</f>
        <v>0</v>
      </c>
      <c r="AR83" s="127" t="s">
        <v>80</v>
      </c>
      <c r="AT83" s="135" t="s">
        <v>67</v>
      </c>
      <c r="AU83" s="135" t="s">
        <v>73</v>
      </c>
      <c r="AY83" s="127" t="s">
        <v>147</v>
      </c>
      <c r="BK83" s="136">
        <f>BK84</f>
        <v>0</v>
      </c>
    </row>
    <row r="84" spans="2:65" s="1" customFormat="1" ht="22.5" customHeight="1">
      <c r="B84" s="139"/>
      <c r="C84" s="140" t="s">
        <v>73</v>
      </c>
      <c r="D84" s="140" t="s">
        <v>149</v>
      </c>
      <c r="E84" s="141" t="s">
        <v>989</v>
      </c>
      <c r="F84" s="142" t="s">
        <v>990</v>
      </c>
      <c r="G84" s="143" t="s">
        <v>326</v>
      </c>
      <c r="H84" s="144">
        <v>4</v>
      </c>
      <c r="I84" s="145"/>
      <c r="J84" s="144">
        <f>ROUND(I84*H84,3)</f>
        <v>0</v>
      </c>
      <c r="K84" s="142" t="s">
        <v>1</v>
      </c>
      <c r="L84" s="30"/>
      <c r="M84" s="193" t="s">
        <v>1</v>
      </c>
      <c r="N84" s="194" t="s">
        <v>40</v>
      </c>
      <c r="O84" s="195"/>
      <c r="P84" s="196">
        <f>O84*H84</f>
        <v>0</v>
      </c>
      <c r="Q84" s="196">
        <v>0</v>
      </c>
      <c r="R84" s="196">
        <f>Q84*H84</f>
        <v>0</v>
      </c>
      <c r="S84" s="196">
        <v>0</v>
      </c>
      <c r="T84" s="197">
        <f>S84*H84</f>
        <v>0</v>
      </c>
      <c r="AR84" s="16" t="s">
        <v>83</v>
      </c>
      <c r="AT84" s="16" t="s">
        <v>149</v>
      </c>
      <c r="AU84" s="16" t="s">
        <v>77</v>
      </c>
      <c r="AY84" s="16" t="s">
        <v>147</v>
      </c>
      <c r="BE84" s="150">
        <f>IF(N84="základná",J84,0)</f>
        <v>0</v>
      </c>
      <c r="BF84" s="150">
        <f>IF(N84="znížená",J84,0)</f>
        <v>0</v>
      </c>
      <c r="BG84" s="150">
        <f>IF(N84="zákl. prenesená",J84,0)</f>
        <v>0</v>
      </c>
      <c r="BH84" s="150">
        <f>IF(N84="zníž. prenesená",J84,0)</f>
        <v>0</v>
      </c>
      <c r="BI84" s="150">
        <f>IF(N84="nulová",J84,0)</f>
        <v>0</v>
      </c>
      <c r="BJ84" s="16" t="s">
        <v>77</v>
      </c>
      <c r="BK84" s="151">
        <f>ROUND(I84*H84,3)</f>
        <v>0</v>
      </c>
      <c r="BL84" s="16" t="s">
        <v>83</v>
      </c>
      <c r="BM84" s="16" t="s">
        <v>991</v>
      </c>
    </row>
    <row r="85" spans="2:65" s="1" customFormat="1" ht="6.95" customHeight="1">
      <c r="B85" s="39"/>
      <c r="C85" s="40"/>
      <c r="D85" s="40"/>
      <c r="E85" s="40"/>
      <c r="F85" s="40"/>
      <c r="G85" s="40"/>
      <c r="H85" s="40"/>
      <c r="I85" s="100"/>
      <c r="J85" s="40"/>
      <c r="K85" s="40"/>
      <c r="L85" s="30"/>
    </row>
  </sheetData>
  <autoFilter ref="C80:K8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992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tr">
        <f>IF('Rekapitulácia stavby'!AN10="","",'Rekapitulácia stavby'!AN10)</f>
        <v/>
      </c>
      <c r="L14" s="30"/>
    </row>
    <row r="15" spans="2:46" s="1" customFormat="1" ht="18" customHeight="1">
      <c r="B15" s="30"/>
      <c r="E15" s="16" t="str">
        <f>IF('Rekapitulácia stavby'!E11="","",'Rekapitulácia stavby'!E11)</f>
        <v>Mestský úrad , Trenčín</v>
      </c>
      <c r="I15" s="85" t="s">
        <v>25</v>
      </c>
      <c r="J15" s="16" t="str">
        <f>IF('Rekapitulácia stavby'!AN11="","",'Rekapitulácia stavby'!AN11)</f>
        <v/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tr">
        <f>IF('Rekapitulácia stavby'!AN16="","",'Rekapitulácia stavby'!AN16)</f>
        <v/>
      </c>
      <c r="L20" s="30"/>
    </row>
    <row r="21" spans="2:12" s="1" customFormat="1" ht="18" customHeight="1">
      <c r="B21" s="30"/>
      <c r="E21" s="16" t="str">
        <f>IF('Rekapitulácia stavby'!E17="","",'Rekapitulácia stavby'!E17)</f>
        <v>BYTOP , s.r.o. Trenčín</v>
      </c>
      <c r="I21" s="85" t="s">
        <v>25</v>
      </c>
      <c r="J21" s="16" t="str">
        <f>IF('Rekapitulácia stavby'!AN17="","",'Rekapitulácia stavby'!AN17)</f>
        <v/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tr">
        <f>IF('Rekapitulácia stavby'!AN19="","",'Rekapitulácia stavby'!AN19)</f>
        <v/>
      </c>
      <c r="L23" s="30"/>
    </row>
    <row r="24" spans="2:12" s="1" customFormat="1" ht="18" customHeight="1">
      <c r="B24" s="30"/>
      <c r="E24" s="16" t="str">
        <f>IF('Rekapitulácia stavby'!E20="","",'Rekapitulácia stavby'!E20)</f>
        <v>Martinusová Katarína</v>
      </c>
      <c r="I24" s="85" t="s">
        <v>25</v>
      </c>
      <c r="J24" s="16" t="str">
        <f>IF('Rekapitulácia stavby'!AN20="","",'Rekapitulácia stavby'!AN20)</f>
        <v/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ROUND(J81,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ROUND((SUM(BE81:BE123)),  2)</f>
        <v>0</v>
      </c>
      <c r="I33" s="92">
        <v>0.2</v>
      </c>
      <c r="J33" s="91">
        <f>ROUND(((SUM(BE81:BE123))*I33),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ROUND((SUM(BF81:BF123)),  2)</f>
        <v>0</v>
      </c>
      <c r="I34" s="92">
        <v>0.2</v>
      </c>
      <c r="J34" s="91">
        <f>ROUND(((SUM(BF81:BF123))*I34),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ROUND((SUM(BG81:BG123)),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ROUND((SUM(BH81:BH123)),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ROUND((SUM(BI81:BI123)),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8 - SO 102 - Verejné osvetlenie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J81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450</v>
      </c>
      <c r="E60" s="108"/>
      <c r="F60" s="108"/>
      <c r="G60" s="108"/>
      <c r="H60" s="108"/>
      <c r="I60" s="109"/>
      <c r="J60" s="110">
        <f>J82</f>
        <v>0</v>
      </c>
      <c r="L60" s="106"/>
    </row>
    <row r="61" spans="2:47" s="8" customFormat="1" ht="19.899999999999999" customHeight="1">
      <c r="B61" s="111"/>
      <c r="D61" s="112" t="s">
        <v>993</v>
      </c>
      <c r="E61" s="113"/>
      <c r="F61" s="113"/>
      <c r="G61" s="113"/>
      <c r="H61" s="113"/>
      <c r="I61" s="114"/>
      <c r="J61" s="115">
        <f>J83</f>
        <v>0</v>
      </c>
      <c r="L61" s="111"/>
    </row>
    <row r="62" spans="2:47" s="1" customFormat="1" ht="21.75" customHeight="1">
      <c r="B62" s="30"/>
      <c r="I62" s="84"/>
      <c r="L62" s="30"/>
    </row>
    <row r="63" spans="2:47" s="1" customFormat="1" ht="6.95" customHeight="1">
      <c r="B63" s="39"/>
      <c r="C63" s="40"/>
      <c r="D63" s="40"/>
      <c r="E63" s="40"/>
      <c r="F63" s="40"/>
      <c r="G63" s="40"/>
      <c r="H63" s="40"/>
      <c r="I63" s="100"/>
      <c r="J63" s="40"/>
      <c r="K63" s="40"/>
      <c r="L63" s="30"/>
    </row>
    <row r="67" spans="2:20" s="1" customFormat="1" ht="6.95" customHeight="1">
      <c r="B67" s="41"/>
      <c r="C67" s="42"/>
      <c r="D67" s="42"/>
      <c r="E67" s="42"/>
      <c r="F67" s="42"/>
      <c r="G67" s="42"/>
      <c r="H67" s="42"/>
      <c r="I67" s="101"/>
      <c r="J67" s="42"/>
      <c r="K67" s="42"/>
      <c r="L67" s="30"/>
    </row>
    <row r="68" spans="2:20" s="1" customFormat="1" ht="24.95" customHeight="1">
      <c r="B68" s="30"/>
      <c r="C68" s="20" t="s">
        <v>133</v>
      </c>
      <c r="I68" s="84"/>
      <c r="L68" s="30"/>
    </row>
    <row r="69" spans="2:20" s="1" customFormat="1" ht="6.95" customHeight="1">
      <c r="B69" s="30"/>
      <c r="I69" s="84"/>
      <c r="L69" s="30"/>
    </row>
    <row r="70" spans="2:20" s="1" customFormat="1" ht="12" customHeight="1">
      <c r="B70" s="30"/>
      <c r="C70" s="25" t="s">
        <v>14</v>
      </c>
      <c r="I70" s="84"/>
      <c r="L70" s="30"/>
    </row>
    <row r="71" spans="2:20" s="1" customFormat="1" ht="16.5" customHeight="1">
      <c r="B71" s="30"/>
      <c r="E71" s="238" t="str">
        <f>E7</f>
        <v>ROZKVET - OPRAVA NÁMESTIA</v>
      </c>
      <c r="F71" s="239"/>
      <c r="G71" s="239"/>
      <c r="H71" s="239"/>
      <c r="I71" s="84"/>
      <c r="L71" s="30"/>
    </row>
    <row r="72" spans="2:20" s="1" customFormat="1" ht="12" customHeight="1">
      <c r="B72" s="30"/>
      <c r="C72" s="25" t="s">
        <v>114</v>
      </c>
      <c r="I72" s="84"/>
      <c r="L72" s="30"/>
    </row>
    <row r="73" spans="2:20" s="1" customFormat="1" ht="16.5" customHeight="1">
      <c r="B73" s="30"/>
      <c r="E73" s="212" t="str">
        <f>E9</f>
        <v>8 - SO 102 - Verejné osvetlenie</v>
      </c>
      <c r="F73" s="211"/>
      <c r="G73" s="211"/>
      <c r="H73" s="211"/>
      <c r="I73" s="84"/>
      <c r="L73" s="30"/>
    </row>
    <row r="74" spans="2:20" s="1" customFormat="1" ht="6.95" customHeight="1">
      <c r="B74" s="30"/>
      <c r="I74" s="84"/>
      <c r="L74" s="30"/>
    </row>
    <row r="75" spans="2:20" s="1" customFormat="1" ht="12" customHeight="1">
      <c r="B75" s="30"/>
      <c r="C75" s="25" t="s">
        <v>18</v>
      </c>
      <c r="F75" s="16" t="str">
        <f>F12</f>
        <v xml:space="preserve"> </v>
      </c>
      <c r="I75" s="85" t="s">
        <v>20</v>
      </c>
      <c r="J75" s="46" t="str">
        <f>IF(J12="","",J12)</f>
        <v>15.10.2018</v>
      </c>
      <c r="L75" s="30"/>
    </row>
    <row r="76" spans="2:20" s="1" customFormat="1" ht="6.95" customHeight="1">
      <c r="B76" s="30"/>
      <c r="I76" s="84"/>
      <c r="L76" s="30"/>
    </row>
    <row r="77" spans="2:20" s="1" customFormat="1" ht="13.7" customHeight="1">
      <c r="B77" s="30"/>
      <c r="C77" s="25" t="s">
        <v>22</v>
      </c>
      <c r="F77" s="16" t="str">
        <f>E15</f>
        <v>Mestský úrad , Trenčín</v>
      </c>
      <c r="I77" s="85" t="s">
        <v>27</v>
      </c>
      <c r="J77" s="28" t="str">
        <f>E21</f>
        <v>BYTOP , s.r.o. Trenčín</v>
      </c>
      <c r="L77" s="30"/>
    </row>
    <row r="78" spans="2:20" s="1" customFormat="1" ht="13.7" customHeight="1">
      <c r="B78" s="30"/>
      <c r="C78" s="25" t="s">
        <v>26</v>
      </c>
      <c r="F78" s="16">
        <f>IF(E18="","",E18)</f>
        <v>0</v>
      </c>
      <c r="I78" s="85" t="s">
        <v>31</v>
      </c>
      <c r="J78" s="28" t="str">
        <f>E24</f>
        <v>Martinusová Katarína</v>
      </c>
      <c r="L78" s="30"/>
    </row>
    <row r="79" spans="2:20" s="1" customFormat="1" ht="10.35" customHeight="1">
      <c r="B79" s="30"/>
      <c r="I79" s="84"/>
      <c r="L79" s="30"/>
    </row>
    <row r="80" spans="2:20" s="9" customFormat="1" ht="29.25" customHeight="1">
      <c r="B80" s="116"/>
      <c r="C80" s="117" t="s">
        <v>134</v>
      </c>
      <c r="D80" s="118" t="s">
        <v>53</v>
      </c>
      <c r="E80" s="118" t="s">
        <v>49</v>
      </c>
      <c r="F80" s="118" t="s">
        <v>50</v>
      </c>
      <c r="G80" s="118" t="s">
        <v>135</v>
      </c>
      <c r="H80" s="118" t="s">
        <v>136</v>
      </c>
      <c r="I80" s="119" t="s">
        <v>137</v>
      </c>
      <c r="J80" s="120" t="s">
        <v>118</v>
      </c>
      <c r="K80" s="121" t="s">
        <v>138</v>
      </c>
      <c r="L80" s="116"/>
      <c r="M80" s="53" t="s">
        <v>1</v>
      </c>
      <c r="N80" s="54" t="s">
        <v>38</v>
      </c>
      <c r="O80" s="54" t="s">
        <v>139</v>
      </c>
      <c r="P80" s="54" t="s">
        <v>140</v>
      </c>
      <c r="Q80" s="54" t="s">
        <v>141</v>
      </c>
      <c r="R80" s="54" t="s">
        <v>142</v>
      </c>
      <c r="S80" s="54" t="s">
        <v>143</v>
      </c>
      <c r="T80" s="55" t="s">
        <v>144</v>
      </c>
    </row>
    <row r="81" spans="2:65" s="1" customFormat="1" ht="22.9" customHeight="1">
      <c r="B81" s="30"/>
      <c r="C81" s="58" t="s">
        <v>119</v>
      </c>
      <c r="I81" s="84"/>
      <c r="J81" s="122">
        <f>BK81</f>
        <v>0</v>
      </c>
      <c r="L81" s="30"/>
      <c r="M81" s="56"/>
      <c r="N81" s="47"/>
      <c r="O81" s="47"/>
      <c r="P81" s="123">
        <f>P82</f>
        <v>0</v>
      </c>
      <c r="Q81" s="47"/>
      <c r="R81" s="123">
        <f>R82</f>
        <v>0.77213000000000009</v>
      </c>
      <c r="S81" s="47"/>
      <c r="T81" s="124">
        <f>T82</f>
        <v>0</v>
      </c>
      <c r="AT81" s="16" t="s">
        <v>67</v>
      </c>
      <c r="AU81" s="16" t="s">
        <v>120</v>
      </c>
      <c r="BK81" s="125">
        <f>BK82</f>
        <v>0</v>
      </c>
    </row>
    <row r="82" spans="2:65" s="10" customFormat="1" ht="25.9" customHeight="1">
      <c r="B82" s="126"/>
      <c r="D82" s="127" t="s">
        <v>67</v>
      </c>
      <c r="E82" s="128" t="s">
        <v>233</v>
      </c>
      <c r="F82" s="128" t="s">
        <v>606</v>
      </c>
      <c r="I82" s="129"/>
      <c r="J82" s="130">
        <f>BK82</f>
        <v>0</v>
      </c>
      <c r="L82" s="126"/>
      <c r="M82" s="131"/>
      <c r="N82" s="132"/>
      <c r="O82" s="132"/>
      <c r="P82" s="133">
        <f>P83</f>
        <v>0</v>
      </c>
      <c r="Q82" s="132"/>
      <c r="R82" s="133">
        <f>R83</f>
        <v>0.77213000000000009</v>
      </c>
      <c r="S82" s="132"/>
      <c r="T82" s="134">
        <f>T83</f>
        <v>0</v>
      </c>
      <c r="AR82" s="127" t="s">
        <v>83</v>
      </c>
      <c r="AT82" s="135" t="s">
        <v>67</v>
      </c>
      <c r="AU82" s="135" t="s">
        <v>68</v>
      </c>
      <c r="AY82" s="127" t="s">
        <v>147</v>
      </c>
      <c r="BK82" s="136">
        <f>BK83</f>
        <v>0</v>
      </c>
    </row>
    <row r="83" spans="2:65" s="10" customFormat="1" ht="22.9" customHeight="1">
      <c r="B83" s="126"/>
      <c r="D83" s="127" t="s">
        <v>67</v>
      </c>
      <c r="E83" s="137" t="s">
        <v>994</v>
      </c>
      <c r="F83" s="137" t="s">
        <v>995</v>
      </c>
      <c r="I83" s="129"/>
      <c r="J83" s="138">
        <f>BK83</f>
        <v>0</v>
      </c>
      <c r="L83" s="126"/>
      <c r="M83" s="131"/>
      <c r="N83" s="132"/>
      <c r="O83" s="132"/>
      <c r="P83" s="133">
        <f>SUM(P84:P123)</f>
        <v>0</v>
      </c>
      <c r="Q83" s="132"/>
      <c r="R83" s="133">
        <f>SUM(R84:R123)</f>
        <v>0.77213000000000009</v>
      </c>
      <c r="S83" s="132"/>
      <c r="T83" s="134">
        <f>SUM(T84:T123)</f>
        <v>0</v>
      </c>
      <c r="AR83" s="127" t="s">
        <v>83</v>
      </c>
      <c r="AT83" s="135" t="s">
        <v>67</v>
      </c>
      <c r="AU83" s="135" t="s">
        <v>73</v>
      </c>
      <c r="AY83" s="127" t="s">
        <v>147</v>
      </c>
      <c r="BK83" s="136">
        <f>SUM(BK84:BK123)</f>
        <v>0</v>
      </c>
    </row>
    <row r="84" spans="2:65" s="1" customFormat="1" ht="16.5" customHeight="1">
      <c r="B84" s="139"/>
      <c r="C84" s="140" t="s">
        <v>73</v>
      </c>
      <c r="D84" s="140" t="s">
        <v>149</v>
      </c>
      <c r="E84" s="141" t="s">
        <v>996</v>
      </c>
      <c r="F84" s="142" t="s">
        <v>997</v>
      </c>
      <c r="G84" s="143" t="s">
        <v>326</v>
      </c>
      <c r="H84" s="144">
        <v>1</v>
      </c>
      <c r="I84" s="145"/>
      <c r="J84" s="144">
        <f t="shared" ref="J84:J123" si="0">ROUND(I84*H84,3)</f>
        <v>0</v>
      </c>
      <c r="K84" s="142" t="s">
        <v>1</v>
      </c>
      <c r="L84" s="30"/>
      <c r="M84" s="146" t="s">
        <v>1</v>
      </c>
      <c r="N84" s="147" t="s">
        <v>40</v>
      </c>
      <c r="O84" s="49"/>
      <c r="P84" s="148">
        <f t="shared" ref="P84:P123" si="1">O84*H84</f>
        <v>0</v>
      </c>
      <c r="Q84" s="148">
        <v>0</v>
      </c>
      <c r="R84" s="148">
        <f t="shared" ref="R84:R123" si="2">Q84*H84</f>
        <v>0</v>
      </c>
      <c r="S84" s="148">
        <v>0</v>
      </c>
      <c r="T84" s="149">
        <f t="shared" ref="T84:T123" si="3">S84*H84</f>
        <v>0</v>
      </c>
      <c r="AR84" s="16" t="s">
        <v>998</v>
      </c>
      <c r="AT84" s="16" t="s">
        <v>149</v>
      </c>
      <c r="AU84" s="16" t="s">
        <v>77</v>
      </c>
      <c r="AY84" s="16" t="s">
        <v>147</v>
      </c>
      <c r="BE84" s="150">
        <f t="shared" ref="BE84:BE123" si="4">IF(N84="základná",J84,0)</f>
        <v>0</v>
      </c>
      <c r="BF84" s="150">
        <f t="shared" ref="BF84:BF123" si="5">IF(N84="znížená",J84,0)</f>
        <v>0</v>
      </c>
      <c r="BG84" s="150">
        <f t="shared" ref="BG84:BG123" si="6">IF(N84="zákl. prenesená",J84,0)</f>
        <v>0</v>
      </c>
      <c r="BH84" s="150">
        <f t="shared" ref="BH84:BH123" si="7">IF(N84="zníž. prenesená",J84,0)</f>
        <v>0</v>
      </c>
      <c r="BI84" s="150">
        <f t="shared" ref="BI84:BI123" si="8">IF(N84="nulová",J84,0)</f>
        <v>0</v>
      </c>
      <c r="BJ84" s="16" t="s">
        <v>77</v>
      </c>
      <c r="BK84" s="151">
        <f t="shared" ref="BK84:BK123" si="9">ROUND(I84*H84,3)</f>
        <v>0</v>
      </c>
      <c r="BL84" s="16" t="s">
        <v>998</v>
      </c>
      <c r="BM84" s="16" t="s">
        <v>77</v>
      </c>
    </row>
    <row r="85" spans="2:65" s="1" customFormat="1" ht="16.5" customHeight="1">
      <c r="B85" s="139"/>
      <c r="C85" s="184" t="s">
        <v>77</v>
      </c>
      <c r="D85" s="184" t="s">
        <v>233</v>
      </c>
      <c r="E85" s="185" t="s">
        <v>999</v>
      </c>
      <c r="F85" s="186" t="s">
        <v>1000</v>
      </c>
      <c r="G85" s="187" t="s">
        <v>326</v>
      </c>
      <c r="H85" s="188">
        <v>1</v>
      </c>
      <c r="I85" s="189"/>
      <c r="J85" s="188">
        <f t="shared" si="0"/>
        <v>0</v>
      </c>
      <c r="K85" s="186" t="s">
        <v>1</v>
      </c>
      <c r="L85" s="190"/>
      <c r="M85" s="191" t="s">
        <v>1</v>
      </c>
      <c r="N85" s="192" t="s">
        <v>40</v>
      </c>
      <c r="O85" s="49"/>
      <c r="P85" s="148">
        <f t="shared" si="1"/>
        <v>0</v>
      </c>
      <c r="Q85" s="148">
        <v>2.3E-2</v>
      </c>
      <c r="R85" s="148">
        <f t="shared" si="2"/>
        <v>2.3E-2</v>
      </c>
      <c r="S85" s="148">
        <v>0</v>
      </c>
      <c r="T85" s="149">
        <f t="shared" si="3"/>
        <v>0</v>
      </c>
      <c r="AR85" s="16" t="s">
        <v>998</v>
      </c>
      <c r="AT85" s="16" t="s">
        <v>233</v>
      </c>
      <c r="AU85" s="16" t="s">
        <v>77</v>
      </c>
      <c r="AY85" s="16" t="s">
        <v>147</v>
      </c>
      <c r="BE85" s="150">
        <f t="shared" si="4"/>
        <v>0</v>
      </c>
      <c r="BF85" s="150">
        <f t="shared" si="5"/>
        <v>0</v>
      </c>
      <c r="BG85" s="150">
        <f t="shared" si="6"/>
        <v>0</v>
      </c>
      <c r="BH85" s="150">
        <f t="shared" si="7"/>
        <v>0</v>
      </c>
      <c r="BI85" s="150">
        <f t="shared" si="8"/>
        <v>0</v>
      </c>
      <c r="BJ85" s="16" t="s">
        <v>77</v>
      </c>
      <c r="BK85" s="151">
        <f t="shared" si="9"/>
        <v>0</v>
      </c>
      <c r="BL85" s="16" t="s">
        <v>998</v>
      </c>
      <c r="BM85" s="16" t="s">
        <v>83</v>
      </c>
    </row>
    <row r="86" spans="2:65" s="1" customFormat="1" ht="16.5" customHeight="1">
      <c r="B86" s="139"/>
      <c r="C86" s="140" t="s">
        <v>80</v>
      </c>
      <c r="D86" s="140" t="s">
        <v>149</v>
      </c>
      <c r="E86" s="141" t="s">
        <v>1001</v>
      </c>
      <c r="F86" s="142" t="s">
        <v>1002</v>
      </c>
      <c r="G86" s="143" t="s">
        <v>171</v>
      </c>
      <c r="H86" s="144">
        <v>30</v>
      </c>
      <c r="I86" s="145"/>
      <c r="J86" s="144">
        <f t="shared" si="0"/>
        <v>0</v>
      </c>
      <c r="K86" s="142" t="s">
        <v>1</v>
      </c>
      <c r="L86" s="30"/>
      <c r="M86" s="146" t="s">
        <v>1</v>
      </c>
      <c r="N86" s="147" t="s">
        <v>40</v>
      </c>
      <c r="O86" s="49"/>
      <c r="P86" s="148">
        <f t="shared" si="1"/>
        <v>0</v>
      </c>
      <c r="Q86" s="148">
        <v>0</v>
      </c>
      <c r="R86" s="148">
        <f t="shared" si="2"/>
        <v>0</v>
      </c>
      <c r="S86" s="148">
        <v>0</v>
      </c>
      <c r="T86" s="149">
        <f t="shared" si="3"/>
        <v>0</v>
      </c>
      <c r="AR86" s="16" t="s">
        <v>998</v>
      </c>
      <c r="AT86" s="16" t="s">
        <v>149</v>
      </c>
      <c r="AU86" s="16" t="s">
        <v>77</v>
      </c>
      <c r="AY86" s="16" t="s">
        <v>147</v>
      </c>
      <c r="BE86" s="150">
        <f t="shared" si="4"/>
        <v>0</v>
      </c>
      <c r="BF86" s="150">
        <f t="shared" si="5"/>
        <v>0</v>
      </c>
      <c r="BG86" s="150">
        <f t="shared" si="6"/>
        <v>0</v>
      </c>
      <c r="BH86" s="150">
        <f t="shared" si="7"/>
        <v>0</v>
      </c>
      <c r="BI86" s="150">
        <f t="shared" si="8"/>
        <v>0</v>
      </c>
      <c r="BJ86" s="16" t="s">
        <v>77</v>
      </c>
      <c r="BK86" s="151">
        <f t="shared" si="9"/>
        <v>0</v>
      </c>
      <c r="BL86" s="16" t="s">
        <v>998</v>
      </c>
      <c r="BM86" s="16" t="s">
        <v>89</v>
      </c>
    </row>
    <row r="87" spans="2:65" s="1" customFormat="1" ht="16.5" customHeight="1">
      <c r="B87" s="139"/>
      <c r="C87" s="184" t="s">
        <v>83</v>
      </c>
      <c r="D87" s="184" t="s">
        <v>233</v>
      </c>
      <c r="E87" s="185" t="s">
        <v>1003</v>
      </c>
      <c r="F87" s="186" t="s">
        <v>1004</v>
      </c>
      <c r="G87" s="187" t="s">
        <v>171</v>
      </c>
      <c r="H87" s="188">
        <v>30</v>
      </c>
      <c r="I87" s="189"/>
      <c r="J87" s="188">
        <f t="shared" si="0"/>
        <v>0</v>
      </c>
      <c r="K87" s="186" t="s">
        <v>1</v>
      </c>
      <c r="L87" s="190"/>
      <c r="M87" s="191" t="s">
        <v>1</v>
      </c>
      <c r="N87" s="192" t="s">
        <v>40</v>
      </c>
      <c r="O87" s="49"/>
      <c r="P87" s="148">
        <f t="shared" si="1"/>
        <v>0</v>
      </c>
      <c r="Q87" s="148">
        <v>1.9000000000000001E-4</v>
      </c>
      <c r="R87" s="148">
        <f t="shared" si="2"/>
        <v>5.7000000000000002E-3</v>
      </c>
      <c r="S87" s="148">
        <v>0</v>
      </c>
      <c r="T87" s="149">
        <f t="shared" si="3"/>
        <v>0</v>
      </c>
      <c r="AR87" s="16" t="s">
        <v>998</v>
      </c>
      <c r="AT87" s="16" t="s">
        <v>233</v>
      </c>
      <c r="AU87" s="16" t="s">
        <v>77</v>
      </c>
      <c r="AY87" s="16" t="s">
        <v>147</v>
      </c>
      <c r="BE87" s="150">
        <f t="shared" si="4"/>
        <v>0</v>
      </c>
      <c r="BF87" s="150">
        <f t="shared" si="5"/>
        <v>0</v>
      </c>
      <c r="BG87" s="150">
        <f t="shared" si="6"/>
        <v>0</v>
      </c>
      <c r="BH87" s="150">
        <f t="shared" si="7"/>
        <v>0</v>
      </c>
      <c r="BI87" s="150">
        <f t="shared" si="8"/>
        <v>0</v>
      </c>
      <c r="BJ87" s="16" t="s">
        <v>77</v>
      </c>
      <c r="BK87" s="151">
        <f t="shared" si="9"/>
        <v>0</v>
      </c>
      <c r="BL87" s="16" t="s">
        <v>998</v>
      </c>
      <c r="BM87" s="16" t="s">
        <v>95</v>
      </c>
    </row>
    <row r="88" spans="2:65" s="1" customFormat="1" ht="16.5" customHeight="1">
      <c r="B88" s="139"/>
      <c r="C88" s="140" t="s">
        <v>86</v>
      </c>
      <c r="D88" s="140" t="s">
        <v>149</v>
      </c>
      <c r="E88" s="141" t="s">
        <v>1005</v>
      </c>
      <c r="F88" s="142" t="s">
        <v>1006</v>
      </c>
      <c r="G88" s="143" t="s">
        <v>171</v>
      </c>
      <c r="H88" s="144">
        <v>200</v>
      </c>
      <c r="I88" s="145"/>
      <c r="J88" s="144">
        <f t="shared" si="0"/>
        <v>0</v>
      </c>
      <c r="K88" s="142" t="s">
        <v>1</v>
      </c>
      <c r="L88" s="30"/>
      <c r="M88" s="146" t="s">
        <v>1</v>
      </c>
      <c r="N88" s="147" t="s">
        <v>40</v>
      </c>
      <c r="O88" s="49"/>
      <c r="P88" s="148">
        <f t="shared" si="1"/>
        <v>0</v>
      </c>
      <c r="Q88" s="148">
        <v>0</v>
      </c>
      <c r="R88" s="148">
        <f t="shared" si="2"/>
        <v>0</v>
      </c>
      <c r="S88" s="148">
        <v>0</v>
      </c>
      <c r="T88" s="149">
        <f t="shared" si="3"/>
        <v>0</v>
      </c>
      <c r="AR88" s="16" t="s">
        <v>998</v>
      </c>
      <c r="AT88" s="16" t="s">
        <v>149</v>
      </c>
      <c r="AU88" s="16" t="s">
        <v>77</v>
      </c>
      <c r="AY88" s="16" t="s">
        <v>147</v>
      </c>
      <c r="BE88" s="150">
        <f t="shared" si="4"/>
        <v>0</v>
      </c>
      <c r="BF88" s="150">
        <f t="shared" si="5"/>
        <v>0</v>
      </c>
      <c r="BG88" s="150">
        <f t="shared" si="6"/>
        <v>0</v>
      </c>
      <c r="BH88" s="150">
        <f t="shared" si="7"/>
        <v>0</v>
      </c>
      <c r="BI88" s="150">
        <f t="shared" si="8"/>
        <v>0</v>
      </c>
      <c r="BJ88" s="16" t="s">
        <v>77</v>
      </c>
      <c r="BK88" s="151">
        <f t="shared" si="9"/>
        <v>0</v>
      </c>
      <c r="BL88" s="16" t="s">
        <v>998</v>
      </c>
      <c r="BM88" s="16" t="s">
        <v>101</v>
      </c>
    </row>
    <row r="89" spans="2:65" s="1" customFormat="1" ht="16.5" customHeight="1">
      <c r="B89" s="139"/>
      <c r="C89" s="184" t="s">
        <v>89</v>
      </c>
      <c r="D89" s="184" t="s">
        <v>233</v>
      </c>
      <c r="E89" s="185" t="s">
        <v>1007</v>
      </c>
      <c r="F89" s="186" t="s">
        <v>1008</v>
      </c>
      <c r="G89" s="187" t="s">
        <v>171</v>
      </c>
      <c r="H89" s="188">
        <v>200</v>
      </c>
      <c r="I89" s="189"/>
      <c r="J89" s="188">
        <f t="shared" si="0"/>
        <v>0</v>
      </c>
      <c r="K89" s="186" t="s">
        <v>1</v>
      </c>
      <c r="L89" s="190"/>
      <c r="M89" s="191" t="s">
        <v>1</v>
      </c>
      <c r="N89" s="192" t="s">
        <v>40</v>
      </c>
      <c r="O89" s="49"/>
      <c r="P89" s="148">
        <f t="shared" si="1"/>
        <v>0</v>
      </c>
      <c r="Q89" s="148">
        <v>2.5000000000000001E-4</v>
      </c>
      <c r="R89" s="148">
        <f t="shared" si="2"/>
        <v>0.05</v>
      </c>
      <c r="S89" s="148">
        <v>0</v>
      </c>
      <c r="T89" s="149">
        <f t="shared" si="3"/>
        <v>0</v>
      </c>
      <c r="AR89" s="16" t="s">
        <v>998</v>
      </c>
      <c r="AT89" s="16" t="s">
        <v>233</v>
      </c>
      <c r="AU89" s="16" t="s">
        <v>77</v>
      </c>
      <c r="AY89" s="16" t="s">
        <v>147</v>
      </c>
      <c r="BE89" s="150">
        <f t="shared" si="4"/>
        <v>0</v>
      </c>
      <c r="BF89" s="150">
        <f t="shared" si="5"/>
        <v>0</v>
      </c>
      <c r="BG89" s="150">
        <f t="shared" si="6"/>
        <v>0</v>
      </c>
      <c r="BH89" s="150">
        <f t="shared" si="7"/>
        <v>0</v>
      </c>
      <c r="BI89" s="150">
        <f t="shared" si="8"/>
        <v>0</v>
      </c>
      <c r="BJ89" s="16" t="s">
        <v>77</v>
      </c>
      <c r="BK89" s="151">
        <f t="shared" si="9"/>
        <v>0</v>
      </c>
      <c r="BL89" s="16" t="s">
        <v>998</v>
      </c>
      <c r="BM89" s="16" t="s">
        <v>107</v>
      </c>
    </row>
    <row r="90" spans="2:65" s="1" customFormat="1" ht="16.5" customHeight="1">
      <c r="B90" s="139"/>
      <c r="C90" s="184" t="s">
        <v>92</v>
      </c>
      <c r="D90" s="184" t="s">
        <v>233</v>
      </c>
      <c r="E90" s="185" t="s">
        <v>1009</v>
      </c>
      <c r="F90" s="186" t="s">
        <v>1010</v>
      </c>
      <c r="G90" s="187" t="s">
        <v>171</v>
      </c>
      <c r="H90" s="188">
        <v>195</v>
      </c>
      <c r="I90" s="189"/>
      <c r="J90" s="188">
        <f t="shared" si="0"/>
        <v>0</v>
      </c>
      <c r="K90" s="186" t="s">
        <v>1</v>
      </c>
      <c r="L90" s="190"/>
      <c r="M90" s="191" t="s">
        <v>1</v>
      </c>
      <c r="N90" s="192" t="s">
        <v>40</v>
      </c>
      <c r="O90" s="49"/>
      <c r="P90" s="148">
        <f t="shared" si="1"/>
        <v>0</v>
      </c>
      <c r="Q90" s="148">
        <v>1.7000000000000001E-4</v>
      </c>
      <c r="R90" s="148">
        <f t="shared" si="2"/>
        <v>3.3149999999999999E-2</v>
      </c>
      <c r="S90" s="148">
        <v>0</v>
      </c>
      <c r="T90" s="149">
        <f t="shared" si="3"/>
        <v>0</v>
      </c>
      <c r="AR90" s="16" t="s">
        <v>998</v>
      </c>
      <c r="AT90" s="16" t="s">
        <v>233</v>
      </c>
      <c r="AU90" s="16" t="s">
        <v>77</v>
      </c>
      <c r="AY90" s="16" t="s">
        <v>147</v>
      </c>
      <c r="BE90" s="150">
        <f t="shared" si="4"/>
        <v>0</v>
      </c>
      <c r="BF90" s="150">
        <f t="shared" si="5"/>
        <v>0</v>
      </c>
      <c r="BG90" s="150">
        <f t="shared" si="6"/>
        <v>0</v>
      </c>
      <c r="BH90" s="150">
        <f t="shared" si="7"/>
        <v>0</v>
      </c>
      <c r="BI90" s="150">
        <f t="shared" si="8"/>
        <v>0</v>
      </c>
      <c r="BJ90" s="16" t="s">
        <v>77</v>
      </c>
      <c r="BK90" s="151">
        <f t="shared" si="9"/>
        <v>0</v>
      </c>
      <c r="BL90" s="16" t="s">
        <v>998</v>
      </c>
      <c r="BM90" s="16" t="s">
        <v>223</v>
      </c>
    </row>
    <row r="91" spans="2:65" s="1" customFormat="1" ht="16.5" customHeight="1">
      <c r="B91" s="139"/>
      <c r="C91" s="140" t="s">
        <v>95</v>
      </c>
      <c r="D91" s="140" t="s">
        <v>149</v>
      </c>
      <c r="E91" s="141" t="s">
        <v>1011</v>
      </c>
      <c r="F91" s="142" t="s">
        <v>1012</v>
      </c>
      <c r="G91" s="143" t="s">
        <v>171</v>
      </c>
      <c r="H91" s="144">
        <v>200</v>
      </c>
      <c r="I91" s="145"/>
      <c r="J91" s="144">
        <f t="shared" si="0"/>
        <v>0</v>
      </c>
      <c r="K91" s="142" t="s">
        <v>1</v>
      </c>
      <c r="L91" s="30"/>
      <c r="M91" s="146" t="s">
        <v>1</v>
      </c>
      <c r="N91" s="147" t="s">
        <v>40</v>
      </c>
      <c r="O91" s="49"/>
      <c r="P91" s="148">
        <f t="shared" si="1"/>
        <v>0</v>
      </c>
      <c r="Q91" s="148">
        <v>0</v>
      </c>
      <c r="R91" s="148">
        <f t="shared" si="2"/>
        <v>0</v>
      </c>
      <c r="S91" s="148">
        <v>0</v>
      </c>
      <c r="T91" s="149">
        <f t="shared" si="3"/>
        <v>0</v>
      </c>
      <c r="AR91" s="16" t="s">
        <v>998</v>
      </c>
      <c r="AT91" s="16" t="s">
        <v>149</v>
      </c>
      <c r="AU91" s="16" t="s">
        <v>77</v>
      </c>
      <c r="AY91" s="16" t="s">
        <v>147</v>
      </c>
      <c r="BE91" s="150">
        <f t="shared" si="4"/>
        <v>0</v>
      </c>
      <c r="BF91" s="150">
        <f t="shared" si="5"/>
        <v>0</v>
      </c>
      <c r="BG91" s="150">
        <f t="shared" si="6"/>
        <v>0</v>
      </c>
      <c r="BH91" s="150">
        <f t="shared" si="7"/>
        <v>0</v>
      </c>
      <c r="BI91" s="150">
        <f t="shared" si="8"/>
        <v>0</v>
      </c>
      <c r="BJ91" s="16" t="s">
        <v>77</v>
      </c>
      <c r="BK91" s="151">
        <f t="shared" si="9"/>
        <v>0</v>
      </c>
      <c r="BL91" s="16" t="s">
        <v>998</v>
      </c>
      <c r="BM91" s="16" t="s">
        <v>237</v>
      </c>
    </row>
    <row r="92" spans="2:65" s="1" customFormat="1" ht="16.5" customHeight="1">
      <c r="B92" s="139"/>
      <c r="C92" s="184" t="s">
        <v>98</v>
      </c>
      <c r="D92" s="184" t="s">
        <v>233</v>
      </c>
      <c r="E92" s="185" t="s">
        <v>1013</v>
      </c>
      <c r="F92" s="186" t="s">
        <v>1014</v>
      </c>
      <c r="G92" s="187" t="s">
        <v>171</v>
      </c>
      <c r="H92" s="188">
        <v>200</v>
      </c>
      <c r="I92" s="189"/>
      <c r="J92" s="188">
        <f t="shared" si="0"/>
        <v>0</v>
      </c>
      <c r="K92" s="186" t="s">
        <v>1</v>
      </c>
      <c r="L92" s="190"/>
      <c r="M92" s="191" t="s">
        <v>1</v>
      </c>
      <c r="N92" s="192" t="s">
        <v>40</v>
      </c>
      <c r="O92" s="49"/>
      <c r="P92" s="148">
        <f t="shared" si="1"/>
        <v>0</v>
      </c>
      <c r="Q92" s="148">
        <v>6.2E-4</v>
      </c>
      <c r="R92" s="148">
        <f t="shared" si="2"/>
        <v>0.124</v>
      </c>
      <c r="S92" s="148">
        <v>0</v>
      </c>
      <c r="T92" s="149">
        <f t="shared" si="3"/>
        <v>0</v>
      </c>
      <c r="AR92" s="16" t="s">
        <v>998</v>
      </c>
      <c r="AT92" s="16" t="s">
        <v>233</v>
      </c>
      <c r="AU92" s="16" t="s">
        <v>77</v>
      </c>
      <c r="AY92" s="16" t="s">
        <v>147</v>
      </c>
      <c r="BE92" s="150">
        <f t="shared" si="4"/>
        <v>0</v>
      </c>
      <c r="BF92" s="150">
        <f t="shared" si="5"/>
        <v>0</v>
      </c>
      <c r="BG92" s="150">
        <f t="shared" si="6"/>
        <v>0</v>
      </c>
      <c r="BH92" s="150">
        <f t="shared" si="7"/>
        <v>0</v>
      </c>
      <c r="BI92" s="150">
        <f t="shared" si="8"/>
        <v>0</v>
      </c>
      <c r="BJ92" s="16" t="s">
        <v>77</v>
      </c>
      <c r="BK92" s="151">
        <f t="shared" si="9"/>
        <v>0</v>
      </c>
      <c r="BL92" s="16" t="s">
        <v>998</v>
      </c>
      <c r="BM92" s="16" t="s">
        <v>249</v>
      </c>
    </row>
    <row r="93" spans="2:65" s="1" customFormat="1" ht="16.5" customHeight="1">
      <c r="B93" s="139"/>
      <c r="C93" s="140" t="s">
        <v>101</v>
      </c>
      <c r="D93" s="140" t="s">
        <v>149</v>
      </c>
      <c r="E93" s="141" t="s">
        <v>1015</v>
      </c>
      <c r="F93" s="142" t="s">
        <v>1016</v>
      </c>
      <c r="G93" s="143" t="s">
        <v>171</v>
      </c>
      <c r="H93" s="144">
        <v>0</v>
      </c>
      <c r="I93" s="145"/>
      <c r="J93" s="144">
        <f t="shared" si="0"/>
        <v>0</v>
      </c>
      <c r="K93" s="142" t="s">
        <v>1</v>
      </c>
      <c r="L93" s="30"/>
      <c r="M93" s="146" t="s">
        <v>1</v>
      </c>
      <c r="N93" s="147" t="s">
        <v>40</v>
      </c>
      <c r="O93" s="49"/>
      <c r="P93" s="148">
        <f t="shared" si="1"/>
        <v>0</v>
      </c>
      <c r="Q93" s="148">
        <v>0</v>
      </c>
      <c r="R93" s="148">
        <f t="shared" si="2"/>
        <v>0</v>
      </c>
      <c r="S93" s="148">
        <v>0</v>
      </c>
      <c r="T93" s="149">
        <f t="shared" si="3"/>
        <v>0</v>
      </c>
      <c r="AR93" s="16" t="s">
        <v>998</v>
      </c>
      <c r="AT93" s="16" t="s">
        <v>149</v>
      </c>
      <c r="AU93" s="16" t="s">
        <v>77</v>
      </c>
      <c r="AY93" s="16" t="s">
        <v>147</v>
      </c>
      <c r="BE93" s="150">
        <f t="shared" si="4"/>
        <v>0</v>
      </c>
      <c r="BF93" s="150">
        <f t="shared" si="5"/>
        <v>0</v>
      </c>
      <c r="BG93" s="150">
        <f t="shared" si="6"/>
        <v>0</v>
      </c>
      <c r="BH93" s="150">
        <f t="shared" si="7"/>
        <v>0</v>
      </c>
      <c r="BI93" s="150">
        <f t="shared" si="8"/>
        <v>0</v>
      </c>
      <c r="BJ93" s="16" t="s">
        <v>77</v>
      </c>
      <c r="BK93" s="151">
        <f t="shared" si="9"/>
        <v>0</v>
      </c>
      <c r="BL93" s="16" t="s">
        <v>998</v>
      </c>
      <c r="BM93" s="16" t="s">
        <v>7</v>
      </c>
    </row>
    <row r="94" spans="2:65" s="1" customFormat="1" ht="16.5" customHeight="1">
      <c r="B94" s="139"/>
      <c r="C94" s="184" t="s">
        <v>104</v>
      </c>
      <c r="D94" s="184" t="s">
        <v>233</v>
      </c>
      <c r="E94" s="185" t="s">
        <v>1017</v>
      </c>
      <c r="F94" s="186" t="s">
        <v>1018</v>
      </c>
      <c r="G94" s="187" t="s">
        <v>171</v>
      </c>
      <c r="H94" s="188">
        <v>0</v>
      </c>
      <c r="I94" s="189"/>
      <c r="J94" s="188">
        <f t="shared" si="0"/>
        <v>0</v>
      </c>
      <c r="K94" s="186" t="s">
        <v>1</v>
      </c>
      <c r="L94" s="190"/>
      <c r="M94" s="191" t="s">
        <v>1</v>
      </c>
      <c r="N94" s="192" t="s">
        <v>40</v>
      </c>
      <c r="O94" s="49"/>
      <c r="P94" s="148">
        <f t="shared" si="1"/>
        <v>0</v>
      </c>
      <c r="Q94" s="148">
        <v>0</v>
      </c>
      <c r="R94" s="148">
        <f t="shared" si="2"/>
        <v>0</v>
      </c>
      <c r="S94" s="148">
        <v>0</v>
      </c>
      <c r="T94" s="149">
        <f t="shared" si="3"/>
        <v>0</v>
      </c>
      <c r="AR94" s="16" t="s">
        <v>998</v>
      </c>
      <c r="AT94" s="16" t="s">
        <v>233</v>
      </c>
      <c r="AU94" s="16" t="s">
        <v>77</v>
      </c>
      <c r="AY94" s="16" t="s">
        <v>147</v>
      </c>
      <c r="BE94" s="150">
        <f t="shared" si="4"/>
        <v>0</v>
      </c>
      <c r="BF94" s="150">
        <f t="shared" si="5"/>
        <v>0</v>
      </c>
      <c r="BG94" s="150">
        <f t="shared" si="6"/>
        <v>0</v>
      </c>
      <c r="BH94" s="150">
        <f t="shared" si="7"/>
        <v>0</v>
      </c>
      <c r="BI94" s="150">
        <f t="shared" si="8"/>
        <v>0</v>
      </c>
      <c r="BJ94" s="16" t="s">
        <v>77</v>
      </c>
      <c r="BK94" s="151">
        <f t="shared" si="9"/>
        <v>0</v>
      </c>
      <c r="BL94" s="16" t="s">
        <v>998</v>
      </c>
      <c r="BM94" s="16" t="s">
        <v>271</v>
      </c>
    </row>
    <row r="95" spans="2:65" s="1" customFormat="1" ht="16.5" customHeight="1">
      <c r="B95" s="139"/>
      <c r="C95" s="184" t="s">
        <v>107</v>
      </c>
      <c r="D95" s="184" t="s">
        <v>233</v>
      </c>
      <c r="E95" s="185" t="s">
        <v>1019</v>
      </c>
      <c r="F95" s="186" t="s">
        <v>1020</v>
      </c>
      <c r="G95" s="187" t="s">
        <v>171</v>
      </c>
      <c r="H95" s="188">
        <v>200</v>
      </c>
      <c r="I95" s="189"/>
      <c r="J95" s="188">
        <f t="shared" si="0"/>
        <v>0</v>
      </c>
      <c r="K95" s="186" t="s">
        <v>1</v>
      </c>
      <c r="L95" s="190"/>
      <c r="M95" s="191" t="s">
        <v>1</v>
      </c>
      <c r="N95" s="192" t="s">
        <v>40</v>
      </c>
      <c r="O95" s="49"/>
      <c r="P95" s="148">
        <f t="shared" si="1"/>
        <v>0</v>
      </c>
      <c r="Q95" s="148">
        <v>1.7000000000000001E-4</v>
      </c>
      <c r="R95" s="148">
        <f t="shared" si="2"/>
        <v>3.4000000000000002E-2</v>
      </c>
      <c r="S95" s="148">
        <v>0</v>
      </c>
      <c r="T95" s="149">
        <f t="shared" si="3"/>
        <v>0</v>
      </c>
      <c r="AR95" s="16" t="s">
        <v>998</v>
      </c>
      <c r="AT95" s="16" t="s">
        <v>233</v>
      </c>
      <c r="AU95" s="16" t="s">
        <v>77</v>
      </c>
      <c r="AY95" s="16" t="s">
        <v>147</v>
      </c>
      <c r="BE95" s="150">
        <f t="shared" si="4"/>
        <v>0</v>
      </c>
      <c r="BF95" s="150">
        <f t="shared" si="5"/>
        <v>0</v>
      </c>
      <c r="BG95" s="150">
        <f t="shared" si="6"/>
        <v>0</v>
      </c>
      <c r="BH95" s="150">
        <f t="shared" si="7"/>
        <v>0</v>
      </c>
      <c r="BI95" s="150">
        <f t="shared" si="8"/>
        <v>0</v>
      </c>
      <c r="BJ95" s="16" t="s">
        <v>77</v>
      </c>
      <c r="BK95" s="151">
        <f t="shared" si="9"/>
        <v>0</v>
      </c>
      <c r="BL95" s="16" t="s">
        <v>998</v>
      </c>
      <c r="BM95" s="16" t="s">
        <v>280</v>
      </c>
    </row>
    <row r="96" spans="2:65" s="1" customFormat="1" ht="16.5" customHeight="1">
      <c r="B96" s="139"/>
      <c r="C96" s="140" t="s">
        <v>110</v>
      </c>
      <c r="D96" s="140" t="s">
        <v>149</v>
      </c>
      <c r="E96" s="141" t="s">
        <v>1021</v>
      </c>
      <c r="F96" s="142" t="s">
        <v>1022</v>
      </c>
      <c r="G96" s="143" t="s">
        <v>171</v>
      </c>
      <c r="H96" s="144">
        <v>0</v>
      </c>
      <c r="I96" s="145"/>
      <c r="J96" s="144">
        <f t="shared" si="0"/>
        <v>0</v>
      </c>
      <c r="K96" s="142" t="s">
        <v>1</v>
      </c>
      <c r="L96" s="30"/>
      <c r="M96" s="146" t="s">
        <v>1</v>
      </c>
      <c r="N96" s="147" t="s">
        <v>40</v>
      </c>
      <c r="O96" s="49"/>
      <c r="P96" s="148">
        <f t="shared" si="1"/>
        <v>0</v>
      </c>
      <c r="Q96" s="148">
        <v>0</v>
      </c>
      <c r="R96" s="148">
        <f t="shared" si="2"/>
        <v>0</v>
      </c>
      <c r="S96" s="148">
        <v>0</v>
      </c>
      <c r="T96" s="149">
        <f t="shared" si="3"/>
        <v>0</v>
      </c>
      <c r="AR96" s="16" t="s">
        <v>998</v>
      </c>
      <c r="AT96" s="16" t="s">
        <v>149</v>
      </c>
      <c r="AU96" s="16" t="s">
        <v>77</v>
      </c>
      <c r="AY96" s="16" t="s">
        <v>147</v>
      </c>
      <c r="BE96" s="150">
        <f t="shared" si="4"/>
        <v>0</v>
      </c>
      <c r="BF96" s="150">
        <f t="shared" si="5"/>
        <v>0</v>
      </c>
      <c r="BG96" s="150">
        <f t="shared" si="6"/>
        <v>0</v>
      </c>
      <c r="BH96" s="150">
        <f t="shared" si="7"/>
        <v>0</v>
      </c>
      <c r="BI96" s="150">
        <f t="shared" si="8"/>
        <v>0</v>
      </c>
      <c r="BJ96" s="16" t="s">
        <v>77</v>
      </c>
      <c r="BK96" s="151">
        <f t="shared" si="9"/>
        <v>0</v>
      </c>
      <c r="BL96" s="16" t="s">
        <v>998</v>
      </c>
      <c r="BM96" s="16" t="s">
        <v>288</v>
      </c>
    </row>
    <row r="97" spans="2:65" s="1" customFormat="1" ht="16.5" customHeight="1">
      <c r="B97" s="139"/>
      <c r="C97" s="184" t="s">
        <v>223</v>
      </c>
      <c r="D97" s="184" t="s">
        <v>233</v>
      </c>
      <c r="E97" s="185" t="s">
        <v>1023</v>
      </c>
      <c r="F97" s="186" t="s">
        <v>1024</v>
      </c>
      <c r="G97" s="187" t="s">
        <v>171</v>
      </c>
      <c r="H97" s="188">
        <v>0</v>
      </c>
      <c r="I97" s="189"/>
      <c r="J97" s="188">
        <f t="shared" si="0"/>
        <v>0</v>
      </c>
      <c r="K97" s="186" t="s">
        <v>1</v>
      </c>
      <c r="L97" s="190"/>
      <c r="M97" s="191" t="s">
        <v>1</v>
      </c>
      <c r="N97" s="192" t="s">
        <v>40</v>
      </c>
      <c r="O97" s="49"/>
      <c r="P97" s="148">
        <f t="shared" si="1"/>
        <v>0</v>
      </c>
      <c r="Q97" s="148">
        <v>0</v>
      </c>
      <c r="R97" s="148">
        <f t="shared" si="2"/>
        <v>0</v>
      </c>
      <c r="S97" s="148">
        <v>0</v>
      </c>
      <c r="T97" s="149">
        <f t="shared" si="3"/>
        <v>0</v>
      </c>
      <c r="AR97" s="16" t="s">
        <v>998</v>
      </c>
      <c r="AT97" s="16" t="s">
        <v>233</v>
      </c>
      <c r="AU97" s="16" t="s">
        <v>77</v>
      </c>
      <c r="AY97" s="16" t="s">
        <v>147</v>
      </c>
      <c r="BE97" s="150">
        <f t="shared" si="4"/>
        <v>0</v>
      </c>
      <c r="BF97" s="150">
        <f t="shared" si="5"/>
        <v>0</v>
      </c>
      <c r="BG97" s="150">
        <f t="shared" si="6"/>
        <v>0</v>
      </c>
      <c r="BH97" s="150">
        <f t="shared" si="7"/>
        <v>0</v>
      </c>
      <c r="BI97" s="150">
        <f t="shared" si="8"/>
        <v>0</v>
      </c>
      <c r="BJ97" s="16" t="s">
        <v>77</v>
      </c>
      <c r="BK97" s="151">
        <f t="shared" si="9"/>
        <v>0</v>
      </c>
      <c r="BL97" s="16" t="s">
        <v>998</v>
      </c>
      <c r="BM97" s="16" t="s">
        <v>298</v>
      </c>
    </row>
    <row r="98" spans="2:65" s="1" customFormat="1" ht="16.5" customHeight="1">
      <c r="B98" s="139"/>
      <c r="C98" s="184" t="s">
        <v>232</v>
      </c>
      <c r="D98" s="184" t="s">
        <v>233</v>
      </c>
      <c r="E98" s="185" t="s">
        <v>1025</v>
      </c>
      <c r="F98" s="186" t="s">
        <v>1026</v>
      </c>
      <c r="G98" s="187" t="s">
        <v>326</v>
      </c>
      <c r="H98" s="188">
        <v>0</v>
      </c>
      <c r="I98" s="189"/>
      <c r="J98" s="188">
        <f t="shared" si="0"/>
        <v>0</v>
      </c>
      <c r="K98" s="186" t="s">
        <v>1</v>
      </c>
      <c r="L98" s="190"/>
      <c r="M98" s="191" t="s">
        <v>1</v>
      </c>
      <c r="N98" s="192" t="s">
        <v>40</v>
      </c>
      <c r="O98" s="49"/>
      <c r="P98" s="148">
        <f t="shared" si="1"/>
        <v>0</v>
      </c>
      <c r="Q98" s="148">
        <v>0</v>
      </c>
      <c r="R98" s="148">
        <f t="shared" si="2"/>
        <v>0</v>
      </c>
      <c r="S98" s="148">
        <v>0</v>
      </c>
      <c r="T98" s="149">
        <f t="shared" si="3"/>
        <v>0</v>
      </c>
      <c r="AR98" s="16" t="s">
        <v>998</v>
      </c>
      <c r="AT98" s="16" t="s">
        <v>233</v>
      </c>
      <c r="AU98" s="16" t="s">
        <v>77</v>
      </c>
      <c r="AY98" s="16" t="s">
        <v>147</v>
      </c>
      <c r="BE98" s="150">
        <f t="shared" si="4"/>
        <v>0</v>
      </c>
      <c r="BF98" s="150">
        <f t="shared" si="5"/>
        <v>0</v>
      </c>
      <c r="BG98" s="150">
        <f t="shared" si="6"/>
        <v>0</v>
      </c>
      <c r="BH98" s="150">
        <f t="shared" si="7"/>
        <v>0</v>
      </c>
      <c r="BI98" s="150">
        <f t="shared" si="8"/>
        <v>0</v>
      </c>
      <c r="BJ98" s="16" t="s">
        <v>77</v>
      </c>
      <c r="BK98" s="151">
        <f t="shared" si="9"/>
        <v>0</v>
      </c>
      <c r="BL98" s="16" t="s">
        <v>998</v>
      </c>
      <c r="BM98" s="16" t="s">
        <v>306</v>
      </c>
    </row>
    <row r="99" spans="2:65" s="1" customFormat="1" ht="16.5" customHeight="1">
      <c r="B99" s="139"/>
      <c r="C99" s="140" t="s">
        <v>237</v>
      </c>
      <c r="D99" s="140" t="s">
        <v>149</v>
      </c>
      <c r="E99" s="141" t="s">
        <v>1027</v>
      </c>
      <c r="F99" s="142" t="s">
        <v>1028</v>
      </c>
      <c r="G99" s="143" t="s">
        <v>171</v>
      </c>
      <c r="H99" s="144">
        <v>240</v>
      </c>
      <c r="I99" s="145"/>
      <c r="J99" s="144">
        <f t="shared" si="0"/>
        <v>0</v>
      </c>
      <c r="K99" s="142" t="s">
        <v>1</v>
      </c>
      <c r="L99" s="30"/>
      <c r="M99" s="146" t="s">
        <v>1</v>
      </c>
      <c r="N99" s="147" t="s">
        <v>40</v>
      </c>
      <c r="O99" s="49"/>
      <c r="P99" s="148">
        <f t="shared" si="1"/>
        <v>0</v>
      </c>
      <c r="Q99" s="148">
        <v>0</v>
      </c>
      <c r="R99" s="148">
        <f t="shared" si="2"/>
        <v>0</v>
      </c>
      <c r="S99" s="148">
        <v>0</v>
      </c>
      <c r="T99" s="149">
        <f t="shared" si="3"/>
        <v>0</v>
      </c>
      <c r="AR99" s="16" t="s">
        <v>998</v>
      </c>
      <c r="AT99" s="16" t="s">
        <v>149</v>
      </c>
      <c r="AU99" s="16" t="s">
        <v>77</v>
      </c>
      <c r="AY99" s="16" t="s">
        <v>147</v>
      </c>
      <c r="BE99" s="150">
        <f t="shared" si="4"/>
        <v>0</v>
      </c>
      <c r="BF99" s="150">
        <f t="shared" si="5"/>
        <v>0</v>
      </c>
      <c r="BG99" s="150">
        <f t="shared" si="6"/>
        <v>0</v>
      </c>
      <c r="BH99" s="150">
        <f t="shared" si="7"/>
        <v>0</v>
      </c>
      <c r="BI99" s="150">
        <f t="shared" si="8"/>
        <v>0</v>
      </c>
      <c r="BJ99" s="16" t="s">
        <v>77</v>
      </c>
      <c r="BK99" s="151">
        <f t="shared" si="9"/>
        <v>0</v>
      </c>
      <c r="BL99" s="16" t="s">
        <v>998</v>
      </c>
      <c r="BM99" s="16" t="s">
        <v>314</v>
      </c>
    </row>
    <row r="100" spans="2:65" s="1" customFormat="1" ht="16.5" customHeight="1">
      <c r="B100" s="139"/>
      <c r="C100" s="184" t="s">
        <v>243</v>
      </c>
      <c r="D100" s="184" t="s">
        <v>233</v>
      </c>
      <c r="E100" s="185" t="s">
        <v>1029</v>
      </c>
      <c r="F100" s="186" t="s">
        <v>1030</v>
      </c>
      <c r="G100" s="187" t="s">
        <v>171</v>
      </c>
      <c r="H100" s="188">
        <v>240</v>
      </c>
      <c r="I100" s="189"/>
      <c r="J100" s="188">
        <f t="shared" si="0"/>
        <v>0</v>
      </c>
      <c r="K100" s="186" t="s">
        <v>1</v>
      </c>
      <c r="L100" s="190"/>
      <c r="M100" s="191" t="s">
        <v>1</v>
      </c>
      <c r="N100" s="192" t="s">
        <v>40</v>
      </c>
      <c r="O100" s="49"/>
      <c r="P100" s="148">
        <f t="shared" si="1"/>
        <v>0</v>
      </c>
      <c r="Q100" s="148">
        <v>1E-3</v>
      </c>
      <c r="R100" s="148">
        <f t="shared" si="2"/>
        <v>0.24</v>
      </c>
      <c r="S100" s="148">
        <v>0</v>
      </c>
      <c r="T100" s="149">
        <f t="shared" si="3"/>
        <v>0</v>
      </c>
      <c r="AR100" s="16" t="s">
        <v>998</v>
      </c>
      <c r="AT100" s="16" t="s">
        <v>233</v>
      </c>
      <c r="AU100" s="16" t="s">
        <v>77</v>
      </c>
      <c r="AY100" s="16" t="s">
        <v>147</v>
      </c>
      <c r="BE100" s="150">
        <f t="shared" si="4"/>
        <v>0</v>
      </c>
      <c r="BF100" s="150">
        <f t="shared" si="5"/>
        <v>0</v>
      </c>
      <c r="BG100" s="150">
        <f t="shared" si="6"/>
        <v>0</v>
      </c>
      <c r="BH100" s="150">
        <f t="shared" si="7"/>
        <v>0</v>
      </c>
      <c r="BI100" s="150">
        <f t="shared" si="8"/>
        <v>0</v>
      </c>
      <c r="BJ100" s="16" t="s">
        <v>77</v>
      </c>
      <c r="BK100" s="151">
        <f t="shared" si="9"/>
        <v>0</v>
      </c>
      <c r="BL100" s="16" t="s">
        <v>998</v>
      </c>
      <c r="BM100" s="16" t="s">
        <v>323</v>
      </c>
    </row>
    <row r="101" spans="2:65" s="1" customFormat="1" ht="16.5" customHeight="1">
      <c r="B101" s="139"/>
      <c r="C101" s="140" t="s">
        <v>249</v>
      </c>
      <c r="D101" s="140" t="s">
        <v>149</v>
      </c>
      <c r="E101" s="141" t="s">
        <v>1031</v>
      </c>
      <c r="F101" s="142" t="s">
        <v>1032</v>
      </c>
      <c r="G101" s="143" t="s">
        <v>171</v>
      </c>
      <c r="H101" s="144">
        <v>26</v>
      </c>
      <c r="I101" s="145"/>
      <c r="J101" s="144">
        <f t="shared" si="0"/>
        <v>0</v>
      </c>
      <c r="K101" s="142" t="s">
        <v>1</v>
      </c>
      <c r="L101" s="30"/>
      <c r="M101" s="146" t="s">
        <v>1</v>
      </c>
      <c r="N101" s="147" t="s">
        <v>40</v>
      </c>
      <c r="O101" s="49"/>
      <c r="P101" s="148">
        <f t="shared" si="1"/>
        <v>0</v>
      </c>
      <c r="Q101" s="148">
        <v>0</v>
      </c>
      <c r="R101" s="148">
        <f t="shared" si="2"/>
        <v>0</v>
      </c>
      <c r="S101" s="148">
        <v>0</v>
      </c>
      <c r="T101" s="149">
        <f t="shared" si="3"/>
        <v>0</v>
      </c>
      <c r="AR101" s="16" t="s">
        <v>998</v>
      </c>
      <c r="AT101" s="16" t="s">
        <v>149</v>
      </c>
      <c r="AU101" s="16" t="s">
        <v>77</v>
      </c>
      <c r="AY101" s="16" t="s">
        <v>147</v>
      </c>
      <c r="BE101" s="150">
        <f t="shared" si="4"/>
        <v>0</v>
      </c>
      <c r="BF101" s="150">
        <f t="shared" si="5"/>
        <v>0</v>
      </c>
      <c r="BG101" s="150">
        <f t="shared" si="6"/>
        <v>0</v>
      </c>
      <c r="BH101" s="150">
        <f t="shared" si="7"/>
        <v>0</v>
      </c>
      <c r="BI101" s="150">
        <f t="shared" si="8"/>
        <v>0</v>
      </c>
      <c r="BJ101" s="16" t="s">
        <v>77</v>
      </c>
      <c r="BK101" s="151">
        <f t="shared" si="9"/>
        <v>0</v>
      </c>
      <c r="BL101" s="16" t="s">
        <v>998</v>
      </c>
      <c r="BM101" s="16" t="s">
        <v>332</v>
      </c>
    </row>
    <row r="102" spans="2:65" s="1" customFormat="1" ht="16.5" customHeight="1">
      <c r="B102" s="139"/>
      <c r="C102" s="184" t="s">
        <v>254</v>
      </c>
      <c r="D102" s="184" t="s">
        <v>233</v>
      </c>
      <c r="E102" s="185" t="s">
        <v>1033</v>
      </c>
      <c r="F102" s="186" t="s">
        <v>1034</v>
      </c>
      <c r="G102" s="187" t="s">
        <v>171</v>
      </c>
      <c r="H102" s="188">
        <v>26</v>
      </c>
      <c r="I102" s="189"/>
      <c r="J102" s="188">
        <f t="shared" si="0"/>
        <v>0</v>
      </c>
      <c r="K102" s="186" t="s">
        <v>1</v>
      </c>
      <c r="L102" s="190"/>
      <c r="M102" s="191" t="s">
        <v>1</v>
      </c>
      <c r="N102" s="192" t="s">
        <v>40</v>
      </c>
      <c r="O102" s="49"/>
      <c r="P102" s="148">
        <f t="shared" si="1"/>
        <v>0</v>
      </c>
      <c r="Q102" s="148">
        <v>1E-3</v>
      </c>
      <c r="R102" s="148">
        <f t="shared" si="2"/>
        <v>2.6000000000000002E-2</v>
      </c>
      <c r="S102" s="148">
        <v>0</v>
      </c>
      <c r="T102" s="149">
        <f t="shared" si="3"/>
        <v>0</v>
      </c>
      <c r="AR102" s="16" t="s">
        <v>998</v>
      </c>
      <c r="AT102" s="16" t="s">
        <v>233</v>
      </c>
      <c r="AU102" s="16" t="s">
        <v>77</v>
      </c>
      <c r="AY102" s="16" t="s">
        <v>147</v>
      </c>
      <c r="BE102" s="150">
        <f t="shared" si="4"/>
        <v>0</v>
      </c>
      <c r="BF102" s="150">
        <f t="shared" si="5"/>
        <v>0</v>
      </c>
      <c r="BG102" s="150">
        <f t="shared" si="6"/>
        <v>0</v>
      </c>
      <c r="BH102" s="150">
        <f t="shared" si="7"/>
        <v>0</v>
      </c>
      <c r="BI102" s="150">
        <f t="shared" si="8"/>
        <v>0</v>
      </c>
      <c r="BJ102" s="16" t="s">
        <v>77</v>
      </c>
      <c r="BK102" s="151">
        <f t="shared" si="9"/>
        <v>0</v>
      </c>
      <c r="BL102" s="16" t="s">
        <v>998</v>
      </c>
      <c r="BM102" s="16" t="s">
        <v>340</v>
      </c>
    </row>
    <row r="103" spans="2:65" s="1" customFormat="1" ht="16.5" customHeight="1">
      <c r="B103" s="139"/>
      <c r="C103" s="140" t="s">
        <v>7</v>
      </c>
      <c r="D103" s="140" t="s">
        <v>149</v>
      </c>
      <c r="E103" s="141" t="s">
        <v>1035</v>
      </c>
      <c r="F103" s="142" t="s">
        <v>1036</v>
      </c>
      <c r="G103" s="143" t="s">
        <v>326</v>
      </c>
      <c r="H103" s="144">
        <v>5</v>
      </c>
      <c r="I103" s="145"/>
      <c r="J103" s="144">
        <f t="shared" si="0"/>
        <v>0</v>
      </c>
      <c r="K103" s="142" t="s">
        <v>1</v>
      </c>
      <c r="L103" s="30"/>
      <c r="M103" s="146" t="s">
        <v>1</v>
      </c>
      <c r="N103" s="147" t="s">
        <v>40</v>
      </c>
      <c r="O103" s="49"/>
      <c r="P103" s="148">
        <f t="shared" si="1"/>
        <v>0</v>
      </c>
      <c r="Q103" s="148">
        <v>0</v>
      </c>
      <c r="R103" s="148">
        <f t="shared" si="2"/>
        <v>0</v>
      </c>
      <c r="S103" s="148">
        <v>0</v>
      </c>
      <c r="T103" s="149">
        <f t="shared" si="3"/>
        <v>0</v>
      </c>
      <c r="AR103" s="16" t="s">
        <v>998</v>
      </c>
      <c r="AT103" s="16" t="s">
        <v>149</v>
      </c>
      <c r="AU103" s="16" t="s">
        <v>77</v>
      </c>
      <c r="AY103" s="16" t="s">
        <v>147</v>
      </c>
      <c r="BE103" s="150">
        <f t="shared" si="4"/>
        <v>0</v>
      </c>
      <c r="BF103" s="150">
        <f t="shared" si="5"/>
        <v>0</v>
      </c>
      <c r="BG103" s="150">
        <f t="shared" si="6"/>
        <v>0</v>
      </c>
      <c r="BH103" s="150">
        <f t="shared" si="7"/>
        <v>0</v>
      </c>
      <c r="BI103" s="150">
        <f t="shared" si="8"/>
        <v>0</v>
      </c>
      <c r="BJ103" s="16" t="s">
        <v>77</v>
      </c>
      <c r="BK103" s="151">
        <f t="shared" si="9"/>
        <v>0</v>
      </c>
      <c r="BL103" s="16" t="s">
        <v>998</v>
      </c>
      <c r="BM103" s="16" t="s">
        <v>349</v>
      </c>
    </row>
    <row r="104" spans="2:65" s="1" customFormat="1" ht="16.5" customHeight="1">
      <c r="B104" s="139"/>
      <c r="C104" s="184" t="s">
        <v>267</v>
      </c>
      <c r="D104" s="184" t="s">
        <v>233</v>
      </c>
      <c r="E104" s="185" t="s">
        <v>1037</v>
      </c>
      <c r="F104" s="186" t="s">
        <v>1038</v>
      </c>
      <c r="G104" s="187" t="s">
        <v>326</v>
      </c>
      <c r="H104" s="188">
        <v>5</v>
      </c>
      <c r="I104" s="189"/>
      <c r="J104" s="188">
        <f t="shared" si="0"/>
        <v>0</v>
      </c>
      <c r="K104" s="186" t="s">
        <v>1</v>
      </c>
      <c r="L104" s="190"/>
      <c r="M104" s="191" t="s">
        <v>1</v>
      </c>
      <c r="N104" s="192" t="s">
        <v>40</v>
      </c>
      <c r="O104" s="49"/>
      <c r="P104" s="148">
        <f t="shared" si="1"/>
        <v>0</v>
      </c>
      <c r="Q104" s="148">
        <v>1.8000000000000001E-4</v>
      </c>
      <c r="R104" s="148">
        <f t="shared" si="2"/>
        <v>9.0000000000000008E-4</v>
      </c>
      <c r="S104" s="148">
        <v>0</v>
      </c>
      <c r="T104" s="149">
        <f t="shared" si="3"/>
        <v>0</v>
      </c>
      <c r="AR104" s="16" t="s">
        <v>998</v>
      </c>
      <c r="AT104" s="16" t="s">
        <v>233</v>
      </c>
      <c r="AU104" s="16" t="s">
        <v>77</v>
      </c>
      <c r="AY104" s="16" t="s">
        <v>147</v>
      </c>
      <c r="BE104" s="150">
        <f t="shared" si="4"/>
        <v>0</v>
      </c>
      <c r="BF104" s="150">
        <f t="shared" si="5"/>
        <v>0</v>
      </c>
      <c r="BG104" s="150">
        <f t="shared" si="6"/>
        <v>0</v>
      </c>
      <c r="BH104" s="150">
        <f t="shared" si="7"/>
        <v>0</v>
      </c>
      <c r="BI104" s="150">
        <f t="shared" si="8"/>
        <v>0</v>
      </c>
      <c r="BJ104" s="16" t="s">
        <v>77</v>
      </c>
      <c r="BK104" s="151">
        <f t="shared" si="9"/>
        <v>0</v>
      </c>
      <c r="BL104" s="16" t="s">
        <v>998</v>
      </c>
      <c r="BM104" s="16" t="s">
        <v>357</v>
      </c>
    </row>
    <row r="105" spans="2:65" s="1" customFormat="1" ht="16.5" customHeight="1">
      <c r="B105" s="139"/>
      <c r="C105" s="140" t="s">
        <v>271</v>
      </c>
      <c r="D105" s="140" t="s">
        <v>149</v>
      </c>
      <c r="E105" s="141" t="s">
        <v>1039</v>
      </c>
      <c r="F105" s="142" t="s">
        <v>1040</v>
      </c>
      <c r="G105" s="143" t="s">
        <v>326</v>
      </c>
      <c r="H105" s="144">
        <v>18</v>
      </c>
      <c r="I105" s="145"/>
      <c r="J105" s="144">
        <f t="shared" si="0"/>
        <v>0</v>
      </c>
      <c r="K105" s="142" t="s">
        <v>1</v>
      </c>
      <c r="L105" s="30"/>
      <c r="M105" s="146" t="s">
        <v>1</v>
      </c>
      <c r="N105" s="147" t="s">
        <v>40</v>
      </c>
      <c r="O105" s="49"/>
      <c r="P105" s="148">
        <f t="shared" si="1"/>
        <v>0</v>
      </c>
      <c r="Q105" s="148">
        <v>0</v>
      </c>
      <c r="R105" s="148">
        <f t="shared" si="2"/>
        <v>0</v>
      </c>
      <c r="S105" s="148">
        <v>0</v>
      </c>
      <c r="T105" s="149">
        <f t="shared" si="3"/>
        <v>0</v>
      </c>
      <c r="AR105" s="16" t="s">
        <v>998</v>
      </c>
      <c r="AT105" s="16" t="s">
        <v>149</v>
      </c>
      <c r="AU105" s="16" t="s">
        <v>77</v>
      </c>
      <c r="AY105" s="16" t="s">
        <v>147</v>
      </c>
      <c r="BE105" s="150">
        <f t="shared" si="4"/>
        <v>0</v>
      </c>
      <c r="BF105" s="150">
        <f t="shared" si="5"/>
        <v>0</v>
      </c>
      <c r="BG105" s="150">
        <f t="shared" si="6"/>
        <v>0</v>
      </c>
      <c r="BH105" s="150">
        <f t="shared" si="7"/>
        <v>0</v>
      </c>
      <c r="BI105" s="150">
        <f t="shared" si="8"/>
        <v>0</v>
      </c>
      <c r="BJ105" s="16" t="s">
        <v>77</v>
      </c>
      <c r="BK105" s="151">
        <f t="shared" si="9"/>
        <v>0</v>
      </c>
      <c r="BL105" s="16" t="s">
        <v>998</v>
      </c>
      <c r="BM105" s="16" t="s">
        <v>366</v>
      </c>
    </row>
    <row r="106" spans="2:65" s="1" customFormat="1" ht="16.5" customHeight="1">
      <c r="B106" s="139"/>
      <c r="C106" s="184" t="s">
        <v>276</v>
      </c>
      <c r="D106" s="184" t="s">
        <v>233</v>
      </c>
      <c r="E106" s="185" t="s">
        <v>1041</v>
      </c>
      <c r="F106" s="186" t="s">
        <v>1042</v>
      </c>
      <c r="G106" s="187" t="s">
        <v>326</v>
      </c>
      <c r="H106" s="188">
        <v>18</v>
      </c>
      <c r="I106" s="189"/>
      <c r="J106" s="188">
        <f t="shared" si="0"/>
        <v>0</v>
      </c>
      <c r="K106" s="186" t="s">
        <v>1</v>
      </c>
      <c r="L106" s="190"/>
      <c r="M106" s="191" t="s">
        <v>1</v>
      </c>
      <c r="N106" s="192" t="s">
        <v>40</v>
      </c>
      <c r="O106" s="49"/>
      <c r="P106" s="148">
        <f t="shared" si="1"/>
        <v>0</v>
      </c>
      <c r="Q106" s="148">
        <v>2.1000000000000001E-4</v>
      </c>
      <c r="R106" s="148">
        <f t="shared" si="2"/>
        <v>3.7800000000000004E-3</v>
      </c>
      <c r="S106" s="148">
        <v>0</v>
      </c>
      <c r="T106" s="149">
        <f t="shared" si="3"/>
        <v>0</v>
      </c>
      <c r="AR106" s="16" t="s">
        <v>998</v>
      </c>
      <c r="AT106" s="16" t="s">
        <v>233</v>
      </c>
      <c r="AU106" s="16" t="s">
        <v>77</v>
      </c>
      <c r="AY106" s="16" t="s">
        <v>147</v>
      </c>
      <c r="BE106" s="150">
        <f t="shared" si="4"/>
        <v>0</v>
      </c>
      <c r="BF106" s="150">
        <f t="shared" si="5"/>
        <v>0</v>
      </c>
      <c r="BG106" s="150">
        <f t="shared" si="6"/>
        <v>0</v>
      </c>
      <c r="BH106" s="150">
        <f t="shared" si="7"/>
        <v>0</v>
      </c>
      <c r="BI106" s="150">
        <f t="shared" si="8"/>
        <v>0</v>
      </c>
      <c r="BJ106" s="16" t="s">
        <v>77</v>
      </c>
      <c r="BK106" s="151">
        <f t="shared" si="9"/>
        <v>0</v>
      </c>
      <c r="BL106" s="16" t="s">
        <v>998</v>
      </c>
      <c r="BM106" s="16" t="s">
        <v>375</v>
      </c>
    </row>
    <row r="107" spans="2:65" s="1" customFormat="1" ht="16.5" customHeight="1">
      <c r="B107" s="139"/>
      <c r="C107" s="140" t="s">
        <v>280</v>
      </c>
      <c r="D107" s="140" t="s">
        <v>149</v>
      </c>
      <c r="E107" s="141" t="s">
        <v>1043</v>
      </c>
      <c r="F107" s="142" t="s">
        <v>1044</v>
      </c>
      <c r="G107" s="143" t="s">
        <v>326</v>
      </c>
      <c r="H107" s="144">
        <v>8</v>
      </c>
      <c r="I107" s="145"/>
      <c r="J107" s="144">
        <f t="shared" si="0"/>
        <v>0</v>
      </c>
      <c r="K107" s="142" t="s">
        <v>1</v>
      </c>
      <c r="L107" s="30"/>
      <c r="M107" s="146" t="s">
        <v>1</v>
      </c>
      <c r="N107" s="147" t="s">
        <v>40</v>
      </c>
      <c r="O107" s="49"/>
      <c r="P107" s="148">
        <f t="shared" si="1"/>
        <v>0</v>
      </c>
      <c r="Q107" s="148">
        <v>0</v>
      </c>
      <c r="R107" s="148">
        <f t="shared" si="2"/>
        <v>0</v>
      </c>
      <c r="S107" s="148">
        <v>0</v>
      </c>
      <c r="T107" s="149">
        <f t="shared" si="3"/>
        <v>0</v>
      </c>
      <c r="AR107" s="16" t="s">
        <v>998</v>
      </c>
      <c r="AT107" s="16" t="s">
        <v>149</v>
      </c>
      <c r="AU107" s="16" t="s">
        <v>77</v>
      </c>
      <c r="AY107" s="16" t="s">
        <v>147</v>
      </c>
      <c r="BE107" s="150">
        <f t="shared" si="4"/>
        <v>0</v>
      </c>
      <c r="BF107" s="150">
        <f t="shared" si="5"/>
        <v>0</v>
      </c>
      <c r="BG107" s="150">
        <f t="shared" si="6"/>
        <v>0</v>
      </c>
      <c r="BH107" s="150">
        <f t="shared" si="7"/>
        <v>0</v>
      </c>
      <c r="BI107" s="150">
        <f t="shared" si="8"/>
        <v>0</v>
      </c>
      <c r="BJ107" s="16" t="s">
        <v>77</v>
      </c>
      <c r="BK107" s="151">
        <f t="shared" si="9"/>
        <v>0</v>
      </c>
      <c r="BL107" s="16" t="s">
        <v>998</v>
      </c>
      <c r="BM107" s="16" t="s">
        <v>387</v>
      </c>
    </row>
    <row r="108" spans="2:65" s="1" customFormat="1" ht="16.5" customHeight="1">
      <c r="B108" s="139"/>
      <c r="C108" s="184" t="s">
        <v>284</v>
      </c>
      <c r="D108" s="184" t="s">
        <v>233</v>
      </c>
      <c r="E108" s="185" t="s">
        <v>1045</v>
      </c>
      <c r="F108" s="186" t="s">
        <v>1046</v>
      </c>
      <c r="G108" s="187" t="s">
        <v>326</v>
      </c>
      <c r="H108" s="188">
        <v>8</v>
      </c>
      <c r="I108" s="189"/>
      <c r="J108" s="188">
        <f t="shared" si="0"/>
        <v>0</v>
      </c>
      <c r="K108" s="186" t="s">
        <v>1</v>
      </c>
      <c r="L108" s="190"/>
      <c r="M108" s="191" t="s">
        <v>1</v>
      </c>
      <c r="N108" s="192" t="s">
        <v>40</v>
      </c>
      <c r="O108" s="49"/>
      <c r="P108" s="148">
        <f t="shared" si="1"/>
        <v>0</v>
      </c>
      <c r="Q108" s="148">
        <v>1.4999999999999999E-4</v>
      </c>
      <c r="R108" s="148">
        <f t="shared" si="2"/>
        <v>1.1999999999999999E-3</v>
      </c>
      <c r="S108" s="148">
        <v>0</v>
      </c>
      <c r="T108" s="149">
        <f t="shared" si="3"/>
        <v>0</v>
      </c>
      <c r="AR108" s="16" t="s">
        <v>998</v>
      </c>
      <c r="AT108" s="16" t="s">
        <v>233</v>
      </c>
      <c r="AU108" s="16" t="s">
        <v>77</v>
      </c>
      <c r="AY108" s="16" t="s">
        <v>147</v>
      </c>
      <c r="BE108" s="150">
        <f t="shared" si="4"/>
        <v>0</v>
      </c>
      <c r="BF108" s="150">
        <f t="shared" si="5"/>
        <v>0</v>
      </c>
      <c r="BG108" s="150">
        <f t="shared" si="6"/>
        <v>0</v>
      </c>
      <c r="BH108" s="150">
        <f t="shared" si="7"/>
        <v>0</v>
      </c>
      <c r="BI108" s="150">
        <f t="shared" si="8"/>
        <v>0</v>
      </c>
      <c r="BJ108" s="16" t="s">
        <v>77</v>
      </c>
      <c r="BK108" s="151">
        <f t="shared" si="9"/>
        <v>0</v>
      </c>
      <c r="BL108" s="16" t="s">
        <v>998</v>
      </c>
      <c r="BM108" s="16" t="s">
        <v>400</v>
      </c>
    </row>
    <row r="109" spans="2:65" s="1" customFormat="1" ht="16.5" customHeight="1">
      <c r="B109" s="139"/>
      <c r="C109" s="140" t="s">
        <v>344</v>
      </c>
      <c r="D109" s="140" t="s">
        <v>149</v>
      </c>
      <c r="E109" s="141" t="s">
        <v>1047</v>
      </c>
      <c r="F109" s="142" t="s">
        <v>1048</v>
      </c>
      <c r="G109" s="143" t="s">
        <v>326</v>
      </c>
      <c r="H109" s="144">
        <v>6</v>
      </c>
      <c r="I109" s="145"/>
      <c r="J109" s="144">
        <f t="shared" si="0"/>
        <v>0</v>
      </c>
      <c r="K109" s="142" t="s">
        <v>1</v>
      </c>
      <c r="L109" s="30"/>
      <c r="M109" s="146" t="s">
        <v>1</v>
      </c>
      <c r="N109" s="147" t="s">
        <v>40</v>
      </c>
      <c r="O109" s="49"/>
      <c r="P109" s="148">
        <f t="shared" si="1"/>
        <v>0</v>
      </c>
      <c r="Q109" s="148">
        <v>0</v>
      </c>
      <c r="R109" s="148">
        <f t="shared" si="2"/>
        <v>0</v>
      </c>
      <c r="S109" s="148">
        <v>0</v>
      </c>
      <c r="T109" s="149">
        <f t="shared" si="3"/>
        <v>0</v>
      </c>
      <c r="AR109" s="16" t="s">
        <v>998</v>
      </c>
      <c r="AT109" s="16" t="s">
        <v>149</v>
      </c>
      <c r="AU109" s="16" t="s">
        <v>77</v>
      </c>
      <c r="AY109" s="16" t="s">
        <v>147</v>
      </c>
      <c r="BE109" s="150">
        <f t="shared" si="4"/>
        <v>0</v>
      </c>
      <c r="BF109" s="150">
        <f t="shared" si="5"/>
        <v>0</v>
      </c>
      <c r="BG109" s="150">
        <f t="shared" si="6"/>
        <v>0</v>
      </c>
      <c r="BH109" s="150">
        <f t="shared" si="7"/>
        <v>0</v>
      </c>
      <c r="BI109" s="150">
        <f t="shared" si="8"/>
        <v>0</v>
      </c>
      <c r="BJ109" s="16" t="s">
        <v>77</v>
      </c>
      <c r="BK109" s="151">
        <f t="shared" si="9"/>
        <v>0</v>
      </c>
      <c r="BL109" s="16" t="s">
        <v>998</v>
      </c>
      <c r="BM109" s="16" t="s">
        <v>410</v>
      </c>
    </row>
    <row r="110" spans="2:65" s="1" customFormat="1" ht="16.5" customHeight="1">
      <c r="B110" s="139"/>
      <c r="C110" s="184" t="s">
        <v>349</v>
      </c>
      <c r="D110" s="184" t="s">
        <v>233</v>
      </c>
      <c r="E110" s="185" t="s">
        <v>1049</v>
      </c>
      <c r="F110" s="186" t="s">
        <v>1050</v>
      </c>
      <c r="G110" s="187" t="s">
        <v>326</v>
      </c>
      <c r="H110" s="188">
        <v>6</v>
      </c>
      <c r="I110" s="189"/>
      <c r="J110" s="188">
        <f t="shared" si="0"/>
        <v>0</v>
      </c>
      <c r="K110" s="186" t="s">
        <v>1</v>
      </c>
      <c r="L110" s="190"/>
      <c r="M110" s="191" t="s">
        <v>1</v>
      </c>
      <c r="N110" s="192" t="s">
        <v>40</v>
      </c>
      <c r="O110" s="49"/>
      <c r="P110" s="148">
        <f t="shared" si="1"/>
        <v>0</v>
      </c>
      <c r="Q110" s="148">
        <v>6.8999999999999999E-3</v>
      </c>
      <c r="R110" s="148">
        <f t="shared" si="2"/>
        <v>4.1399999999999999E-2</v>
      </c>
      <c r="S110" s="148">
        <v>0</v>
      </c>
      <c r="T110" s="149">
        <f t="shared" si="3"/>
        <v>0</v>
      </c>
      <c r="AR110" s="16" t="s">
        <v>998</v>
      </c>
      <c r="AT110" s="16" t="s">
        <v>233</v>
      </c>
      <c r="AU110" s="16" t="s">
        <v>77</v>
      </c>
      <c r="AY110" s="16" t="s">
        <v>147</v>
      </c>
      <c r="BE110" s="150">
        <f t="shared" si="4"/>
        <v>0</v>
      </c>
      <c r="BF110" s="150">
        <f t="shared" si="5"/>
        <v>0</v>
      </c>
      <c r="BG110" s="150">
        <f t="shared" si="6"/>
        <v>0</v>
      </c>
      <c r="BH110" s="150">
        <f t="shared" si="7"/>
        <v>0</v>
      </c>
      <c r="BI110" s="150">
        <f t="shared" si="8"/>
        <v>0</v>
      </c>
      <c r="BJ110" s="16" t="s">
        <v>77</v>
      </c>
      <c r="BK110" s="151">
        <f t="shared" si="9"/>
        <v>0</v>
      </c>
      <c r="BL110" s="16" t="s">
        <v>998</v>
      </c>
      <c r="BM110" s="16" t="s">
        <v>418</v>
      </c>
    </row>
    <row r="111" spans="2:65" s="1" customFormat="1" ht="16.5" customHeight="1">
      <c r="B111" s="139"/>
      <c r="C111" s="140" t="s">
        <v>298</v>
      </c>
      <c r="D111" s="140" t="s">
        <v>149</v>
      </c>
      <c r="E111" s="141" t="s">
        <v>1051</v>
      </c>
      <c r="F111" s="142" t="s">
        <v>1052</v>
      </c>
      <c r="G111" s="143" t="s">
        <v>326</v>
      </c>
      <c r="H111" s="144">
        <v>7</v>
      </c>
      <c r="I111" s="145"/>
      <c r="J111" s="144">
        <f t="shared" si="0"/>
        <v>0</v>
      </c>
      <c r="K111" s="142" t="s">
        <v>1</v>
      </c>
      <c r="L111" s="30"/>
      <c r="M111" s="146" t="s">
        <v>1</v>
      </c>
      <c r="N111" s="147" t="s">
        <v>40</v>
      </c>
      <c r="O111" s="49"/>
      <c r="P111" s="148">
        <f t="shared" si="1"/>
        <v>0</v>
      </c>
      <c r="Q111" s="148">
        <v>0</v>
      </c>
      <c r="R111" s="148">
        <f t="shared" si="2"/>
        <v>0</v>
      </c>
      <c r="S111" s="148">
        <v>0</v>
      </c>
      <c r="T111" s="149">
        <f t="shared" si="3"/>
        <v>0</v>
      </c>
      <c r="AR111" s="16" t="s">
        <v>998</v>
      </c>
      <c r="AT111" s="16" t="s">
        <v>149</v>
      </c>
      <c r="AU111" s="16" t="s">
        <v>77</v>
      </c>
      <c r="AY111" s="16" t="s">
        <v>147</v>
      </c>
      <c r="BE111" s="150">
        <f t="shared" si="4"/>
        <v>0</v>
      </c>
      <c r="BF111" s="150">
        <f t="shared" si="5"/>
        <v>0</v>
      </c>
      <c r="BG111" s="150">
        <f t="shared" si="6"/>
        <v>0</v>
      </c>
      <c r="BH111" s="150">
        <f t="shared" si="7"/>
        <v>0</v>
      </c>
      <c r="BI111" s="150">
        <f t="shared" si="8"/>
        <v>0</v>
      </c>
      <c r="BJ111" s="16" t="s">
        <v>77</v>
      </c>
      <c r="BK111" s="151">
        <f t="shared" si="9"/>
        <v>0</v>
      </c>
      <c r="BL111" s="16" t="s">
        <v>998</v>
      </c>
      <c r="BM111" s="16" t="s">
        <v>431</v>
      </c>
    </row>
    <row r="112" spans="2:65" s="1" customFormat="1" ht="16.5" customHeight="1">
      <c r="B112" s="139"/>
      <c r="C112" s="184" t="s">
        <v>302</v>
      </c>
      <c r="D112" s="184" t="s">
        <v>233</v>
      </c>
      <c r="E112" s="185" t="s">
        <v>1053</v>
      </c>
      <c r="F112" s="186" t="s">
        <v>1054</v>
      </c>
      <c r="G112" s="187" t="s">
        <v>326</v>
      </c>
      <c r="H112" s="188">
        <v>7</v>
      </c>
      <c r="I112" s="189"/>
      <c r="J112" s="188">
        <f t="shared" si="0"/>
        <v>0</v>
      </c>
      <c r="K112" s="186" t="s">
        <v>1</v>
      </c>
      <c r="L112" s="190"/>
      <c r="M112" s="191" t="s">
        <v>1</v>
      </c>
      <c r="N112" s="192" t="s">
        <v>40</v>
      </c>
      <c r="O112" s="49"/>
      <c r="P112" s="148">
        <f t="shared" si="1"/>
        <v>0</v>
      </c>
      <c r="Q112" s="148">
        <v>3.0000000000000001E-3</v>
      </c>
      <c r="R112" s="148">
        <f t="shared" si="2"/>
        <v>2.1000000000000001E-2</v>
      </c>
      <c r="S112" s="148">
        <v>0</v>
      </c>
      <c r="T112" s="149">
        <f t="shared" si="3"/>
        <v>0</v>
      </c>
      <c r="AR112" s="16" t="s">
        <v>998</v>
      </c>
      <c r="AT112" s="16" t="s">
        <v>233</v>
      </c>
      <c r="AU112" s="16" t="s">
        <v>77</v>
      </c>
      <c r="AY112" s="16" t="s">
        <v>147</v>
      </c>
      <c r="BE112" s="150">
        <f t="shared" si="4"/>
        <v>0</v>
      </c>
      <c r="BF112" s="150">
        <f t="shared" si="5"/>
        <v>0</v>
      </c>
      <c r="BG112" s="150">
        <f t="shared" si="6"/>
        <v>0</v>
      </c>
      <c r="BH112" s="150">
        <f t="shared" si="7"/>
        <v>0</v>
      </c>
      <c r="BI112" s="150">
        <f t="shared" si="8"/>
        <v>0</v>
      </c>
      <c r="BJ112" s="16" t="s">
        <v>77</v>
      </c>
      <c r="BK112" s="151">
        <f t="shared" si="9"/>
        <v>0</v>
      </c>
      <c r="BL112" s="16" t="s">
        <v>998</v>
      </c>
      <c r="BM112" s="16" t="s">
        <v>652</v>
      </c>
    </row>
    <row r="113" spans="2:65" s="1" customFormat="1" ht="16.5" customHeight="1">
      <c r="B113" s="139"/>
      <c r="C113" s="140" t="s">
        <v>288</v>
      </c>
      <c r="D113" s="140" t="s">
        <v>149</v>
      </c>
      <c r="E113" s="141" t="s">
        <v>1055</v>
      </c>
      <c r="F113" s="142" t="s">
        <v>1056</v>
      </c>
      <c r="G113" s="143" t="s">
        <v>326</v>
      </c>
      <c r="H113" s="144">
        <v>6</v>
      </c>
      <c r="I113" s="145"/>
      <c r="J113" s="144">
        <f t="shared" si="0"/>
        <v>0</v>
      </c>
      <c r="K113" s="142" t="s">
        <v>1</v>
      </c>
      <c r="L113" s="30"/>
      <c r="M113" s="146" t="s">
        <v>1</v>
      </c>
      <c r="N113" s="147" t="s">
        <v>40</v>
      </c>
      <c r="O113" s="49"/>
      <c r="P113" s="148">
        <f t="shared" si="1"/>
        <v>0</v>
      </c>
      <c r="Q113" s="148">
        <v>0</v>
      </c>
      <c r="R113" s="148">
        <f t="shared" si="2"/>
        <v>0</v>
      </c>
      <c r="S113" s="148">
        <v>0</v>
      </c>
      <c r="T113" s="149">
        <f t="shared" si="3"/>
        <v>0</v>
      </c>
      <c r="AR113" s="16" t="s">
        <v>998</v>
      </c>
      <c r="AT113" s="16" t="s">
        <v>149</v>
      </c>
      <c r="AU113" s="16" t="s">
        <v>77</v>
      </c>
      <c r="AY113" s="16" t="s">
        <v>147</v>
      </c>
      <c r="BE113" s="150">
        <f t="shared" si="4"/>
        <v>0</v>
      </c>
      <c r="BF113" s="150">
        <f t="shared" si="5"/>
        <v>0</v>
      </c>
      <c r="BG113" s="150">
        <f t="shared" si="6"/>
        <v>0</v>
      </c>
      <c r="BH113" s="150">
        <f t="shared" si="7"/>
        <v>0</v>
      </c>
      <c r="BI113" s="150">
        <f t="shared" si="8"/>
        <v>0</v>
      </c>
      <c r="BJ113" s="16" t="s">
        <v>77</v>
      </c>
      <c r="BK113" s="151">
        <f t="shared" si="9"/>
        <v>0</v>
      </c>
      <c r="BL113" s="16" t="s">
        <v>998</v>
      </c>
      <c r="BM113" s="16" t="s">
        <v>660</v>
      </c>
    </row>
    <row r="114" spans="2:65" s="1" customFormat="1" ht="16.5" customHeight="1">
      <c r="B114" s="139"/>
      <c r="C114" s="184" t="s">
        <v>293</v>
      </c>
      <c r="D114" s="184" t="s">
        <v>233</v>
      </c>
      <c r="E114" s="185" t="s">
        <v>1057</v>
      </c>
      <c r="F114" s="186" t="s">
        <v>1058</v>
      </c>
      <c r="G114" s="187" t="s">
        <v>326</v>
      </c>
      <c r="H114" s="188">
        <v>6</v>
      </c>
      <c r="I114" s="189"/>
      <c r="J114" s="188">
        <f t="shared" si="0"/>
        <v>0</v>
      </c>
      <c r="K114" s="186" t="s">
        <v>1</v>
      </c>
      <c r="L114" s="190"/>
      <c r="M114" s="191" t="s">
        <v>1</v>
      </c>
      <c r="N114" s="192" t="s">
        <v>40</v>
      </c>
      <c r="O114" s="49"/>
      <c r="P114" s="148">
        <f t="shared" si="1"/>
        <v>0</v>
      </c>
      <c r="Q114" s="148">
        <v>2.8000000000000001E-2</v>
      </c>
      <c r="R114" s="148">
        <f t="shared" si="2"/>
        <v>0.16800000000000001</v>
      </c>
      <c r="S114" s="148">
        <v>0</v>
      </c>
      <c r="T114" s="149">
        <f t="shared" si="3"/>
        <v>0</v>
      </c>
      <c r="AR114" s="16" t="s">
        <v>998</v>
      </c>
      <c r="AT114" s="16" t="s">
        <v>233</v>
      </c>
      <c r="AU114" s="16" t="s">
        <v>77</v>
      </c>
      <c r="AY114" s="16" t="s">
        <v>147</v>
      </c>
      <c r="BE114" s="150">
        <f t="shared" si="4"/>
        <v>0</v>
      </c>
      <c r="BF114" s="150">
        <f t="shared" si="5"/>
        <v>0</v>
      </c>
      <c r="BG114" s="150">
        <f t="shared" si="6"/>
        <v>0</v>
      </c>
      <c r="BH114" s="150">
        <f t="shared" si="7"/>
        <v>0</v>
      </c>
      <c r="BI114" s="150">
        <f t="shared" si="8"/>
        <v>0</v>
      </c>
      <c r="BJ114" s="16" t="s">
        <v>77</v>
      </c>
      <c r="BK114" s="151">
        <f t="shared" si="9"/>
        <v>0</v>
      </c>
      <c r="BL114" s="16" t="s">
        <v>998</v>
      </c>
      <c r="BM114" s="16" t="s">
        <v>668</v>
      </c>
    </row>
    <row r="115" spans="2:65" s="1" customFormat="1" ht="16.5" customHeight="1">
      <c r="B115" s="139"/>
      <c r="C115" s="140" t="s">
        <v>306</v>
      </c>
      <c r="D115" s="140" t="s">
        <v>149</v>
      </c>
      <c r="E115" s="141" t="s">
        <v>1059</v>
      </c>
      <c r="F115" s="142" t="s">
        <v>1060</v>
      </c>
      <c r="G115" s="143" t="s">
        <v>326</v>
      </c>
      <c r="H115" s="144">
        <v>6</v>
      </c>
      <c r="I115" s="145"/>
      <c r="J115" s="144">
        <f t="shared" si="0"/>
        <v>0</v>
      </c>
      <c r="K115" s="142" t="s">
        <v>1</v>
      </c>
      <c r="L115" s="30"/>
      <c r="M115" s="146" t="s">
        <v>1</v>
      </c>
      <c r="N115" s="147" t="s">
        <v>40</v>
      </c>
      <c r="O115" s="49"/>
      <c r="P115" s="148">
        <f t="shared" si="1"/>
        <v>0</v>
      </c>
      <c r="Q115" s="148">
        <v>0</v>
      </c>
      <c r="R115" s="148">
        <f t="shared" si="2"/>
        <v>0</v>
      </c>
      <c r="S115" s="148">
        <v>0</v>
      </c>
      <c r="T115" s="149">
        <f t="shared" si="3"/>
        <v>0</v>
      </c>
      <c r="AR115" s="16" t="s">
        <v>998</v>
      </c>
      <c r="AT115" s="16" t="s">
        <v>149</v>
      </c>
      <c r="AU115" s="16" t="s">
        <v>77</v>
      </c>
      <c r="AY115" s="16" t="s">
        <v>147</v>
      </c>
      <c r="BE115" s="150">
        <f t="shared" si="4"/>
        <v>0</v>
      </c>
      <c r="BF115" s="150">
        <f t="shared" si="5"/>
        <v>0</v>
      </c>
      <c r="BG115" s="150">
        <f t="shared" si="6"/>
        <v>0</v>
      </c>
      <c r="BH115" s="150">
        <f t="shared" si="7"/>
        <v>0</v>
      </c>
      <c r="BI115" s="150">
        <f t="shared" si="8"/>
        <v>0</v>
      </c>
      <c r="BJ115" s="16" t="s">
        <v>77</v>
      </c>
      <c r="BK115" s="151">
        <f t="shared" si="9"/>
        <v>0</v>
      </c>
      <c r="BL115" s="16" t="s">
        <v>998</v>
      </c>
      <c r="BM115" s="16" t="s">
        <v>676</v>
      </c>
    </row>
    <row r="116" spans="2:65" s="1" customFormat="1" ht="16.5" customHeight="1">
      <c r="B116" s="139"/>
      <c r="C116" s="140" t="s">
        <v>310</v>
      </c>
      <c r="D116" s="140" t="s">
        <v>149</v>
      </c>
      <c r="E116" s="141" t="s">
        <v>1061</v>
      </c>
      <c r="F116" s="142" t="s">
        <v>1062</v>
      </c>
      <c r="G116" s="143" t="s">
        <v>326</v>
      </c>
      <c r="H116" s="144">
        <v>1</v>
      </c>
      <c r="I116" s="145"/>
      <c r="J116" s="144">
        <f t="shared" si="0"/>
        <v>0</v>
      </c>
      <c r="K116" s="142" t="s">
        <v>1</v>
      </c>
      <c r="L116" s="30"/>
      <c r="M116" s="146" t="s">
        <v>1</v>
      </c>
      <c r="N116" s="147" t="s">
        <v>40</v>
      </c>
      <c r="O116" s="49"/>
      <c r="P116" s="148">
        <f t="shared" si="1"/>
        <v>0</v>
      </c>
      <c r="Q116" s="148">
        <v>0</v>
      </c>
      <c r="R116" s="148">
        <f t="shared" si="2"/>
        <v>0</v>
      </c>
      <c r="S116" s="148">
        <v>0</v>
      </c>
      <c r="T116" s="149">
        <f t="shared" si="3"/>
        <v>0</v>
      </c>
      <c r="AR116" s="16" t="s">
        <v>998</v>
      </c>
      <c r="AT116" s="16" t="s">
        <v>149</v>
      </c>
      <c r="AU116" s="16" t="s">
        <v>77</v>
      </c>
      <c r="AY116" s="16" t="s">
        <v>147</v>
      </c>
      <c r="BE116" s="150">
        <f t="shared" si="4"/>
        <v>0</v>
      </c>
      <c r="BF116" s="150">
        <f t="shared" si="5"/>
        <v>0</v>
      </c>
      <c r="BG116" s="150">
        <f t="shared" si="6"/>
        <v>0</v>
      </c>
      <c r="BH116" s="150">
        <f t="shared" si="7"/>
        <v>0</v>
      </c>
      <c r="BI116" s="150">
        <f t="shared" si="8"/>
        <v>0</v>
      </c>
      <c r="BJ116" s="16" t="s">
        <v>77</v>
      </c>
      <c r="BK116" s="151">
        <f t="shared" si="9"/>
        <v>0</v>
      </c>
      <c r="BL116" s="16" t="s">
        <v>998</v>
      </c>
      <c r="BM116" s="16" t="s">
        <v>684</v>
      </c>
    </row>
    <row r="117" spans="2:65" s="1" customFormat="1" ht="16.5" customHeight="1">
      <c r="B117" s="139"/>
      <c r="C117" s="140" t="s">
        <v>314</v>
      </c>
      <c r="D117" s="140" t="s">
        <v>149</v>
      </c>
      <c r="E117" s="141" t="s">
        <v>1063</v>
      </c>
      <c r="F117" s="142" t="s">
        <v>1064</v>
      </c>
      <c r="G117" s="143" t="s">
        <v>326</v>
      </c>
      <c r="H117" s="144">
        <v>0</v>
      </c>
      <c r="I117" s="145"/>
      <c r="J117" s="144">
        <f t="shared" si="0"/>
        <v>0</v>
      </c>
      <c r="K117" s="142" t="s">
        <v>1</v>
      </c>
      <c r="L117" s="30"/>
      <c r="M117" s="146" t="s">
        <v>1</v>
      </c>
      <c r="N117" s="147" t="s">
        <v>40</v>
      </c>
      <c r="O117" s="49"/>
      <c r="P117" s="148">
        <f t="shared" si="1"/>
        <v>0</v>
      </c>
      <c r="Q117" s="148">
        <v>0</v>
      </c>
      <c r="R117" s="148">
        <f t="shared" si="2"/>
        <v>0</v>
      </c>
      <c r="S117" s="148">
        <v>0</v>
      </c>
      <c r="T117" s="149">
        <f t="shared" si="3"/>
        <v>0</v>
      </c>
      <c r="AR117" s="16" t="s">
        <v>998</v>
      </c>
      <c r="AT117" s="16" t="s">
        <v>149</v>
      </c>
      <c r="AU117" s="16" t="s">
        <v>77</v>
      </c>
      <c r="AY117" s="16" t="s">
        <v>147</v>
      </c>
      <c r="BE117" s="150">
        <f t="shared" si="4"/>
        <v>0</v>
      </c>
      <c r="BF117" s="150">
        <f t="shared" si="5"/>
        <v>0</v>
      </c>
      <c r="BG117" s="150">
        <f t="shared" si="6"/>
        <v>0</v>
      </c>
      <c r="BH117" s="150">
        <f t="shared" si="7"/>
        <v>0</v>
      </c>
      <c r="BI117" s="150">
        <f t="shared" si="8"/>
        <v>0</v>
      </c>
      <c r="BJ117" s="16" t="s">
        <v>77</v>
      </c>
      <c r="BK117" s="151">
        <f t="shared" si="9"/>
        <v>0</v>
      </c>
      <c r="BL117" s="16" t="s">
        <v>998</v>
      </c>
      <c r="BM117" s="16" t="s">
        <v>692</v>
      </c>
    </row>
    <row r="118" spans="2:65" s="1" customFormat="1" ht="16.5" customHeight="1">
      <c r="B118" s="139"/>
      <c r="C118" s="140" t="s">
        <v>319</v>
      </c>
      <c r="D118" s="140" t="s">
        <v>149</v>
      </c>
      <c r="E118" s="141" t="s">
        <v>1065</v>
      </c>
      <c r="F118" s="142" t="s">
        <v>1066</v>
      </c>
      <c r="G118" s="143" t="s">
        <v>326</v>
      </c>
      <c r="H118" s="144">
        <v>0</v>
      </c>
      <c r="I118" s="145"/>
      <c r="J118" s="144">
        <f t="shared" si="0"/>
        <v>0</v>
      </c>
      <c r="K118" s="142" t="s">
        <v>1</v>
      </c>
      <c r="L118" s="30"/>
      <c r="M118" s="146" t="s">
        <v>1</v>
      </c>
      <c r="N118" s="147" t="s">
        <v>40</v>
      </c>
      <c r="O118" s="49"/>
      <c r="P118" s="148">
        <f t="shared" si="1"/>
        <v>0</v>
      </c>
      <c r="Q118" s="148">
        <v>0</v>
      </c>
      <c r="R118" s="148">
        <f t="shared" si="2"/>
        <v>0</v>
      </c>
      <c r="S118" s="148">
        <v>0</v>
      </c>
      <c r="T118" s="149">
        <f t="shared" si="3"/>
        <v>0</v>
      </c>
      <c r="AR118" s="16" t="s">
        <v>998</v>
      </c>
      <c r="AT118" s="16" t="s">
        <v>149</v>
      </c>
      <c r="AU118" s="16" t="s">
        <v>77</v>
      </c>
      <c r="AY118" s="16" t="s">
        <v>147</v>
      </c>
      <c r="BE118" s="150">
        <f t="shared" si="4"/>
        <v>0</v>
      </c>
      <c r="BF118" s="150">
        <f t="shared" si="5"/>
        <v>0</v>
      </c>
      <c r="BG118" s="150">
        <f t="shared" si="6"/>
        <v>0</v>
      </c>
      <c r="BH118" s="150">
        <f t="shared" si="7"/>
        <v>0</v>
      </c>
      <c r="BI118" s="150">
        <f t="shared" si="8"/>
        <v>0</v>
      </c>
      <c r="BJ118" s="16" t="s">
        <v>77</v>
      </c>
      <c r="BK118" s="151">
        <f t="shared" si="9"/>
        <v>0</v>
      </c>
      <c r="BL118" s="16" t="s">
        <v>998</v>
      </c>
      <c r="BM118" s="16" t="s">
        <v>700</v>
      </c>
    </row>
    <row r="119" spans="2:65" s="1" customFormat="1" ht="16.5" customHeight="1">
      <c r="B119" s="139"/>
      <c r="C119" s="140" t="s">
        <v>323</v>
      </c>
      <c r="D119" s="140" t="s">
        <v>149</v>
      </c>
      <c r="E119" s="141" t="s">
        <v>1067</v>
      </c>
      <c r="F119" s="142" t="s">
        <v>1068</v>
      </c>
      <c r="G119" s="143" t="s">
        <v>326</v>
      </c>
      <c r="H119" s="144">
        <v>6</v>
      </c>
      <c r="I119" s="145"/>
      <c r="J119" s="144">
        <f t="shared" si="0"/>
        <v>0</v>
      </c>
      <c r="K119" s="142" t="s">
        <v>1</v>
      </c>
      <c r="L119" s="30"/>
      <c r="M119" s="146" t="s">
        <v>1</v>
      </c>
      <c r="N119" s="147" t="s">
        <v>40</v>
      </c>
      <c r="O119" s="49"/>
      <c r="P119" s="148">
        <f t="shared" si="1"/>
        <v>0</v>
      </c>
      <c r="Q119" s="148">
        <v>0</v>
      </c>
      <c r="R119" s="148">
        <f t="shared" si="2"/>
        <v>0</v>
      </c>
      <c r="S119" s="148">
        <v>0</v>
      </c>
      <c r="T119" s="149">
        <f t="shared" si="3"/>
        <v>0</v>
      </c>
      <c r="AR119" s="16" t="s">
        <v>998</v>
      </c>
      <c r="AT119" s="16" t="s">
        <v>149</v>
      </c>
      <c r="AU119" s="16" t="s">
        <v>77</v>
      </c>
      <c r="AY119" s="16" t="s">
        <v>147</v>
      </c>
      <c r="BE119" s="150">
        <f t="shared" si="4"/>
        <v>0</v>
      </c>
      <c r="BF119" s="150">
        <f t="shared" si="5"/>
        <v>0</v>
      </c>
      <c r="BG119" s="150">
        <f t="shared" si="6"/>
        <v>0</v>
      </c>
      <c r="BH119" s="150">
        <f t="shared" si="7"/>
        <v>0</v>
      </c>
      <c r="BI119" s="150">
        <f t="shared" si="8"/>
        <v>0</v>
      </c>
      <c r="BJ119" s="16" t="s">
        <v>77</v>
      </c>
      <c r="BK119" s="151">
        <f t="shared" si="9"/>
        <v>0</v>
      </c>
      <c r="BL119" s="16" t="s">
        <v>998</v>
      </c>
      <c r="BM119" s="16" t="s">
        <v>708</v>
      </c>
    </row>
    <row r="120" spans="2:65" s="1" customFormat="1" ht="16.5" customHeight="1">
      <c r="B120" s="139"/>
      <c r="C120" s="140" t="s">
        <v>328</v>
      </c>
      <c r="D120" s="140" t="s">
        <v>149</v>
      </c>
      <c r="E120" s="141" t="s">
        <v>1069</v>
      </c>
      <c r="F120" s="142" t="s">
        <v>1070</v>
      </c>
      <c r="G120" s="143" t="s">
        <v>644</v>
      </c>
      <c r="H120" s="144">
        <v>24</v>
      </c>
      <c r="I120" s="145"/>
      <c r="J120" s="144">
        <f t="shared" si="0"/>
        <v>0</v>
      </c>
      <c r="K120" s="142" t="s">
        <v>1</v>
      </c>
      <c r="L120" s="30"/>
      <c r="M120" s="146" t="s">
        <v>1</v>
      </c>
      <c r="N120" s="147" t="s">
        <v>40</v>
      </c>
      <c r="O120" s="49"/>
      <c r="P120" s="148">
        <f t="shared" si="1"/>
        <v>0</v>
      </c>
      <c r="Q120" s="148">
        <v>0</v>
      </c>
      <c r="R120" s="148">
        <f t="shared" si="2"/>
        <v>0</v>
      </c>
      <c r="S120" s="148">
        <v>0</v>
      </c>
      <c r="T120" s="149">
        <f t="shared" si="3"/>
        <v>0</v>
      </c>
      <c r="AR120" s="16" t="s">
        <v>998</v>
      </c>
      <c r="AT120" s="16" t="s">
        <v>149</v>
      </c>
      <c r="AU120" s="16" t="s">
        <v>77</v>
      </c>
      <c r="AY120" s="16" t="s">
        <v>147</v>
      </c>
      <c r="BE120" s="150">
        <f t="shared" si="4"/>
        <v>0</v>
      </c>
      <c r="BF120" s="150">
        <f t="shared" si="5"/>
        <v>0</v>
      </c>
      <c r="BG120" s="150">
        <f t="shared" si="6"/>
        <v>0</v>
      </c>
      <c r="BH120" s="150">
        <f t="shared" si="7"/>
        <v>0</v>
      </c>
      <c r="BI120" s="150">
        <f t="shared" si="8"/>
        <v>0</v>
      </c>
      <c r="BJ120" s="16" t="s">
        <v>77</v>
      </c>
      <c r="BK120" s="151">
        <f t="shared" si="9"/>
        <v>0</v>
      </c>
      <c r="BL120" s="16" t="s">
        <v>998</v>
      </c>
      <c r="BM120" s="16" t="s">
        <v>716</v>
      </c>
    </row>
    <row r="121" spans="2:65" s="1" customFormat="1" ht="16.5" customHeight="1">
      <c r="B121" s="139"/>
      <c r="C121" s="140" t="s">
        <v>332</v>
      </c>
      <c r="D121" s="140" t="s">
        <v>149</v>
      </c>
      <c r="E121" s="141" t="s">
        <v>1071</v>
      </c>
      <c r="F121" s="142" t="s">
        <v>1072</v>
      </c>
      <c r="G121" s="143" t="s">
        <v>1</v>
      </c>
      <c r="H121" s="144">
        <v>0</v>
      </c>
      <c r="I121" s="145"/>
      <c r="J121" s="144">
        <f t="shared" si="0"/>
        <v>0</v>
      </c>
      <c r="K121" s="142" t="s">
        <v>1</v>
      </c>
      <c r="L121" s="30"/>
      <c r="M121" s="146" t="s">
        <v>1</v>
      </c>
      <c r="N121" s="147" t="s">
        <v>40</v>
      </c>
      <c r="O121" s="49"/>
      <c r="P121" s="148">
        <f t="shared" si="1"/>
        <v>0</v>
      </c>
      <c r="Q121" s="148">
        <v>0</v>
      </c>
      <c r="R121" s="148">
        <f t="shared" si="2"/>
        <v>0</v>
      </c>
      <c r="S121" s="148">
        <v>0</v>
      </c>
      <c r="T121" s="149">
        <f t="shared" si="3"/>
        <v>0</v>
      </c>
      <c r="AR121" s="16" t="s">
        <v>998</v>
      </c>
      <c r="AT121" s="16" t="s">
        <v>149</v>
      </c>
      <c r="AU121" s="16" t="s">
        <v>77</v>
      </c>
      <c r="AY121" s="16" t="s">
        <v>147</v>
      </c>
      <c r="BE121" s="150">
        <f t="shared" si="4"/>
        <v>0</v>
      </c>
      <c r="BF121" s="150">
        <f t="shared" si="5"/>
        <v>0</v>
      </c>
      <c r="BG121" s="150">
        <f t="shared" si="6"/>
        <v>0</v>
      </c>
      <c r="BH121" s="150">
        <f t="shared" si="7"/>
        <v>0</v>
      </c>
      <c r="BI121" s="150">
        <f t="shared" si="8"/>
        <v>0</v>
      </c>
      <c r="BJ121" s="16" t="s">
        <v>77</v>
      </c>
      <c r="BK121" s="151">
        <f t="shared" si="9"/>
        <v>0</v>
      </c>
      <c r="BL121" s="16" t="s">
        <v>998</v>
      </c>
      <c r="BM121" s="16" t="s">
        <v>724</v>
      </c>
    </row>
    <row r="122" spans="2:65" s="1" customFormat="1" ht="16.5" customHeight="1">
      <c r="B122" s="139"/>
      <c r="C122" s="140" t="s">
        <v>336</v>
      </c>
      <c r="D122" s="140" t="s">
        <v>149</v>
      </c>
      <c r="E122" s="141" t="s">
        <v>1073</v>
      </c>
      <c r="F122" s="142" t="s">
        <v>1074</v>
      </c>
      <c r="G122" s="143" t="s">
        <v>403</v>
      </c>
      <c r="H122" s="145"/>
      <c r="I122" s="145"/>
      <c r="J122" s="144">
        <f t="shared" si="0"/>
        <v>0</v>
      </c>
      <c r="K122" s="142" t="s">
        <v>1</v>
      </c>
      <c r="L122" s="30"/>
      <c r="M122" s="146" t="s">
        <v>1</v>
      </c>
      <c r="N122" s="147" t="s">
        <v>40</v>
      </c>
      <c r="O122" s="49"/>
      <c r="P122" s="148">
        <f t="shared" si="1"/>
        <v>0</v>
      </c>
      <c r="Q122" s="148">
        <v>0</v>
      </c>
      <c r="R122" s="148">
        <f t="shared" si="2"/>
        <v>0</v>
      </c>
      <c r="S122" s="148">
        <v>0</v>
      </c>
      <c r="T122" s="149">
        <f t="shared" si="3"/>
        <v>0</v>
      </c>
      <c r="AR122" s="16" t="s">
        <v>998</v>
      </c>
      <c r="AT122" s="16" t="s">
        <v>149</v>
      </c>
      <c r="AU122" s="16" t="s">
        <v>77</v>
      </c>
      <c r="AY122" s="16" t="s">
        <v>147</v>
      </c>
      <c r="BE122" s="150">
        <f t="shared" si="4"/>
        <v>0</v>
      </c>
      <c r="BF122" s="150">
        <f t="shared" si="5"/>
        <v>0</v>
      </c>
      <c r="BG122" s="150">
        <f t="shared" si="6"/>
        <v>0</v>
      </c>
      <c r="BH122" s="150">
        <f t="shared" si="7"/>
        <v>0</v>
      </c>
      <c r="BI122" s="150">
        <f t="shared" si="8"/>
        <v>0</v>
      </c>
      <c r="BJ122" s="16" t="s">
        <v>77</v>
      </c>
      <c r="BK122" s="151">
        <f t="shared" si="9"/>
        <v>0</v>
      </c>
      <c r="BL122" s="16" t="s">
        <v>998</v>
      </c>
      <c r="BM122" s="16" t="s">
        <v>733</v>
      </c>
    </row>
    <row r="123" spans="2:65" s="1" customFormat="1" ht="16.5" customHeight="1">
      <c r="B123" s="139"/>
      <c r="C123" s="140" t="s">
        <v>340</v>
      </c>
      <c r="D123" s="140" t="s">
        <v>149</v>
      </c>
      <c r="E123" s="141" t="s">
        <v>1075</v>
      </c>
      <c r="F123" s="142" t="s">
        <v>1076</v>
      </c>
      <c r="G123" s="143" t="s">
        <v>403</v>
      </c>
      <c r="H123" s="145"/>
      <c r="I123" s="145"/>
      <c r="J123" s="144">
        <f t="shared" si="0"/>
        <v>0</v>
      </c>
      <c r="K123" s="142" t="s">
        <v>1</v>
      </c>
      <c r="L123" s="30"/>
      <c r="M123" s="193" t="s">
        <v>1</v>
      </c>
      <c r="N123" s="194" t="s">
        <v>40</v>
      </c>
      <c r="O123" s="195"/>
      <c r="P123" s="196">
        <f t="shared" si="1"/>
        <v>0</v>
      </c>
      <c r="Q123" s="196">
        <v>0</v>
      </c>
      <c r="R123" s="196">
        <f t="shared" si="2"/>
        <v>0</v>
      </c>
      <c r="S123" s="196">
        <v>0</v>
      </c>
      <c r="T123" s="197">
        <f t="shared" si="3"/>
        <v>0</v>
      </c>
      <c r="AR123" s="16" t="s">
        <v>998</v>
      </c>
      <c r="AT123" s="16" t="s">
        <v>149</v>
      </c>
      <c r="AU123" s="16" t="s">
        <v>77</v>
      </c>
      <c r="AY123" s="16" t="s">
        <v>147</v>
      </c>
      <c r="BE123" s="150">
        <f t="shared" si="4"/>
        <v>0</v>
      </c>
      <c r="BF123" s="150">
        <f t="shared" si="5"/>
        <v>0</v>
      </c>
      <c r="BG123" s="150">
        <f t="shared" si="6"/>
        <v>0</v>
      </c>
      <c r="BH123" s="150">
        <f t="shared" si="7"/>
        <v>0</v>
      </c>
      <c r="BI123" s="150">
        <f t="shared" si="8"/>
        <v>0</v>
      </c>
      <c r="BJ123" s="16" t="s">
        <v>77</v>
      </c>
      <c r="BK123" s="151">
        <f t="shared" si="9"/>
        <v>0</v>
      </c>
      <c r="BL123" s="16" t="s">
        <v>998</v>
      </c>
      <c r="BM123" s="16" t="s">
        <v>741</v>
      </c>
    </row>
    <row r="124" spans="2:65" s="1" customFormat="1" ht="6.95" customHeight="1">
      <c r="B124" s="39"/>
      <c r="C124" s="40"/>
      <c r="D124" s="40"/>
      <c r="E124" s="40"/>
      <c r="F124" s="40"/>
      <c r="G124" s="40"/>
      <c r="H124" s="40"/>
      <c r="I124" s="100"/>
      <c r="J124" s="40"/>
      <c r="K124" s="40"/>
      <c r="L124" s="30"/>
    </row>
  </sheetData>
  <autoFilter ref="C80:K123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100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1077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tr">
        <f>IF('Rekapitulácia stavby'!AN10="","",'Rekapitulácia stavby'!AN10)</f>
        <v/>
      </c>
      <c r="L14" s="30"/>
    </row>
    <row r="15" spans="2:46" s="1" customFormat="1" ht="18" customHeight="1">
      <c r="B15" s="30"/>
      <c r="E15" s="16" t="str">
        <f>IF('Rekapitulácia stavby'!E11="","",'Rekapitulácia stavby'!E11)</f>
        <v>Mestský úrad , Trenčín</v>
      </c>
      <c r="I15" s="85" t="s">
        <v>25</v>
      </c>
      <c r="J15" s="16" t="str">
        <f>IF('Rekapitulácia stavby'!AN11="","",'Rekapitulácia stavby'!AN11)</f>
        <v/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tr">
        <f>IF('Rekapitulácia stavby'!AN16="","",'Rekapitulácia stavby'!AN16)</f>
        <v/>
      </c>
      <c r="L20" s="30"/>
    </row>
    <row r="21" spans="2:12" s="1" customFormat="1" ht="18" customHeight="1">
      <c r="B21" s="30"/>
      <c r="E21" s="16" t="str">
        <f>IF('Rekapitulácia stavby'!E17="","",'Rekapitulácia stavby'!E17)</f>
        <v>BYTOP , s.r.o. Trenčín</v>
      </c>
      <c r="I21" s="85" t="s">
        <v>25</v>
      </c>
      <c r="J21" s="16" t="str">
        <f>IF('Rekapitulácia stavby'!AN17="","",'Rekapitulácia stavby'!AN17)</f>
        <v/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tr">
        <f>IF('Rekapitulácia stavby'!AN19="","",'Rekapitulácia stavby'!AN19)</f>
        <v/>
      </c>
      <c r="L23" s="30"/>
    </row>
    <row r="24" spans="2:12" s="1" customFormat="1" ht="18" customHeight="1">
      <c r="B24" s="30"/>
      <c r="E24" s="16" t="str">
        <f>IF('Rekapitulácia stavby'!E20="","",'Rekapitulácia stavby'!E20)</f>
        <v>Martinusová Katarína</v>
      </c>
      <c r="I24" s="85" t="s">
        <v>25</v>
      </c>
      <c r="J24" s="16" t="str">
        <f>IF('Rekapitulácia stavby'!AN20="","",'Rekapitulácia stavby'!AN20)</f>
        <v/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ROUND(J81,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ROUND((SUM(BE81:BE115)),  2)</f>
        <v>0</v>
      </c>
      <c r="I33" s="92">
        <v>0.2</v>
      </c>
      <c r="J33" s="91">
        <f>ROUND(((SUM(BE81:BE115))*I33),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ROUND((SUM(BF81:BF115)),  2)</f>
        <v>0</v>
      </c>
      <c r="I34" s="92">
        <v>0.2</v>
      </c>
      <c r="J34" s="91">
        <f>ROUND(((SUM(BF81:BF115))*I34),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ROUND((SUM(BG81:BG115)),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ROUND((SUM(BH81:BH115)),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ROUND((SUM(BI81:BI115)),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9 - SO 103 - Vonkajšie rozvody silnoprúdu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J81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450</v>
      </c>
      <c r="E60" s="108"/>
      <c r="F60" s="108"/>
      <c r="G60" s="108"/>
      <c r="H60" s="108"/>
      <c r="I60" s="109"/>
      <c r="J60" s="110">
        <f>J82</f>
        <v>0</v>
      </c>
      <c r="L60" s="106"/>
    </row>
    <row r="61" spans="2:47" s="8" customFormat="1" ht="19.899999999999999" customHeight="1">
      <c r="B61" s="111"/>
      <c r="D61" s="112" t="s">
        <v>993</v>
      </c>
      <c r="E61" s="113"/>
      <c r="F61" s="113"/>
      <c r="G61" s="113"/>
      <c r="H61" s="113"/>
      <c r="I61" s="114"/>
      <c r="J61" s="115">
        <f>J83</f>
        <v>0</v>
      </c>
      <c r="L61" s="111"/>
    </row>
    <row r="62" spans="2:47" s="1" customFormat="1" ht="21.75" customHeight="1">
      <c r="B62" s="30"/>
      <c r="I62" s="84"/>
      <c r="L62" s="30"/>
    </row>
    <row r="63" spans="2:47" s="1" customFormat="1" ht="6.95" customHeight="1">
      <c r="B63" s="39"/>
      <c r="C63" s="40"/>
      <c r="D63" s="40"/>
      <c r="E63" s="40"/>
      <c r="F63" s="40"/>
      <c r="G63" s="40"/>
      <c r="H63" s="40"/>
      <c r="I63" s="100"/>
      <c r="J63" s="40"/>
      <c r="K63" s="40"/>
      <c r="L63" s="30"/>
    </row>
    <row r="67" spans="2:20" s="1" customFormat="1" ht="6.95" customHeight="1">
      <c r="B67" s="41"/>
      <c r="C67" s="42"/>
      <c r="D67" s="42"/>
      <c r="E67" s="42"/>
      <c r="F67" s="42"/>
      <c r="G67" s="42"/>
      <c r="H67" s="42"/>
      <c r="I67" s="101"/>
      <c r="J67" s="42"/>
      <c r="K67" s="42"/>
      <c r="L67" s="30"/>
    </row>
    <row r="68" spans="2:20" s="1" customFormat="1" ht="24.95" customHeight="1">
      <c r="B68" s="30"/>
      <c r="C68" s="20" t="s">
        <v>133</v>
      </c>
      <c r="I68" s="84"/>
      <c r="L68" s="30"/>
    </row>
    <row r="69" spans="2:20" s="1" customFormat="1" ht="6.95" customHeight="1">
      <c r="B69" s="30"/>
      <c r="I69" s="84"/>
      <c r="L69" s="30"/>
    </row>
    <row r="70" spans="2:20" s="1" customFormat="1" ht="12" customHeight="1">
      <c r="B70" s="30"/>
      <c r="C70" s="25" t="s">
        <v>14</v>
      </c>
      <c r="I70" s="84"/>
      <c r="L70" s="30"/>
    </row>
    <row r="71" spans="2:20" s="1" customFormat="1" ht="16.5" customHeight="1">
      <c r="B71" s="30"/>
      <c r="E71" s="238" t="str">
        <f>E7</f>
        <v>ROZKVET - OPRAVA NÁMESTIA</v>
      </c>
      <c r="F71" s="239"/>
      <c r="G71" s="239"/>
      <c r="H71" s="239"/>
      <c r="I71" s="84"/>
      <c r="L71" s="30"/>
    </row>
    <row r="72" spans="2:20" s="1" customFormat="1" ht="12" customHeight="1">
      <c r="B72" s="30"/>
      <c r="C72" s="25" t="s">
        <v>114</v>
      </c>
      <c r="I72" s="84"/>
      <c r="L72" s="30"/>
    </row>
    <row r="73" spans="2:20" s="1" customFormat="1" ht="16.5" customHeight="1">
      <c r="B73" s="30"/>
      <c r="E73" s="212" t="str">
        <f>E9</f>
        <v>9 - SO 103 - Vonkajšie rozvody silnoprúdu</v>
      </c>
      <c r="F73" s="211"/>
      <c r="G73" s="211"/>
      <c r="H73" s="211"/>
      <c r="I73" s="84"/>
      <c r="L73" s="30"/>
    </row>
    <row r="74" spans="2:20" s="1" customFormat="1" ht="6.95" customHeight="1">
      <c r="B74" s="30"/>
      <c r="I74" s="84"/>
      <c r="L74" s="30"/>
    </row>
    <row r="75" spans="2:20" s="1" customFormat="1" ht="12" customHeight="1">
      <c r="B75" s="30"/>
      <c r="C75" s="25" t="s">
        <v>18</v>
      </c>
      <c r="F75" s="16" t="str">
        <f>F12</f>
        <v xml:space="preserve"> </v>
      </c>
      <c r="I75" s="85" t="s">
        <v>20</v>
      </c>
      <c r="J75" s="46" t="str">
        <f>IF(J12="","",J12)</f>
        <v>15.10.2018</v>
      </c>
      <c r="L75" s="30"/>
    </row>
    <row r="76" spans="2:20" s="1" customFormat="1" ht="6.95" customHeight="1">
      <c r="B76" s="30"/>
      <c r="I76" s="84"/>
      <c r="L76" s="30"/>
    </row>
    <row r="77" spans="2:20" s="1" customFormat="1" ht="13.7" customHeight="1">
      <c r="B77" s="30"/>
      <c r="C77" s="25" t="s">
        <v>22</v>
      </c>
      <c r="F77" s="16" t="str">
        <f>E15</f>
        <v>Mestský úrad , Trenčín</v>
      </c>
      <c r="I77" s="85" t="s">
        <v>27</v>
      </c>
      <c r="J77" s="28" t="str">
        <f>E21</f>
        <v>BYTOP , s.r.o. Trenčín</v>
      </c>
      <c r="L77" s="30"/>
    </row>
    <row r="78" spans="2:20" s="1" customFormat="1" ht="13.7" customHeight="1">
      <c r="B78" s="30"/>
      <c r="C78" s="25" t="s">
        <v>26</v>
      </c>
      <c r="F78" s="16">
        <f>IF(E18="","",E18)</f>
        <v>0</v>
      </c>
      <c r="I78" s="85" t="s">
        <v>31</v>
      </c>
      <c r="J78" s="28" t="str">
        <f>E24</f>
        <v>Martinusová Katarína</v>
      </c>
      <c r="L78" s="30"/>
    </row>
    <row r="79" spans="2:20" s="1" customFormat="1" ht="10.35" customHeight="1">
      <c r="B79" s="30"/>
      <c r="I79" s="84"/>
      <c r="L79" s="30"/>
    </row>
    <row r="80" spans="2:20" s="9" customFormat="1" ht="29.25" customHeight="1">
      <c r="B80" s="116"/>
      <c r="C80" s="117" t="s">
        <v>134</v>
      </c>
      <c r="D80" s="118" t="s">
        <v>53</v>
      </c>
      <c r="E80" s="118" t="s">
        <v>49</v>
      </c>
      <c r="F80" s="118" t="s">
        <v>50</v>
      </c>
      <c r="G80" s="118" t="s">
        <v>135</v>
      </c>
      <c r="H80" s="118" t="s">
        <v>136</v>
      </c>
      <c r="I80" s="119" t="s">
        <v>137</v>
      </c>
      <c r="J80" s="120" t="s">
        <v>118</v>
      </c>
      <c r="K80" s="121" t="s">
        <v>138</v>
      </c>
      <c r="L80" s="116"/>
      <c r="M80" s="53" t="s">
        <v>1</v>
      </c>
      <c r="N80" s="54" t="s">
        <v>38</v>
      </c>
      <c r="O80" s="54" t="s">
        <v>139</v>
      </c>
      <c r="P80" s="54" t="s">
        <v>140</v>
      </c>
      <c r="Q80" s="54" t="s">
        <v>141</v>
      </c>
      <c r="R80" s="54" t="s">
        <v>142</v>
      </c>
      <c r="S80" s="54" t="s">
        <v>143</v>
      </c>
      <c r="T80" s="55" t="s">
        <v>144</v>
      </c>
    </row>
    <row r="81" spans="2:65" s="1" customFormat="1" ht="22.9" customHeight="1">
      <c r="B81" s="30"/>
      <c r="C81" s="58" t="s">
        <v>119</v>
      </c>
      <c r="I81" s="84"/>
      <c r="J81" s="122">
        <f>BK81</f>
        <v>0</v>
      </c>
      <c r="L81" s="30"/>
      <c r="M81" s="56"/>
      <c r="N81" s="47"/>
      <c r="O81" s="47"/>
      <c r="P81" s="123">
        <f>P82</f>
        <v>0</v>
      </c>
      <c r="Q81" s="47"/>
      <c r="R81" s="123">
        <f>R82</f>
        <v>0.75490000000000002</v>
      </c>
      <c r="S81" s="47"/>
      <c r="T81" s="124">
        <f>T82</f>
        <v>0</v>
      </c>
      <c r="AT81" s="16" t="s">
        <v>67</v>
      </c>
      <c r="AU81" s="16" t="s">
        <v>120</v>
      </c>
      <c r="BK81" s="125">
        <f>BK82</f>
        <v>0</v>
      </c>
    </row>
    <row r="82" spans="2:65" s="10" customFormat="1" ht="25.9" customHeight="1">
      <c r="B82" s="126"/>
      <c r="D82" s="127" t="s">
        <v>67</v>
      </c>
      <c r="E82" s="128" t="s">
        <v>233</v>
      </c>
      <c r="F82" s="128" t="s">
        <v>606</v>
      </c>
      <c r="I82" s="129"/>
      <c r="J82" s="130">
        <f>BK82</f>
        <v>0</v>
      </c>
      <c r="L82" s="126"/>
      <c r="M82" s="131"/>
      <c r="N82" s="132"/>
      <c r="O82" s="132"/>
      <c r="P82" s="133">
        <f>P83</f>
        <v>0</v>
      </c>
      <c r="Q82" s="132"/>
      <c r="R82" s="133">
        <f>R83</f>
        <v>0.75490000000000002</v>
      </c>
      <c r="S82" s="132"/>
      <c r="T82" s="134">
        <f>T83</f>
        <v>0</v>
      </c>
      <c r="AR82" s="127" t="s">
        <v>83</v>
      </c>
      <c r="AT82" s="135" t="s">
        <v>67</v>
      </c>
      <c r="AU82" s="135" t="s">
        <v>68</v>
      </c>
      <c r="AY82" s="127" t="s">
        <v>147</v>
      </c>
      <c r="BK82" s="136">
        <f>BK83</f>
        <v>0</v>
      </c>
    </row>
    <row r="83" spans="2:65" s="10" customFormat="1" ht="22.9" customHeight="1">
      <c r="B83" s="126"/>
      <c r="D83" s="127" t="s">
        <v>67</v>
      </c>
      <c r="E83" s="137" t="s">
        <v>994</v>
      </c>
      <c r="F83" s="137" t="s">
        <v>995</v>
      </c>
      <c r="I83" s="129"/>
      <c r="J83" s="138">
        <f>BK83</f>
        <v>0</v>
      </c>
      <c r="L83" s="126"/>
      <c r="M83" s="131"/>
      <c r="N83" s="132"/>
      <c r="O83" s="132"/>
      <c r="P83" s="133">
        <f>SUM(P84:P115)</f>
        <v>0</v>
      </c>
      <c r="Q83" s="132"/>
      <c r="R83" s="133">
        <f>SUM(R84:R115)</f>
        <v>0.75490000000000002</v>
      </c>
      <c r="S83" s="132"/>
      <c r="T83" s="134">
        <f>SUM(T84:T115)</f>
        <v>0</v>
      </c>
      <c r="AR83" s="127" t="s">
        <v>83</v>
      </c>
      <c r="AT83" s="135" t="s">
        <v>67</v>
      </c>
      <c r="AU83" s="135" t="s">
        <v>73</v>
      </c>
      <c r="AY83" s="127" t="s">
        <v>147</v>
      </c>
      <c r="BK83" s="136">
        <f>SUM(BK84:BK115)</f>
        <v>0</v>
      </c>
    </row>
    <row r="84" spans="2:65" s="1" customFormat="1" ht="16.5" customHeight="1">
      <c r="B84" s="139"/>
      <c r="C84" s="140" t="s">
        <v>73</v>
      </c>
      <c r="D84" s="140" t="s">
        <v>149</v>
      </c>
      <c r="E84" s="141" t="s">
        <v>1078</v>
      </c>
      <c r="F84" s="142" t="s">
        <v>1079</v>
      </c>
      <c r="G84" s="143" t="s">
        <v>171</v>
      </c>
      <c r="H84" s="144">
        <v>150</v>
      </c>
      <c r="I84" s="145"/>
      <c r="J84" s="144">
        <f t="shared" ref="J84:J115" si="0">ROUND(I84*H84,3)</f>
        <v>0</v>
      </c>
      <c r="K84" s="142" t="s">
        <v>1</v>
      </c>
      <c r="L84" s="30"/>
      <c r="M84" s="146" t="s">
        <v>1</v>
      </c>
      <c r="N84" s="147" t="s">
        <v>40</v>
      </c>
      <c r="O84" s="49"/>
      <c r="P84" s="148">
        <f t="shared" ref="P84:P115" si="1">O84*H84</f>
        <v>0</v>
      </c>
      <c r="Q84" s="148">
        <v>0</v>
      </c>
      <c r="R84" s="148">
        <f t="shared" ref="R84:R115" si="2">Q84*H84</f>
        <v>0</v>
      </c>
      <c r="S84" s="148">
        <v>0</v>
      </c>
      <c r="T84" s="149">
        <f t="shared" ref="T84:T115" si="3">S84*H84</f>
        <v>0</v>
      </c>
      <c r="AR84" s="16" t="s">
        <v>998</v>
      </c>
      <c r="AT84" s="16" t="s">
        <v>149</v>
      </c>
      <c r="AU84" s="16" t="s">
        <v>77</v>
      </c>
      <c r="AY84" s="16" t="s">
        <v>147</v>
      </c>
      <c r="BE84" s="150">
        <f t="shared" ref="BE84:BE115" si="4">IF(N84="základná",J84,0)</f>
        <v>0</v>
      </c>
      <c r="BF84" s="150">
        <f t="shared" ref="BF84:BF115" si="5">IF(N84="znížená",J84,0)</f>
        <v>0</v>
      </c>
      <c r="BG84" s="150">
        <f t="shared" ref="BG84:BG115" si="6">IF(N84="zákl. prenesená",J84,0)</f>
        <v>0</v>
      </c>
      <c r="BH84" s="150">
        <f t="shared" ref="BH84:BH115" si="7">IF(N84="zníž. prenesená",J84,0)</f>
        <v>0</v>
      </c>
      <c r="BI84" s="150">
        <f t="shared" ref="BI84:BI115" si="8">IF(N84="nulová",J84,0)</f>
        <v>0</v>
      </c>
      <c r="BJ84" s="16" t="s">
        <v>77</v>
      </c>
      <c r="BK84" s="151">
        <f t="shared" ref="BK84:BK115" si="9">ROUND(I84*H84,3)</f>
        <v>0</v>
      </c>
      <c r="BL84" s="16" t="s">
        <v>998</v>
      </c>
      <c r="BM84" s="16" t="s">
        <v>77</v>
      </c>
    </row>
    <row r="85" spans="2:65" s="1" customFormat="1" ht="16.5" customHeight="1">
      <c r="B85" s="139"/>
      <c r="C85" s="184" t="s">
        <v>77</v>
      </c>
      <c r="D85" s="184" t="s">
        <v>233</v>
      </c>
      <c r="E85" s="185" t="s">
        <v>1080</v>
      </c>
      <c r="F85" s="186" t="s">
        <v>1081</v>
      </c>
      <c r="G85" s="187" t="s">
        <v>171</v>
      </c>
      <c r="H85" s="188">
        <v>150</v>
      </c>
      <c r="I85" s="189"/>
      <c r="J85" s="188">
        <f t="shared" si="0"/>
        <v>0</v>
      </c>
      <c r="K85" s="186" t="s">
        <v>1</v>
      </c>
      <c r="L85" s="190"/>
      <c r="M85" s="191" t="s">
        <v>1</v>
      </c>
      <c r="N85" s="192" t="s">
        <v>40</v>
      </c>
      <c r="O85" s="49"/>
      <c r="P85" s="148">
        <f t="shared" si="1"/>
        <v>0</v>
      </c>
      <c r="Q85" s="148">
        <v>4.8000000000000001E-4</v>
      </c>
      <c r="R85" s="148">
        <f t="shared" si="2"/>
        <v>7.2000000000000008E-2</v>
      </c>
      <c r="S85" s="148">
        <v>0</v>
      </c>
      <c r="T85" s="149">
        <f t="shared" si="3"/>
        <v>0</v>
      </c>
      <c r="AR85" s="16" t="s">
        <v>998</v>
      </c>
      <c r="AT85" s="16" t="s">
        <v>233</v>
      </c>
      <c r="AU85" s="16" t="s">
        <v>77</v>
      </c>
      <c r="AY85" s="16" t="s">
        <v>147</v>
      </c>
      <c r="BE85" s="150">
        <f t="shared" si="4"/>
        <v>0</v>
      </c>
      <c r="BF85" s="150">
        <f t="shared" si="5"/>
        <v>0</v>
      </c>
      <c r="BG85" s="150">
        <f t="shared" si="6"/>
        <v>0</v>
      </c>
      <c r="BH85" s="150">
        <f t="shared" si="7"/>
        <v>0</v>
      </c>
      <c r="BI85" s="150">
        <f t="shared" si="8"/>
        <v>0</v>
      </c>
      <c r="BJ85" s="16" t="s">
        <v>77</v>
      </c>
      <c r="BK85" s="151">
        <f t="shared" si="9"/>
        <v>0</v>
      </c>
      <c r="BL85" s="16" t="s">
        <v>998</v>
      </c>
      <c r="BM85" s="16" t="s">
        <v>83</v>
      </c>
    </row>
    <row r="86" spans="2:65" s="1" customFormat="1" ht="16.5" customHeight="1">
      <c r="B86" s="139"/>
      <c r="C86" s="140" t="s">
        <v>80</v>
      </c>
      <c r="D86" s="140" t="s">
        <v>149</v>
      </c>
      <c r="E86" s="141" t="s">
        <v>1011</v>
      </c>
      <c r="F86" s="142" t="s">
        <v>1012</v>
      </c>
      <c r="G86" s="143" t="s">
        <v>171</v>
      </c>
      <c r="H86" s="144">
        <v>30</v>
      </c>
      <c r="I86" s="145"/>
      <c r="J86" s="144">
        <f t="shared" si="0"/>
        <v>0</v>
      </c>
      <c r="K86" s="142" t="s">
        <v>1</v>
      </c>
      <c r="L86" s="30"/>
      <c r="M86" s="146" t="s">
        <v>1</v>
      </c>
      <c r="N86" s="147" t="s">
        <v>40</v>
      </c>
      <c r="O86" s="49"/>
      <c r="P86" s="148">
        <f t="shared" si="1"/>
        <v>0</v>
      </c>
      <c r="Q86" s="148">
        <v>0</v>
      </c>
      <c r="R86" s="148">
        <f t="shared" si="2"/>
        <v>0</v>
      </c>
      <c r="S86" s="148">
        <v>0</v>
      </c>
      <c r="T86" s="149">
        <f t="shared" si="3"/>
        <v>0</v>
      </c>
      <c r="AR86" s="16" t="s">
        <v>998</v>
      </c>
      <c r="AT86" s="16" t="s">
        <v>149</v>
      </c>
      <c r="AU86" s="16" t="s">
        <v>77</v>
      </c>
      <c r="AY86" s="16" t="s">
        <v>147</v>
      </c>
      <c r="BE86" s="150">
        <f t="shared" si="4"/>
        <v>0</v>
      </c>
      <c r="BF86" s="150">
        <f t="shared" si="5"/>
        <v>0</v>
      </c>
      <c r="BG86" s="150">
        <f t="shared" si="6"/>
        <v>0</v>
      </c>
      <c r="BH86" s="150">
        <f t="shared" si="7"/>
        <v>0</v>
      </c>
      <c r="BI86" s="150">
        <f t="shared" si="8"/>
        <v>0</v>
      </c>
      <c r="BJ86" s="16" t="s">
        <v>77</v>
      </c>
      <c r="BK86" s="151">
        <f t="shared" si="9"/>
        <v>0</v>
      </c>
      <c r="BL86" s="16" t="s">
        <v>998</v>
      </c>
      <c r="BM86" s="16" t="s">
        <v>89</v>
      </c>
    </row>
    <row r="87" spans="2:65" s="1" customFormat="1" ht="16.5" customHeight="1">
      <c r="B87" s="139"/>
      <c r="C87" s="184" t="s">
        <v>83</v>
      </c>
      <c r="D87" s="184" t="s">
        <v>233</v>
      </c>
      <c r="E87" s="185" t="s">
        <v>1013</v>
      </c>
      <c r="F87" s="186" t="s">
        <v>1014</v>
      </c>
      <c r="G87" s="187" t="s">
        <v>171</v>
      </c>
      <c r="H87" s="188">
        <v>30</v>
      </c>
      <c r="I87" s="189"/>
      <c r="J87" s="188">
        <f t="shared" si="0"/>
        <v>0</v>
      </c>
      <c r="K87" s="186" t="s">
        <v>1</v>
      </c>
      <c r="L87" s="190"/>
      <c r="M87" s="191" t="s">
        <v>1</v>
      </c>
      <c r="N87" s="192" t="s">
        <v>40</v>
      </c>
      <c r="O87" s="49"/>
      <c r="P87" s="148">
        <f t="shared" si="1"/>
        <v>0</v>
      </c>
      <c r="Q87" s="148">
        <v>6.2E-4</v>
      </c>
      <c r="R87" s="148">
        <f t="shared" si="2"/>
        <v>1.8599999999999998E-2</v>
      </c>
      <c r="S87" s="148">
        <v>0</v>
      </c>
      <c r="T87" s="149">
        <f t="shared" si="3"/>
        <v>0</v>
      </c>
      <c r="AR87" s="16" t="s">
        <v>998</v>
      </c>
      <c r="AT87" s="16" t="s">
        <v>233</v>
      </c>
      <c r="AU87" s="16" t="s">
        <v>77</v>
      </c>
      <c r="AY87" s="16" t="s">
        <v>147</v>
      </c>
      <c r="BE87" s="150">
        <f t="shared" si="4"/>
        <v>0</v>
      </c>
      <c r="BF87" s="150">
        <f t="shared" si="5"/>
        <v>0</v>
      </c>
      <c r="BG87" s="150">
        <f t="shared" si="6"/>
        <v>0</v>
      </c>
      <c r="BH87" s="150">
        <f t="shared" si="7"/>
        <v>0</v>
      </c>
      <c r="BI87" s="150">
        <f t="shared" si="8"/>
        <v>0</v>
      </c>
      <c r="BJ87" s="16" t="s">
        <v>77</v>
      </c>
      <c r="BK87" s="151">
        <f t="shared" si="9"/>
        <v>0</v>
      </c>
      <c r="BL87" s="16" t="s">
        <v>998</v>
      </c>
      <c r="BM87" s="16" t="s">
        <v>95</v>
      </c>
    </row>
    <row r="88" spans="2:65" s="1" customFormat="1" ht="16.5" customHeight="1">
      <c r="B88" s="139"/>
      <c r="C88" s="184" t="s">
        <v>86</v>
      </c>
      <c r="D88" s="184" t="s">
        <v>233</v>
      </c>
      <c r="E88" s="185" t="s">
        <v>1009</v>
      </c>
      <c r="F88" s="186" t="s">
        <v>1082</v>
      </c>
      <c r="G88" s="187" t="s">
        <v>171</v>
      </c>
      <c r="H88" s="188">
        <v>180</v>
      </c>
      <c r="I88" s="189"/>
      <c r="J88" s="188">
        <f t="shared" si="0"/>
        <v>0</v>
      </c>
      <c r="K88" s="186" t="s">
        <v>1</v>
      </c>
      <c r="L88" s="190"/>
      <c r="M88" s="191" t="s">
        <v>1</v>
      </c>
      <c r="N88" s="192" t="s">
        <v>40</v>
      </c>
      <c r="O88" s="49"/>
      <c r="P88" s="148">
        <f t="shared" si="1"/>
        <v>0</v>
      </c>
      <c r="Q88" s="148">
        <v>1.7000000000000001E-4</v>
      </c>
      <c r="R88" s="148">
        <f t="shared" si="2"/>
        <v>3.0600000000000002E-2</v>
      </c>
      <c r="S88" s="148">
        <v>0</v>
      </c>
      <c r="T88" s="149">
        <f t="shared" si="3"/>
        <v>0</v>
      </c>
      <c r="AR88" s="16" t="s">
        <v>998</v>
      </c>
      <c r="AT88" s="16" t="s">
        <v>233</v>
      </c>
      <c r="AU88" s="16" t="s">
        <v>77</v>
      </c>
      <c r="AY88" s="16" t="s">
        <v>147</v>
      </c>
      <c r="BE88" s="150">
        <f t="shared" si="4"/>
        <v>0</v>
      </c>
      <c r="BF88" s="150">
        <f t="shared" si="5"/>
        <v>0</v>
      </c>
      <c r="BG88" s="150">
        <f t="shared" si="6"/>
        <v>0</v>
      </c>
      <c r="BH88" s="150">
        <f t="shared" si="7"/>
        <v>0</v>
      </c>
      <c r="BI88" s="150">
        <f t="shared" si="8"/>
        <v>0</v>
      </c>
      <c r="BJ88" s="16" t="s">
        <v>77</v>
      </c>
      <c r="BK88" s="151">
        <f t="shared" si="9"/>
        <v>0</v>
      </c>
      <c r="BL88" s="16" t="s">
        <v>998</v>
      </c>
      <c r="BM88" s="16" t="s">
        <v>101</v>
      </c>
    </row>
    <row r="89" spans="2:65" s="1" customFormat="1" ht="16.5" customHeight="1">
      <c r="B89" s="139"/>
      <c r="C89" s="140" t="s">
        <v>89</v>
      </c>
      <c r="D89" s="140" t="s">
        <v>149</v>
      </c>
      <c r="E89" s="141" t="s">
        <v>1015</v>
      </c>
      <c r="F89" s="142" t="s">
        <v>1016</v>
      </c>
      <c r="G89" s="143" t="s">
        <v>171</v>
      </c>
      <c r="H89" s="144">
        <v>5</v>
      </c>
      <c r="I89" s="145"/>
      <c r="J89" s="144">
        <f t="shared" si="0"/>
        <v>0</v>
      </c>
      <c r="K89" s="142" t="s">
        <v>1</v>
      </c>
      <c r="L89" s="30"/>
      <c r="M89" s="146" t="s">
        <v>1</v>
      </c>
      <c r="N89" s="147" t="s">
        <v>40</v>
      </c>
      <c r="O89" s="49"/>
      <c r="P89" s="148">
        <f t="shared" si="1"/>
        <v>0</v>
      </c>
      <c r="Q89" s="148">
        <v>0</v>
      </c>
      <c r="R89" s="148">
        <f t="shared" si="2"/>
        <v>0</v>
      </c>
      <c r="S89" s="148">
        <v>0</v>
      </c>
      <c r="T89" s="149">
        <f t="shared" si="3"/>
        <v>0</v>
      </c>
      <c r="AR89" s="16" t="s">
        <v>998</v>
      </c>
      <c r="AT89" s="16" t="s">
        <v>149</v>
      </c>
      <c r="AU89" s="16" t="s">
        <v>77</v>
      </c>
      <c r="AY89" s="16" t="s">
        <v>147</v>
      </c>
      <c r="BE89" s="150">
        <f t="shared" si="4"/>
        <v>0</v>
      </c>
      <c r="BF89" s="150">
        <f t="shared" si="5"/>
        <v>0</v>
      </c>
      <c r="BG89" s="150">
        <f t="shared" si="6"/>
        <v>0</v>
      </c>
      <c r="BH89" s="150">
        <f t="shared" si="7"/>
        <v>0</v>
      </c>
      <c r="BI89" s="150">
        <f t="shared" si="8"/>
        <v>0</v>
      </c>
      <c r="BJ89" s="16" t="s">
        <v>77</v>
      </c>
      <c r="BK89" s="151">
        <f t="shared" si="9"/>
        <v>0</v>
      </c>
      <c r="BL89" s="16" t="s">
        <v>998</v>
      </c>
      <c r="BM89" s="16" t="s">
        <v>107</v>
      </c>
    </row>
    <row r="90" spans="2:65" s="1" customFormat="1" ht="16.5" customHeight="1">
      <c r="B90" s="139"/>
      <c r="C90" s="184" t="s">
        <v>92</v>
      </c>
      <c r="D90" s="184" t="s">
        <v>233</v>
      </c>
      <c r="E90" s="185" t="s">
        <v>1017</v>
      </c>
      <c r="F90" s="186" t="s">
        <v>1018</v>
      </c>
      <c r="G90" s="187" t="s">
        <v>171</v>
      </c>
      <c r="H90" s="188">
        <v>5</v>
      </c>
      <c r="I90" s="189"/>
      <c r="J90" s="188">
        <f t="shared" si="0"/>
        <v>0</v>
      </c>
      <c r="K90" s="186" t="s">
        <v>1</v>
      </c>
      <c r="L90" s="190"/>
      <c r="M90" s="191" t="s">
        <v>1</v>
      </c>
      <c r="N90" s="192" t="s">
        <v>40</v>
      </c>
      <c r="O90" s="49"/>
      <c r="P90" s="148">
        <f t="shared" si="1"/>
        <v>0</v>
      </c>
      <c r="Q90" s="148">
        <v>8.9999999999999998E-4</v>
      </c>
      <c r="R90" s="148">
        <f t="shared" si="2"/>
        <v>4.4999999999999997E-3</v>
      </c>
      <c r="S90" s="148">
        <v>0</v>
      </c>
      <c r="T90" s="149">
        <f t="shared" si="3"/>
        <v>0</v>
      </c>
      <c r="AR90" s="16" t="s">
        <v>998</v>
      </c>
      <c r="AT90" s="16" t="s">
        <v>233</v>
      </c>
      <c r="AU90" s="16" t="s">
        <v>77</v>
      </c>
      <c r="AY90" s="16" t="s">
        <v>147</v>
      </c>
      <c r="BE90" s="150">
        <f t="shared" si="4"/>
        <v>0</v>
      </c>
      <c r="BF90" s="150">
        <f t="shared" si="5"/>
        <v>0</v>
      </c>
      <c r="BG90" s="150">
        <f t="shared" si="6"/>
        <v>0</v>
      </c>
      <c r="BH90" s="150">
        <f t="shared" si="7"/>
        <v>0</v>
      </c>
      <c r="BI90" s="150">
        <f t="shared" si="8"/>
        <v>0</v>
      </c>
      <c r="BJ90" s="16" t="s">
        <v>77</v>
      </c>
      <c r="BK90" s="151">
        <f t="shared" si="9"/>
        <v>0</v>
      </c>
      <c r="BL90" s="16" t="s">
        <v>998</v>
      </c>
      <c r="BM90" s="16" t="s">
        <v>223</v>
      </c>
    </row>
    <row r="91" spans="2:65" s="1" customFormat="1" ht="16.5" customHeight="1">
      <c r="B91" s="139"/>
      <c r="C91" s="184" t="s">
        <v>95</v>
      </c>
      <c r="D91" s="184" t="s">
        <v>233</v>
      </c>
      <c r="E91" s="185" t="s">
        <v>1019</v>
      </c>
      <c r="F91" s="186" t="s">
        <v>1020</v>
      </c>
      <c r="G91" s="187" t="s">
        <v>171</v>
      </c>
      <c r="H91" s="188">
        <v>5</v>
      </c>
      <c r="I91" s="189"/>
      <c r="J91" s="188">
        <f t="shared" si="0"/>
        <v>0</v>
      </c>
      <c r="K91" s="186" t="s">
        <v>1</v>
      </c>
      <c r="L91" s="190"/>
      <c r="M91" s="191" t="s">
        <v>1</v>
      </c>
      <c r="N91" s="192" t="s">
        <v>40</v>
      </c>
      <c r="O91" s="49"/>
      <c r="P91" s="148">
        <f t="shared" si="1"/>
        <v>0</v>
      </c>
      <c r="Q91" s="148">
        <v>1.7000000000000001E-4</v>
      </c>
      <c r="R91" s="148">
        <f t="shared" si="2"/>
        <v>8.5000000000000006E-4</v>
      </c>
      <c r="S91" s="148">
        <v>0</v>
      </c>
      <c r="T91" s="149">
        <f t="shared" si="3"/>
        <v>0</v>
      </c>
      <c r="AR91" s="16" t="s">
        <v>998</v>
      </c>
      <c r="AT91" s="16" t="s">
        <v>233</v>
      </c>
      <c r="AU91" s="16" t="s">
        <v>77</v>
      </c>
      <c r="AY91" s="16" t="s">
        <v>147</v>
      </c>
      <c r="BE91" s="150">
        <f t="shared" si="4"/>
        <v>0</v>
      </c>
      <c r="BF91" s="150">
        <f t="shared" si="5"/>
        <v>0</v>
      </c>
      <c r="BG91" s="150">
        <f t="shared" si="6"/>
        <v>0</v>
      </c>
      <c r="BH91" s="150">
        <f t="shared" si="7"/>
        <v>0</v>
      </c>
      <c r="BI91" s="150">
        <f t="shared" si="8"/>
        <v>0</v>
      </c>
      <c r="BJ91" s="16" t="s">
        <v>77</v>
      </c>
      <c r="BK91" s="151">
        <f t="shared" si="9"/>
        <v>0</v>
      </c>
      <c r="BL91" s="16" t="s">
        <v>998</v>
      </c>
      <c r="BM91" s="16" t="s">
        <v>237</v>
      </c>
    </row>
    <row r="92" spans="2:65" s="1" customFormat="1" ht="16.5" customHeight="1">
      <c r="B92" s="139"/>
      <c r="C92" s="140" t="s">
        <v>98</v>
      </c>
      <c r="D92" s="140" t="s">
        <v>149</v>
      </c>
      <c r="E92" s="141" t="s">
        <v>1083</v>
      </c>
      <c r="F92" s="142" t="s">
        <v>1084</v>
      </c>
      <c r="G92" s="143" t="s">
        <v>171</v>
      </c>
      <c r="H92" s="144">
        <v>50</v>
      </c>
      <c r="I92" s="145"/>
      <c r="J92" s="144">
        <f t="shared" si="0"/>
        <v>0</v>
      </c>
      <c r="K92" s="142" t="s">
        <v>1</v>
      </c>
      <c r="L92" s="30"/>
      <c r="M92" s="146" t="s">
        <v>1</v>
      </c>
      <c r="N92" s="147" t="s">
        <v>40</v>
      </c>
      <c r="O92" s="49"/>
      <c r="P92" s="148">
        <f t="shared" si="1"/>
        <v>0</v>
      </c>
      <c r="Q92" s="148">
        <v>0</v>
      </c>
      <c r="R92" s="148">
        <f t="shared" si="2"/>
        <v>0</v>
      </c>
      <c r="S92" s="148">
        <v>0</v>
      </c>
      <c r="T92" s="149">
        <f t="shared" si="3"/>
        <v>0</v>
      </c>
      <c r="AR92" s="16" t="s">
        <v>998</v>
      </c>
      <c r="AT92" s="16" t="s">
        <v>149</v>
      </c>
      <c r="AU92" s="16" t="s">
        <v>77</v>
      </c>
      <c r="AY92" s="16" t="s">
        <v>147</v>
      </c>
      <c r="BE92" s="150">
        <f t="shared" si="4"/>
        <v>0</v>
      </c>
      <c r="BF92" s="150">
        <f t="shared" si="5"/>
        <v>0</v>
      </c>
      <c r="BG92" s="150">
        <f t="shared" si="6"/>
        <v>0</v>
      </c>
      <c r="BH92" s="150">
        <f t="shared" si="7"/>
        <v>0</v>
      </c>
      <c r="BI92" s="150">
        <f t="shared" si="8"/>
        <v>0</v>
      </c>
      <c r="BJ92" s="16" t="s">
        <v>77</v>
      </c>
      <c r="BK92" s="151">
        <f t="shared" si="9"/>
        <v>0</v>
      </c>
      <c r="BL92" s="16" t="s">
        <v>998</v>
      </c>
      <c r="BM92" s="16" t="s">
        <v>249</v>
      </c>
    </row>
    <row r="93" spans="2:65" s="1" customFormat="1" ht="16.5" customHeight="1">
      <c r="B93" s="139"/>
      <c r="C93" s="184" t="s">
        <v>101</v>
      </c>
      <c r="D93" s="184" t="s">
        <v>233</v>
      </c>
      <c r="E93" s="185" t="s">
        <v>1085</v>
      </c>
      <c r="F93" s="186" t="s">
        <v>1086</v>
      </c>
      <c r="G93" s="187" t="s">
        <v>171</v>
      </c>
      <c r="H93" s="188">
        <v>50</v>
      </c>
      <c r="I93" s="189"/>
      <c r="J93" s="188">
        <f t="shared" si="0"/>
        <v>0</v>
      </c>
      <c r="K93" s="186" t="s">
        <v>1</v>
      </c>
      <c r="L93" s="190"/>
      <c r="M93" s="191" t="s">
        <v>1</v>
      </c>
      <c r="N93" s="192" t="s">
        <v>40</v>
      </c>
      <c r="O93" s="49"/>
      <c r="P93" s="148">
        <f t="shared" si="1"/>
        <v>0</v>
      </c>
      <c r="Q93" s="148">
        <v>1.8799999999999999E-3</v>
      </c>
      <c r="R93" s="148">
        <f t="shared" si="2"/>
        <v>9.4E-2</v>
      </c>
      <c r="S93" s="148">
        <v>0</v>
      </c>
      <c r="T93" s="149">
        <f t="shared" si="3"/>
        <v>0</v>
      </c>
      <c r="AR93" s="16" t="s">
        <v>998</v>
      </c>
      <c r="AT93" s="16" t="s">
        <v>233</v>
      </c>
      <c r="AU93" s="16" t="s">
        <v>77</v>
      </c>
      <c r="AY93" s="16" t="s">
        <v>147</v>
      </c>
      <c r="BE93" s="150">
        <f t="shared" si="4"/>
        <v>0</v>
      </c>
      <c r="BF93" s="150">
        <f t="shared" si="5"/>
        <v>0</v>
      </c>
      <c r="BG93" s="150">
        <f t="shared" si="6"/>
        <v>0</v>
      </c>
      <c r="BH93" s="150">
        <f t="shared" si="7"/>
        <v>0</v>
      </c>
      <c r="BI93" s="150">
        <f t="shared" si="8"/>
        <v>0</v>
      </c>
      <c r="BJ93" s="16" t="s">
        <v>77</v>
      </c>
      <c r="BK93" s="151">
        <f t="shared" si="9"/>
        <v>0</v>
      </c>
      <c r="BL93" s="16" t="s">
        <v>998</v>
      </c>
      <c r="BM93" s="16" t="s">
        <v>7</v>
      </c>
    </row>
    <row r="94" spans="2:65" s="1" customFormat="1" ht="16.5" customHeight="1">
      <c r="B94" s="139"/>
      <c r="C94" s="184" t="s">
        <v>104</v>
      </c>
      <c r="D94" s="184" t="s">
        <v>233</v>
      </c>
      <c r="E94" s="185" t="s">
        <v>1087</v>
      </c>
      <c r="F94" s="186" t="s">
        <v>1088</v>
      </c>
      <c r="G94" s="187" t="s">
        <v>171</v>
      </c>
      <c r="H94" s="188">
        <v>50</v>
      </c>
      <c r="I94" s="189"/>
      <c r="J94" s="188">
        <f t="shared" si="0"/>
        <v>0</v>
      </c>
      <c r="K94" s="186" t="s">
        <v>1</v>
      </c>
      <c r="L94" s="190"/>
      <c r="M94" s="191" t="s">
        <v>1</v>
      </c>
      <c r="N94" s="192" t="s">
        <v>40</v>
      </c>
      <c r="O94" s="49"/>
      <c r="P94" s="148">
        <f t="shared" si="1"/>
        <v>0</v>
      </c>
      <c r="Q94" s="148">
        <v>1.7000000000000001E-4</v>
      </c>
      <c r="R94" s="148">
        <f t="shared" si="2"/>
        <v>8.5000000000000006E-3</v>
      </c>
      <c r="S94" s="148">
        <v>0</v>
      </c>
      <c r="T94" s="149">
        <f t="shared" si="3"/>
        <v>0</v>
      </c>
      <c r="AR94" s="16" t="s">
        <v>998</v>
      </c>
      <c r="AT94" s="16" t="s">
        <v>233</v>
      </c>
      <c r="AU94" s="16" t="s">
        <v>77</v>
      </c>
      <c r="AY94" s="16" t="s">
        <v>147</v>
      </c>
      <c r="BE94" s="150">
        <f t="shared" si="4"/>
        <v>0</v>
      </c>
      <c r="BF94" s="150">
        <f t="shared" si="5"/>
        <v>0</v>
      </c>
      <c r="BG94" s="150">
        <f t="shared" si="6"/>
        <v>0</v>
      </c>
      <c r="BH94" s="150">
        <f t="shared" si="7"/>
        <v>0</v>
      </c>
      <c r="BI94" s="150">
        <f t="shared" si="8"/>
        <v>0</v>
      </c>
      <c r="BJ94" s="16" t="s">
        <v>77</v>
      </c>
      <c r="BK94" s="151">
        <f t="shared" si="9"/>
        <v>0</v>
      </c>
      <c r="BL94" s="16" t="s">
        <v>998</v>
      </c>
      <c r="BM94" s="16" t="s">
        <v>271</v>
      </c>
    </row>
    <row r="95" spans="2:65" s="1" customFormat="1" ht="16.5" customHeight="1">
      <c r="B95" s="139"/>
      <c r="C95" s="140" t="s">
        <v>107</v>
      </c>
      <c r="D95" s="140" t="s">
        <v>149</v>
      </c>
      <c r="E95" s="141" t="s">
        <v>1031</v>
      </c>
      <c r="F95" s="142" t="s">
        <v>1032</v>
      </c>
      <c r="G95" s="143" t="s">
        <v>171</v>
      </c>
      <c r="H95" s="144">
        <v>12</v>
      </c>
      <c r="I95" s="145"/>
      <c r="J95" s="144">
        <f t="shared" si="0"/>
        <v>0</v>
      </c>
      <c r="K95" s="142" t="s">
        <v>1</v>
      </c>
      <c r="L95" s="30"/>
      <c r="M95" s="146" t="s">
        <v>1</v>
      </c>
      <c r="N95" s="147" t="s">
        <v>40</v>
      </c>
      <c r="O95" s="49"/>
      <c r="P95" s="148">
        <f t="shared" si="1"/>
        <v>0</v>
      </c>
      <c r="Q95" s="148">
        <v>0</v>
      </c>
      <c r="R95" s="148">
        <f t="shared" si="2"/>
        <v>0</v>
      </c>
      <c r="S95" s="148">
        <v>0</v>
      </c>
      <c r="T95" s="149">
        <f t="shared" si="3"/>
        <v>0</v>
      </c>
      <c r="AR95" s="16" t="s">
        <v>998</v>
      </c>
      <c r="AT95" s="16" t="s">
        <v>149</v>
      </c>
      <c r="AU95" s="16" t="s">
        <v>77</v>
      </c>
      <c r="AY95" s="16" t="s">
        <v>147</v>
      </c>
      <c r="BE95" s="150">
        <f t="shared" si="4"/>
        <v>0</v>
      </c>
      <c r="BF95" s="150">
        <f t="shared" si="5"/>
        <v>0</v>
      </c>
      <c r="BG95" s="150">
        <f t="shared" si="6"/>
        <v>0</v>
      </c>
      <c r="BH95" s="150">
        <f t="shared" si="7"/>
        <v>0</v>
      </c>
      <c r="BI95" s="150">
        <f t="shared" si="8"/>
        <v>0</v>
      </c>
      <c r="BJ95" s="16" t="s">
        <v>77</v>
      </c>
      <c r="BK95" s="151">
        <f t="shared" si="9"/>
        <v>0</v>
      </c>
      <c r="BL95" s="16" t="s">
        <v>998</v>
      </c>
      <c r="BM95" s="16" t="s">
        <v>280</v>
      </c>
    </row>
    <row r="96" spans="2:65" s="1" customFormat="1" ht="16.5" customHeight="1">
      <c r="B96" s="139"/>
      <c r="C96" s="184" t="s">
        <v>110</v>
      </c>
      <c r="D96" s="184" t="s">
        <v>233</v>
      </c>
      <c r="E96" s="185" t="s">
        <v>1033</v>
      </c>
      <c r="F96" s="186" t="s">
        <v>1089</v>
      </c>
      <c r="G96" s="187" t="s">
        <v>171</v>
      </c>
      <c r="H96" s="188">
        <v>12</v>
      </c>
      <c r="I96" s="189"/>
      <c r="J96" s="188">
        <f t="shared" si="0"/>
        <v>0</v>
      </c>
      <c r="K96" s="186" t="s">
        <v>1</v>
      </c>
      <c r="L96" s="190"/>
      <c r="M96" s="191" t="s">
        <v>1</v>
      </c>
      <c r="N96" s="192" t="s">
        <v>40</v>
      </c>
      <c r="O96" s="49"/>
      <c r="P96" s="148">
        <f t="shared" si="1"/>
        <v>0</v>
      </c>
      <c r="Q96" s="148">
        <v>1E-3</v>
      </c>
      <c r="R96" s="148">
        <f t="shared" si="2"/>
        <v>1.2E-2</v>
      </c>
      <c r="S96" s="148">
        <v>0</v>
      </c>
      <c r="T96" s="149">
        <f t="shared" si="3"/>
        <v>0</v>
      </c>
      <c r="AR96" s="16" t="s">
        <v>998</v>
      </c>
      <c r="AT96" s="16" t="s">
        <v>233</v>
      </c>
      <c r="AU96" s="16" t="s">
        <v>77</v>
      </c>
      <c r="AY96" s="16" t="s">
        <v>147</v>
      </c>
      <c r="BE96" s="150">
        <f t="shared" si="4"/>
        <v>0</v>
      </c>
      <c r="BF96" s="150">
        <f t="shared" si="5"/>
        <v>0</v>
      </c>
      <c r="BG96" s="150">
        <f t="shared" si="6"/>
        <v>0</v>
      </c>
      <c r="BH96" s="150">
        <f t="shared" si="7"/>
        <v>0</v>
      </c>
      <c r="BI96" s="150">
        <f t="shared" si="8"/>
        <v>0</v>
      </c>
      <c r="BJ96" s="16" t="s">
        <v>77</v>
      </c>
      <c r="BK96" s="151">
        <f t="shared" si="9"/>
        <v>0</v>
      </c>
      <c r="BL96" s="16" t="s">
        <v>998</v>
      </c>
      <c r="BM96" s="16" t="s">
        <v>288</v>
      </c>
    </row>
    <row r="97" spans="2:65" s="1" customFormat="1" ht="16.5" customHeight="1">
      <c r="B97" s="139"/>
      <c r="C97" s="140" t="s">
        <v>223</v>
      </c>
      <c r="D97" s="140" t="s">
        <v>149</v>
      </c>
      <c r="E97" s="141" t="s">
        <v>1027</v>
      </c>
      <c r="F97" s="142" t="s">
        <v>1028</v>
      </c>
      <c r="G97" s="143" t="s">
        <v>171</v>
      </c>
      <c r="H97" s="144">
        <v>50</v>
      </c>
      <c r="I97" s="145"/>
      <c r="J97" s="144">
        <f t="shared" si="0"/>
        <v>0</v>
      </c>
      <c r="K97" s="142" t="s">
        <v>1</v>
      </c>
      <c r="L97" s="30"/>
      <c r="M97" s="146" t="s">
        <v>1</v>
      </c>
      <c r="N97" s="147" t="s">
        <v>40</v>
      </c>
      <c r="O97" s="49"/>
      <c r="P97" s="148">
        <f t="shared" si="1"/>
        <v>0</v>
      </c>
      <c r="Q97" s="148">
        <v>0</v>
      </c>
      <c r="R97" s="148">
        <f t="shared" si="2"/>
        <v>0</v>
      </c>
      <c r="S97" s="148">
        <v>0</v>
      </c>
      <c r="T97" s="149">
        <f t="shared" si="3"/>
        <v>0</v>
      </c>
      <c r="AR97" s="16" t="s">
        <v>998</v>
      </c>
      <c r="AT97" s="16" t="s">
        <v>149</v>
      </c>
      <c r="AU97" s="16" t="s">
        <v>77</v>
      </c>
      <c r="AY97" s="16" t="s">
        <v>147</v>
      </c>
      <c r="BE97" s="150">
        <f t="shared" si="4"/>
        <v>0</v>
      </c>
      <c r="BF97" s="150">
        <f t="shared" si="5"/>
        <v>0</v>
      </c>
      <c r="BG97" s="150">
        <f t="shared" si="6"/>
        <v>0</v>
      </c>
      <c r="BH97" s="150">
        <f t="shared" si="7"/>
        <v>0</v>
      </c>
      <c r="BI97" s="150">
        <f t="shared" si="8"/>
        <v>0</v>
      </c>
      <c r="BJ97" s="16" t="s">
        <v>77</v>
      </c>
      <c r="BK97" s="151">
        <f t="shared" si="9"/>
        <v>0</v>
      </c>
      <c r="BL97" s="16" t="s">
        <v>998</v>
      </c>
      <c r="BM97" s="16" t="s">
        <v>298</v>
      </c>
    </row>
    <row r="98" spans="2:65" s="1" customFormat="1" ht="16.5" customHeight="1">
      <c r="B98" s="139"/>
      <c r="C98" s="184" t="s">
        <v>232</v>
      </c>
      <c r="D98" s="184" t="s">
        <v>233</v>
      </c>
      <c r="E98" s="185" t="s">
        <v>1029</v>
      </c>
      <c r="F98" s="186" t="s">
        <v>1030</v>
      </c>
      <c r="G98" s="187" t="s">
        <v>171</v>
      </c>
      <c r="H98" s="188">
        <v>50</v>
      </c>
      <c r="I98" s="189"/>
      <c r="J98" s="188">
        <f t="shared" si="0"/>
        <v>0</v>
      </c>
      <c r="K98" s="186" t="s">
        <v>1</v>
      </c>
      <c r="L98" s="190"/>
      <c r="M98" s="191" t="s">
        <v>1</v>
      </c>
      <c r="N98" s="192" t="s">
        <v>40</v>
      </c>
      <c r="O98" s="49"/>
      <c r="P98" s="148">
        <f t="shared" si="1"/>
        <v>0</v>
      </c>
      <c r="Q98" s="148">
        <v>1E-3</v>
      </c>
      <c r="R98" s="148">
        <f t="shared" si="2"/>
        <v>0.05</v>
      </c>
      <c r="S98" s="148">
        <v>0</v>
      </c>
      <c r="T98" s="149">
        <f t="shared" si="3"/>
        <v>0</v>
      </c>
      <c r="AR98" s="16" t="s">
        <v>998</v>
      </c>
      <c r="AT98" s="16" t="s">
        <v>233</v>
      </c>
      <c r="AU98" s="16" t="s">
        <v>77</v>
      </c>
      <c r="AY98" s="16" t="s">
        <v>147</v>
      </c>
      <c r="BE98" s="150">
        <f t="shared" si="4"/>
        <v>0</v>
      </c>
      <c r="BF98" s="150">
        <f t="shared" si="5"/>
        <v>0</v>
      </c>
      <c r="BG98" s="150">
        <f t="shared" si="6"/>
        <v>0</v>
      </c>
      <c r="BH98" s="150">
        <f t="shared" si="7"/>
        <v>0</v>
      </c>
      <c r="BI98" s="150">
        <f t="shared" si="8"/>
        <v>0</v>
      </c>
      <c r="BJ98" s="16" t="s">
        <v>77</v>
      </c>
      <c r="BK98" s="151">
        <f t="shared" si="9"/>
        <v>0</v>
      </c>
      <c r="BL98" s="16" t="s">
        <v>998</v>
      </c>
      <c r="BM98" s="16" t="s">
        <v>306</v>
      </c>
    </row>
    <row r="99" spans="2:65" s="1" customFormat="1" ht="16.5" customHeight="1">
      <c r="B99" s="139"/>
      <c r="C99" s="140" t="s">
        <v>237</v>
      </c>
      <c r="D99" s="140" t="s">
        <v>149</v>
      </c>
      <c r="E99" s="141" t="s">
        <v>1035</v>
      </c>
      <c r="F99" s="142" t="s">
        <v>1036</v>
      </c>
      <c r="G99" s="143" t="s">
        <v>326</v>
      </c>
      <c r="H99" s="144">
        <v>4</v>
      </c>
      <c r="I99" s="145"/>
      <c r="J99" s="144">
        <f t="shared" si="0"/>
        <v>0</v>
      </c>
      <c r="K99" s="142" t="s">
        <v>1</v>
      </c>
      <c r="L99" s="30"/>
      <c r="M99" s="146" t="s">
        <v>1</v>
      </c>
      <c r="N99" s="147" t="s">
        <v>40</v>
      </c>
      <c r="O99" s="49"/>
      <c r="P99" s="148">
        <f t="shared" si="1"/>
        <v>0</v>
      </c>
      <c r="Q99" s="148">
        <v>0</v>
      </c>
      <c r="R99" s="148">
        <f t="shared" si="2"/>
        <v>0</v>
      </c>
      <c r="S99" s="148">
        <v>0</v>
      </c>
      <c r="T99" s="149">
        <f t="shared" si="3"/>
        <v>0</v>
      </c>
      <c r="AR99" s="16" t="s">
        <v>998</v>
      </c>
      <c r="AT99" s="16" t="s">
        <v>149</v>
      </c>
      <c r="AU99" s="16" t="s">
        <v>77</v>
      </c>
      <c r="AY99" s="16" t="s">
        <v>147</v>
      </c>
      <c r="BE99" s="150">
        <f t="shared" si="4"/>
        <v>0</v>
      </c>
      <c r="BF99" s="150">
        <f t="shared" si="5"/>
        <v>0</v>
      </c>
      <c r="BG99" s="150">
        <f t="shared" si="6"/>
        <v>0</v>
      </c>
      <c r="BH99" s="150">
        <f t="shared" si="7"/>
        <v>0</v>
      </c>
      <c r="BI99" s="150">
        <f t="shared" si="8"/>
        <v>0</v>
      </c>
      <c r="BJ99" s="16" t="s">
        <v>77</v>
      </c>
      <c r="BK99" s="151">
        <f t="shared" si="9"/>
        <v>0</v>
      </c>
      <c r="BL99" s="16" t="s">
        <v>998</v>
      </c>
      <c r="BM99" s="16" t="s">
        <v>314</v>
      </c>
    </row>
    <row r="100" spans="2:65" s="1" customFormat="1" ht="16.5" customHeight="1">
      <c r="B100" s="139"/>
      <c r="C100" s="184" t="s">
        <v>243</v>
      </c>
      <c r="D100" s="184" t="s">
        <v>233</v>
      </c>
      <c r="E100" s="185" t="s">
        <v>1037</v>
      </c>
      <c r="F100" s="186" t="s">
        <v>1038</v>
      </c>
      <c r="G100" s="187" t="s">
        <v>326</v>
      </c>
      <c r="H100" s="188">
        <v>4</v>
      </c>
      <c r="I100" s="189"/>
      <c r="J100" s="188">
        <f t="shared" si="0"/>
        <v>0</v>
      </c>
      <c r="K100" s="186" t="s">
        <v>1</v>
      </c>
      <c r="L100" s="190"/>
      <c r="M100" s="191" t="s">
        <v>1</v>
      </c>
      <c r="N100" s="192" t="s">
        <v>40</v>
      </c>
      <c r="O100" s="49"/>
      <c r="P100" s="148">
        <f t="shared" si="1"/>
        <v>0</v>
      </c>
      <c r="Q100" s="148">
        <v>1.8000000000000001E-4</v>
      </c>
      <c r="R100" s="148">
        <f t="shared" si="2"/>
        <v>7.2000000000000005E-4</v>
      </c>
      <c r="S100" s="148">
        <v>0</v>
      </c>
      <c r="T100" s="149">
        <f t="shared" si="3"/>
        <v>0</v>
      </c>
      <c r="AR100" s="16" t="s">
        <v>998</v>
      </c>
      <c r="AT100" s="16" t="s">
        <v>233</v>
      </c>
      <c r="AU100" s="16" t="s">
        <v>77</v>
      </c>
      <c r="AY100" s="16" t="s">
        <v>147</v>
      </c>
      <c r="BE100" s="150">
        <f t="shared" si="4"/>
        <v>0</v>
      </c>
      <c r="BF100" s="150">
        <f t="shared" si="5"/>
        <v>0</v>
      </c>
      <c r="BG100" s="150">
        <f t="shared" si="6"/>
        <v>0</v>
      </c>
      <c r="BH100" s="150">
        <f t="shared" si="7"/>
        <v>0</v>
      </c>
      <c r="BI100" s="150">
        <f t="shared" si="8"/>
        <v>0</v>
      </c>
      <c r="BJ100" s="16" t="s">
        <v>77</v>
      </c>
      <c r="BK100" s="151">
        <f t="shared" si="9"/>
        <v>0</v>
      </c>
      <c r="BL100" s="16" t="s">
        <v>998</v>
      </c>
      <c r="BM100" s="16" t="s">
        <v>323</v>
      </c>
    </row>
    <row r="101" spans="2:65" s="1" customFormat="1" ht="16.5" customHeight="1">
      <c r="B101" s="139"/>
      <c r="C101" s="140" t="s">
        <v>249</v>
      </c>
      <c r="D101" s="140" t="s">
        <v>149</v>
      </c>
      <c r="E101" s="141" t="s">
        <v>1039</v>
      </c>
      <c r="F101" s="142" t="s">
        <v>1040</v>
      </c>
      <c r="G101" s="143" t="s">
        <v>326</v>
      </c>
      <c r="H101" s="144">
        <v>8</v>
      </c>
      <c r="I101" s="145"/>
      <c r="J101" s="144">
        <f t="shared" si="0"/>
        <v>0</v>
      </c>
      <c r="K101" s="142" t="s">
        <v>1</v>
      </c>
      <c r="L101" s="30"/>
      <c r="M101" s="146" t="s">
        <v>1</v>
      </c>
      <c r="N101" s="147" t="s">
        <v>40</v>
      </c>
      <c r="O101" s="49"/>
      <c r="P101" s="148">
        <f t="shared" si="1"/>
        <v>0</v>
      </c>
      <c r="Q101" s="148">
        <v>0</v>
      </c>
      <c r="R101" s="148">
        <f t="shared" si="2"/>
        <v>0</v>
      </c>
      <c r="S101" s="148">
        <v>0</v>
      </c>
      <c r="T101" s="149">
        <f t="shared" si="3"/>
        <v>0</v>
      </c>
      <c r="AR101" s="16" t="s">
        <v>998</v>
      </c>
      <c r="AT101" s="16" t="s">
        <v>149</v>
      </c>
      <c r="AU101" s="16" t="s">
        <v>77</v>
      </c>
      <c r="AY101" s="16" t="s">
        <v>147</v>
      </c>
      <c r="BE101" s="150">
        <f t="shared" si="4"/>
        <v>0</v>
      </c>
      <c r="BF101" s="150">
        <f t="shared" si="5"/>
        <v>0</v>
      </c>
      <c r="BG101" s="150">
        <f t="shared" si="6"/>
        <v>0</v>
      </c>
      <c r="BH101" s="150">
        <f t="shared" si="7"/>
        <v>0</v>
      </c>
      <c r="BI101" s="150">
        <f t="shared" si="8"/>
        <v>0</v>
      </c>
      <c r="BJ101" s="16" t="s">
        <v>77</v>
      </c>
      <c r="BK101" s="151">
        <f t="shared" si="9"/>
        <v>0</v>
      </c>
      <c r="BL101" s="16" t="s">
        <v>998</v>
      </c>
      <c r="BM101" s="16" t="s">
        <v>332</v>
      </c>
    </row>
    <row r="102" spans="2:65" s="1" customFormat="1" ht="16.5" customHeight="1">
      <c r="B102" s="139"/>
      <c r="C102" s="184" t="s">
        <v>254</v>
      </c>
      <c r="D102" s="184" t="s">
        <v>233</v>
      </c>
      <c r="E102" s="185" t="s">
        <v>1041</v>
      </c>
      <c r="F102" s="186" t="s">
        <v>1042</v>
      </c>
      <c r="G102" s="187" t="s">
        <v>326</v>
      </c>
      <c r="H102" s="188">
        <v>8</v>
      </c>
      <c r="I102" s="189"/>
      <c r="J102" s="188">
        <f t="shared" si="0"/>
        <v>0</v>
      </c>
      <c r="K102" s="186" t="s">
        <v>1</v>
      </c>
      <c r="L102" s="190"/>
      <c r="M102" s="191" t="s">
        <v>1</v>
      </c>
      <c r="N102" s="192" t="s">
        <v>40</v>
      </c>
      <c r="O102" s="49"/>
      <c r="P102" s="148">
        <f t="shared" si="1"/>
        <v>0</v>
      </c>
      <c r="Q102" s="148">
        <v>2.1000000000000001E-4</v>
      </c>
      <c r="R102" s="148">
        <f t="shared" si="2"/>
        <v>1.6800000000000001E-3</v>
      </c>
      <c r="S102" s="148">
        <v>0</v>
      </c>
      <c r="T102" s="149">
        <f t="shared" si="3"/>
        <v>0</v>
      </c>
      <c r="AR102" s="16" t="s">
        <v>998</v>
      </c>
      <c r="AT102" s="16" t="s">
        <v>233</v>
      </c>
      <c r="AU102" s="16" t="s">
        <v>77</v>
      </c>
      <c r="AY102" s="16" t="s">
        <v>147</v>
      </c>
      <c r="BE102" s="150">
        <f t="shared" si="4"/>
        <v>0</v>
      </c>
      <c r="BF102" s="150">
        <f t="shared" si="5"/>
        <v>0</v>
      </c>
      <c r="BG102" s="150">
        <f t="shared" si="6"/>
        <v>0</v>
      </c>
      <c r="BH102" s="150">
        <f t="shared" si="7"/>
        <v>0</v>
      </c>
      <c r="BI102" s="150">
        <f t="shared" si="8"/>
        <v>0</v>
      </c>
      <c r="BJ102" s="16" t="s">
        <v>77</v>
      </c>
      <c r="BK102" s="151">
        <f t="shared" si="9"/>
        <v>0</v>
      </c>
      <c r="BL102" s="16" t="s">
        <v>998</v>
      </c>
      <c r="BM102" s="16" t="s">
        <v>340</v>
      </c>
    </row>
    <row r="103" spans="2:65" s="1" customFormat="1" ht="16.5" customHeight="1">
      <c r="B103" s="139"/>
      <c r="C103" s="140" t="s">
        <v>7</v>
      </c>
      <c r="D103" s="140" t="s">
        <v>149</v>
      </c>
      <c r="E103" s="141" t="s">
        <v>996</v>
      </c>
      <c r="F103" s="142" t="s">
        <v>1090</v>
      </c>
      <c r="G103" s="143" t="s">
        <v>326</v>
      </c>
      <c r="H103" s="144">
        <v>1</v>
      </c>
      <c r="I103" s="145"/>
      <c r="J103" s="144">
        <f t="shared" si="0"/>
        <v>0</v>
      </c>
      <c r="K103" s="142" t="s">
        <v>1</v>
      </c>
      <c r="L103" s="30"/>
      <c r="M103" s="146" t="s">
        <v>1</v>
      </c>
      <c r="N103" s="147" t="s">
        <v>40</v>
      </c>
      <c r="O103" s="49"/>
      <c r="P103" s="148">
        <f t="shared" si="1"/>
        <v>0</v>
      </c>
      <c r="Q103" s="148">
        <v>0</v>
      </c>
      <c r="R103" s="148">
        <f t="shared" si="2"/>
        <v>0</v>
      </c>
      <c r="S103" s="148">
        <v>0</v>
      </c>
      <c r="T103" s="149">
        <f t="shared" si="3"/>
        <v>0</v>
      </c>
      <c r="AR103" s="16" t="s">
        <v>998</v>
      </c>
      <c r="AT103" s="16" t="s">
        <v>149</v>
      </c>
      <c r="AU103" s="16" t="s">
        <v>77</v>
      </c>
      <c r="AY103" s="16" t="s">
        <v>147</v>
      </c>
      <c r="BE103" s="150">
        <f t="shared" si="4"/>
        <v>0</v>
      </c>
      <c r="BF103" s="150">
        <f t="shared" si="5"/>
        <v>0</v>
      </c>
      <c r="BG103" s="150">
        <f t="shared" si="6"/>
        <v>0</v>
      </c>
      <c r="BH103" s="150">
        <f t="shared" si="7"/>
        <v>0</v>
      </c>
      <c r="BI103" s="150">
        <f t="shared" si="8"/>
        <v>0</v>
      </c>
      <c r="BJ103" s="16" t="s">
        <v>77</v>
      </c>
      <c r="BK103" s="151">
        <f t="shared" si="9"/>
        <v>0</v>
      </c>
      <c r="BL103" s="16" t="s">
        <v>998</v>
      </c>
      <c r="BM103" s="16" t="s">
        <v>349</v>
      </c>
    </row>
    <row r="104" spans="2:65" s="1" customFormat="1" ht="16.5" customHeight="1">
      <c r="B104" s="139"/>
      <c r="C104" s="184" t="s">
        <v>267</v>
      </c>
      <c r="D104" s="184" t="s">
        <v>233</v>
      </c>
      <c r="E104" s="185" t="s">
        <v>999</v>
      </c>
      <c r="F104" s="186" t="s">
        <v>1091</v>
      </c>
      <c r="G104" s="187" t="s">
        <v>326</v>
      </c>
      <c r="H104" s="188">
        <v>1</v>
      </c>
      <c r="I104" s="189"/>
      <c r="J104" s="188">
        <f t="shared" si="0"/>
        <v>0</v>
      </c>
      <c r="K104" s="186" t="s">
        <v>1</v>
      </c>
      <c r="L104" s="190"/>
      <c r="M104" s="191" t="s">
        <v>1</v>
      </c>
      <c r="N104" s="192" t="s">
        <v>40</v>
      </c>
      <c r="O104" s="49"/>
      <c r="P104" s="148">
        <f t="shared" si="1"/>
        <v>0</v>
      </c>
      <c r="Q104" s="148">
        <v>2.3E-2</v>
      </c>
      <c r="R104" s="148">
        <f t="shared" si="2"/>
        <v>2.3E-2</v>
      </c>
      <c r="S104" s="148">
        <v>0</v>
      </c>
      <c r="T104" s="149">
        <f t="shared" si="3"/>
        <v>0</v>
      </c>
      <c r="AR104" s="16" t="s">
        <v>998</v>
      </c>
      <c r="AT104" s="16" t="s">
        <v>233</v>
      </c>
      <c r="AU104" s="16" t="s">
        <v>77</v>
      </c>
      <c r="AY104" s="16" t="s">
        <v>147</v>
      </c>
      <c r="BE104" s="150">
        <f t="shared" si="4"/>
        <v>0</v>
      </c>
      <c r="BF104" s="150">
        <f t="shared" si="5"/>
        <v>0</v>
      </c>
      <c r="BG104" s="150">
        <f t="shared" si="6"/>
        <v>0</v>
      </c>
      <c r="BH104" s="150">
        <f t="shared" si="7"/>
        <v>0</v>
      </c>
      <c r="BI104" s="150">
        <f t="shared" si="8"/>
        <v>0</v>
      </c>
      <c r="BJ104" s="16" t="s">
        <v>77</v>
      </c>
      <c r="BK104" s="151">
        <f t="shared" si="9"/>
        <v>0</v>
      </c>
      <c r="BL104" s="16" t="s">
        <v>998</v>
      </c>
      <c r="BM104" s="16" t="s">
        <v>357</v>
      </c>
    </row>
    <row r="105" spans="2:65" s="1" customFormat="1" ht="16.5" customHeight="1">
      <c r="B105" s="139"/>
      <c r="C105" s="140" t="s">
        <v>271</v>
      </c>
      <c r="D105" s="140" t="s">
        <v>149</v>
      </c>
      <c r="E105" s="141" t="s">
        <v>1092</v>
      </c>
      <c r="F105" s="142" t="s">
        <v>997</v>
      </c>
      <c r="G105" s="143" t="s">
        <v>326</v>
      </c>
      <c r="H105" s="144">
        <v>2</v>
      </c>
      <c r="I105" s="145"/>
      <c r="J105" s="144">
        <f t="shared" si="0"/>
        <v>0</v>
      </c>
      <c r="K105" s="142" t="s">
        <v>1</v>
      </c>
      <c r="L105" s="30"/>
      <c r="M105" s="146" t="s">
        <v>1</v>
      </c>
      <c r="N105" s="147" t="s">
        <v>40</v>
      </c>
      <c r="O105" s="49"/>
      <c r="P105" s="148">
        <f t="shared" si="1"/>
        <v>0</v>
      </c>
      <c r="Q105" s="148">
        <v>0</v>
      </c>
      <c r="R105" s="148">
        <f t="shared" si="2"/>
        <v>0</v>
      </c>
      <c r="S105" s="148">
        <v>0</v>
      </c>
      <c r="T105" s="149">
        <f t="shared" si="3"/>
        <v>0</v>
      </c>
      <c r="AR105" s="16" t="s">
        <v>998</v>
      </c>
      <c r="AT105" s="16" t="s">
        <v>149</v>
      </c>
      <c r="AU105" s="16" t="s">
        <v>77</v>
      </c>
      <c r="AY105" s="16" t="s">
        <v>147</v>
      </c>
      <c r="BE105" s="150">
        <f t="shared" si="4"/>
        <v>0</v>
      </c>
      <c r="BF105" s="150">
        <f t="shared" si="5"/>
        <v>0</v>
      </c>
      <c r="BG105" s="150">
        <f t="shared" si="6"/>
        <v>0</v>
      </c>
      <c r="BH105" s="150">
        <f t="shared" si="7"/>
        <v>0</v>
      </c>
      <c r="BI105" s="150">
        <f t="shared" si="8"/>
        <v>0</v>
      </c>
      <c r="BJ105" s="16" t="s">
        <v>77</v>
      </c>
      <c r="BK105" s="151">
        <f t="shared" si="9"/>
        <v>0</v>
      </c>
      <c r="BL105" s="16" t="s">
        <v>998</v>
      </c>
      <c r="BM105" s="16" t="s">
        <v>366</v>
      </c>
    </row>
    <row r="106" spans="2:65" s="1" customFormat="1" ht="16.5" customHeight="1">
      <c r="B106" s="139"/>
      <c r="C106" s="184" t="s">
        <v>276</v>
      </c>
      <c r="D106" s="184" t="s">
        <v>233</v>
      </c>
      <c r="E106" s="185" t="s">
        <v>1093</v>
      </c>
      <c r="F106" s="186" t="s">
        <v>1094</v>
      </c>
      <c r="G106" s="187" t="s">
        <v>326</v>
      </c>
      <c r="H106" s="188">
        <v>1</v>
      </c>
      <c r="I106" s="189"/>
      <c r="J106" s="188">
        <f t="shared" si="0"/>
        <v>0</v>
      </c>
      <c r="K106" s="186" t="s">
        <v>1</v>
      </c>
      <c r="L106" s="190"/>
      <c r="M106" s="191" t="s">
        <v>1</v>
      </c>
      <c r="N106" s="192" t="s">
        <v>40</v>
      </c>
      <c r="O106" s="49"/>
      <c r="P106" s="148">
        <f t="shared" si="1"/>
        <v>0</v>
      </c>
      <c r="Q106" s="148">
        <v>0.14599999999999999</v>
      </c>
      <c r="R106" s="148">
        <f t="shared" si="2"/>
        <v>0.14599999999999999</v>
      </c>
      <c r="S106" s="148">
        <v>0</v>
      </c>
      <c r="T106" s="149">
        <f t="shared" si="3"/>
        <v>0</v>
      </c>
      <c r="AR106" s="16" t="s">
        <v>998</v>
      </c>
      <c r="AT106" s="16" t="s">
        <v>233</v>
      </c>
      <c r="AU106" s="16" t="s">
        <v>77</v>
      </c>
      <c r="AY106" s="16" t="s">
        <v>147</v>
      </c>
      <c r="BE106" s="150">
        <f t="shared" si="4"/>
        <v>0</v>
      </c>
      <c r="BF106" s="150">
        <f t="shared" si="5"/>
        <v>0</v>
      </c>
      <c r="BG106" s="150">
        <f t="shared" si="6"/>
        <v>0</v>
      </c>
      <c r="BH106" s="150">
        <f t="shared" si="7"/>
        <v>0</v>
      </c>
      <c r="BI106" s="150">
        <f t="shared" si="8"/>
        <v>0</v>
      </c>
      <c r="BJ106" s="16" t="s">
        <v>77</v>
      </c>
      <c r="BK106" s="151">
        <f t="shared" si="9"/>
        <v>0</v>
      </c>
      <c r="BL106" s="16" t="s">
        <v>998</v>
      </c>
      <c r="BM106" s="16" t="s">
        <v>375</v>
      </c>
    </row>
    <row r="107" spans="2:65" s="1" customFormat="1" ht="16.5" customHeight="1">
      <c r="B107" s="139"/>
      <c r="C107" s="184" t="s">
        <v>68</v>
      </c>
      <c r="D107" s="184" t="s">
        <v>233</v>
      </c>
      <c r="E107" s="185" t="s">
        <v>1095</v>
      </c>
      <c r="F107" s="186" t="s">
        <v>1096</v>
      </c>
      <c r="G107" s="187" t="s">
        <v>326</v>
      </c>
      <c r="H107" s="188">
        <v>1</v>
      </c>
      <c r="I107" s="189"/>
      <c r="J107" s="188">
        <f t="shared" si="0"/>
        <v>0</v>
      </c>
      <c r="K107" s="186" t="s">
        <v>1</v>
      </c>
      <c r="L107" s="190"/>
      <c r="M107" s="191" t="s">
        <v>1</v>
      </c>
      <c r="N107" s="192" t="s">
        <v>40</v>
      </c>
      <c r="O107" s="49"/>
      <c r="P107" s="148">
        <f t="shared" si="1"/>
        <v>0</v>
      </c>
      <c r="Q107" s="148">
        <v>0.14599999999999999</v>
      </c>
      <c r="R107" s="148">
        <f t="shared" si="2"/>
        <v>0.14599999999999999</v>
      </c>
      <c r="S107" s="148">
        <v>0</v>
      </c>
      <c r="T107" s="149">
        <f t="shared" si="3"/>
        <v>0</v>
      </c>
      <c r="AR107" s="16" t="s">
        <v>998</v>
      </c>
      <c r="AT107" s="16" t="s">
        <v>233</v>
      </c>
      <c r="AU107" s="16" t="s">
        <v>77</v>
      </c>
      <c r="AY107" s="16" t="s">
        <v>147</v>
      </c>
      <c r="BE107" s="150">
        <f t="shared" si="4"/>
        <v>0</v>
      </c>
      <c r="BF107" s="150">
        <f t="shared" si="5"/>
        <v>0</v>
      </c>
      <c r="BG107" s="150">
        <f t="shared" si="6"/>
        <v>0</v>
      </c>
      <c r="BH107" s="150">
        <f t="shared" si="7"/>
        <v>0</v>
      </c>
      <c r="BI107" s="150">
        <f t="shared" si="8"/>
        <v>0</v>
      </c>
      <c r="BJ107" s="16" t="s">
        <v>77</v>
      </c>
      <c r="BK107" s="151">
        <f t="shared" si="9"/>
        <v>0</v>
      </c>
      <c r="BL107" s="16" t="s">
        <v>998</v>
      </c>
      <c r="BM107" s="16" t="s">
        <v>387</v>
      </c>
    </row>
    <row r="108" spans="2:65" s="1" customFormat="1" ht="16.5" customHeight="1">
      <c r="B108" s="139"/>
      <c r="C108" s="140" t="s">
        <v>280</v>
      </c>
      <c r="D108" s="140" t="s">
        <v>149</v>
      </c>
      <c r="E108" s="141" t="s">
        <v>1097</v>
      </c>
      <c r="F108" s="142" t="s">
        <v>1098</v>
      </c>
      <c r="G108" s="143" t="s">
        <v>326</v>
      </c>
      <c r="H108" s="144">
        <v>1</v>
      </c>
      <c r="I108" s="145"/>
      <c r="J108" s="144">
        <f t="shared" si="0"/>
        <v>0</v>
      </c>
      <c r="K108" s="142" t="s">
        <v>1</v>
      </c>
      <c r="L108" s="30"/>
      <c r="M108" s="146" t="s">
        <v>1</v>
      </c>
      <c r="N108" s="147" t="s">
        <v>40</v>
      </c>
      <c r="O108" s="49"/>
      <c r="P108" s="148">
        <f t="shared" si="1"/>
        <v>0</v>
      </c>
      <c r="Q108" s="148">
        <v>0</v>
      </c>
      <c r="R108" s="148">
        <f t="shared" si="2"/>
        <v>0</v>
      </c>
      <c r="S108" s="148">
        <v>0</v>
      </c>
      <c r="T108" s="149">
        <f t="shared" si="3"/>
        <v>0</v>
      </c>
      <c r="AR108" s="16" t="s">
        <v>998</v>
      </c>
      <c r="AT108" s="16" t="s">
        <v>149</v>
      </c>
      <c r="AU108" s="16" t="s">
        <v>77</v>
      </c>
      <c r="AY108" s="16" t="s">
        <v>147</v>
      </c>
      <c r="BE108" s="150">
        <f t="shared" si="4"/>
        <v>0</v>
      </c>
      <c r="BF108" s="150">
        <f t="shared" si="5"/>
        <v>0</v>
      </c>
      <c r="BG108" s="150">
        <f t="shared" si="6"/>
        <v>0</v>
      </c>
      <c r="BH108" s="150">
        <f t="shared" si="7"/>
        <v>0</v>
      </c>
      <c r="BI108" s="150">
        <f t="shared" si="8"/>
        <v>0</v>
      </c>
      <c r="BJ108" s="16" t="s">
        <v>77</v>
      </c>
      <c r="BK108" s="151">
        <f t="shared" si="9"/>
        <v>0</v>
      </c>
      <c r="BL108" s="16" t="s">
        <v>998</v>
      </c>
      <c r="BM108" s="16" t="s">
        <v>400</v>
      </c>
    </row>
    <row r="109" spans="2:65" s="1" customFormat="1" ht="16.5" customHeight="1">
      <c r="B109" s="139"/>
      <c r="C109" s="184" t="s">
        <v>288</v>
      </c>
      <c r="D109" s="184" t="s">
        <v>233</v>
      </c>
      <c r="E109" s="185" t="s">
        <v>1099</v>
      </c>
      <c r="F109" s="186" t="s">
        <v>1100</v>
      </c>
      <c r="G109" s="187" t="s">
        <v>326</v>
      </c>
      <c r="H109" s="188">
        <v>1</v>
      </c>
      <c r="I109" s="189"/>
      <c r="J109" s="188">
        <f t="shared" si="0"/>
        <v>0</v>
      </c>
      <c r="K109" s="186" t="s">
        <v>1</v>
      </c>
      <c r="L109" s="190"/>
      <c r="M109" s="191" t="s">
        <v>1</v>
      </c>
      <c r="N109" s="192" t="s">
        <v>40</v>
      </c>
      <c r="O109" s="49"/>
      <c r="P109" s="148">
        <f t="shared" si="1"/>
        <v>0</v>
      </c>
      <c r="Q109" s="148">
        <v>0.14599999999999999</v>
      </c>
      <c r="R109" s="148">
        <f t="shared" si="2"/>
        <v>0.14599999999999999</v>
      </c>
      <c r="S109" s="148">
        <v>0</v>
      </c>
      <c r="T109" s="149">
        <f t="shared" si="3"/>
        <v>0</v>
      </c>
      <c r="AR109" s="16" t="s">
        <v>998</v>
      </c>
      <c r="AT109" s="16" t="s">
        <v>233</v>
      </c>
      <c r="AU109" s="16" t="s">
        <v>77</v>
      </c>
      <c r="AY109" s="16" t="s">
        <v>147</v>
      </c>
      <c r="BE109" s="150">
        <f t="shared" si="4"/>
        <v>0</v>
      </c>
      <c r="BF109" s="150">
        <f t="shared" si="5"/>
        <v>0</v>
      </c>
      <c r="BG109" s="150">
        <f t="shared" si="6"/>
        <v>0</v>
      </c>
      <c r="BH109" s="150">
        <f t="shared" si="7"/>
        <v>0</v>
      </c>
      <c r="BI109" s="150">
        <f t="shared" si="8"/>
        <v>0</v>
      </c>
      <c r="BJ109" s="16" t="s">
        <v>77</v>
      </c>
      <c r="BK109" s="151">
        <f t="shared" si="9"/>
        <v>0</v>
      </c>
      <c r="BL109" s="16" t="s">
        <v>998</v>
      </c>
      <c r="BM109" s="16" t="s">
        <v>410</v>
      </c>
    </row>
    <row r="110" spans="2:65" s="1" customFormat="1" ht="16.5" customHeight="1">
      <c r="B110" s="139"/>
      <c r="C110" s="140" t="s">
        <v>293</v>
      </c>
      <c r="D110" s="140" t="s">
        <v>149</v>
      </c>
      <c r="E110" s="141" t="s">
        <v>1101</v>
      </c>
      <c r="F110" s="142" t="s">
        <v>1102</v>
      </c>
      <c r="G110" s="143" t="s">
        <v>326</v>
      </c>
      <c r="H110" s="144">
        <v>3</v>
      </c>
      <c r="I110" s="145"/>
      <c r="J110" s="144">
        <f t="shared" si="0"/>
        <v>0</v>
      </c>
      <c r="K110" s="142" t="s">
        <v>1</v>
      </c>
      <c r="L110" s="30"/>
      <c r="M110" s="146" t="s">
        <v>1</v>
      </c>
      <c r="N110" s="147" t="s">
        <v>40</v>
      </c>
      <c r="O110" s="49"/>
      <c r="P110" s="148">
        <f t="shared" si="1"/>
        <v>0</v>
      </c>
      <c r="Q110" s="148">
        <v>0</v>
      </c>
      <c r="R110" s="148">
        <f t="shared" si="2"/>
        <v>0</v>
      </c>
      <c r="S110" s="148">
        <v>0</v>
      </c>
      <c r="T110" s="149">
        <f t="shared" si="3"/>
        <v>0</v>
      </c>
      <c r="AR110" s="16" t="s">
        <v>998</v>
      </c>
      <c r="AT110" s="16" t="s">
        <v>149</v>
      </c>
      <c r="AU110" s="16" t="s">
        <v>77</v>
      </c>
      <c r="AY110" s="16" t="s">
        <v>147</v>
      </c>
      <c r="BE110" s="150">
        <f t="shared" si="4"/>
        <v>0</v>
      </c>
      <c r="BF110" s="150">
        <f t="shared" si="5"/>
        <v>0</v>
      </c>
      <c r="BG110" s="150">
        <f t="shared" si="6"/>
        <v>0</v>
      </c>
      <c r="BH110" s="150">
        <f t="shared" si="7"/>
        <v>0</v>
      </c>
      <c r="BI110" s="150">
        <f t="shared" si="8"/>
        <v>0</v>
      </c>
      <c r="BJ110" s="16" t="s">
        <v>77</v>
      </c>
      <c r="BK110" s="151">
        <f t="shared" si="9"/>
        <v>0</v>
      </c>
      <c r="BL110" s="16" t="s">
        <v>998</v>
      </c>
      <c r="BM110" s="16" t="s">
        <v>418</v>
      </c>
    </row>
    <row r="111" spans="2:65" s="1" customFormat="1" ht="16.5" customHeight="1">
      <c r="B111" s="139"/>
      <c r="C111" s="184" t="s">
        <v>298</v>
      </c>
      <c r="D111" s="184" t="s">
        <v>233</v>
      </c>
      <c r="E111" s="185" t="s">
        <v>1103</v>
      </c>
      <c r="F111" s="186" t="s">
        <v>1104</v>
      </c>
      <c r="G111" s="187" t="s">
        <v>326</v>
      </c>
      <c r="H111" s="188">
        <v>3</v>
      </c>
      <c r="I111" s="189"/>
      <c r="J111" s="188">
        <f t="shared" si="0"/>
        <v>0</v>
      </c>
      <c r="K111" s="186" t="s">
        <v>1</v>
      </c>
      <c r="L111" s="190"/>
      <c r="M111" s="191" t="s">
        <v>1</v>
      </c>
      <c r="N111" s="192" t="s">
        <v>40</v>
      </c>
      <c r="O111" s="49"/>
      <c r="P111" s="148">
        <f t="shared" si="1"/>
        <v>0</v>
      </c>
      <c r="Q111" s="148">
        <v>1.4999999999999999E-4</v>
      </c>
      <c r="R111" s="148">
        <f t="shared" si="2"/>
        <v>4.4999999999999999E-4</v>
      </c>
      <c r="S111" s="148">
        <v>0</v>
      </c>
      <c r="T111" s="149">
        <f t="shared" si="3"/>
        <v>0</v>
      </c>
      <c r="AR111" s="16" t="s">
        <v>998</v>
      </c>
      <c r="AT111" s="16" t="s">
        <v>233</v>
      </c>
      <c r="AU111" s="16" t="s">
        <v>77</v>
      </c>
      <c r="AY111" s="16" t="s">
        <v>147</v>
      </c>
      <c r="BE111" s="150">
        <f t="shared" si="4"/>
        <v>0</v>
      </c>
      <c r="BF111" s="150">
        <f t="shared" si="5"/>
        <v>0</v>
      </c>
      <c r="BG111" s="150">
        <f t="shared" si="6"/>
        <v>0</v>
      </c>
      <c r="BH111" s="150">
        <f t="shared" si="7"/>
        <v>0</v>
      </c>
      <c r="BI111" s="150">
        <f t="shared" si="8"/>
        <v>0</v>
      </c>
      <c r="BJ111" s="16" t="s">
        <v>77</v>
      </c>
      <c r="BK111" s="151">
        <f t="shared" si="9"/>
        <v>0</v>
      </c>
      <c r="BL111" s="16" t="s">
        <v>998</v>
      </c>
      <c r="BM111" s="16" t="s">
        <v>431</v>
      </c>
    </row>
    <row r="112" spans="2:65" s="1" customFormat="1" ht="16.5" customHeight="1">
      <c r="B112" s="139"/>
      <c r="C112" s="140" t="s">
        <v>302</v>
      </c>
      <c r="D112" s="140" t="s">
        <v>149</v>
      </c>
      <c r="E112" s="141" t="s">
        <v>1071</v>
      </c>
      <c r="F112" s="142" t="s">
        <v>1072</v>
      </c>
      <c r="G112" s="143" t="s">
        <v>171</v>
      </c>
      <c r="H112" s="144">
        <v>0</v>
      </c>
      <c r="I112" s="145"/>
      <c r="J112" s="144">
        <f t="shared" si="0"/>
        <v>0</v>
      </c>
      <c r="K112" s="142" t="s">
        <v>1</v>
      </c>
      <c r="L112" s="30"/>
      <c r="M112" s="146" t="s">
        <v>1</v>
      </c>
      <c r="N112" s="147" t="s">
        <v>40</v>
      </c>
      <c r="O112" s="49"/>
      <c r="P112" s="148">
        <f t="shared" si="1"/>
        <v>0</v>
      </c>
      <c r="Q112" s="148">
        <v>0</v>
      </c>
      <c r="R112" s="148">
        <f t="shared" si="2"/>
        <v>0</v>
      </c>
      <c r="S112" s="148">
        <v>0</v>
      </c>
      <c r="T112" s="149">
        <f t="shared" si="3"/>
        <v>0</v>
      </c>
      <c r="AR112" s="16" t="s">
        <v>998</v>
      </c>
      <c r="AT112" s="16" t="s">
        <v>149</v>
      </c>
      <c r="AU112" s="16" t="s">
        <v>77</v>
      </c>
      <c r="AY112" s="16" t="s">
        <v>147</v>
      </c>
      <c r="BE112" s="150">
        <f t="shared" si="4"/>
        <v>0</v>
      </c>
      <c r="BF112" s="150">
        <f t="shared" si="5"/>
        <v>0</v>
      </c>
      <c r="BG112" s="150">
        <f t="shared" si="6"/>
        <v>0</v>
      </c>
      <c r="BH112" s="150">
        <f t="shared" si="7"/>
        <v>0</v>
      </c>
      <c r="BI112" s="150">
        <f t="shared" si="8"/>
        <v>0</v>
      </c>
      <c r="BJ112" s="16" t="s">
        <v>77</v>
      </c>
      <c r="BK112" s="151">
        <f t="shared" si="9"/>
        <v>0</v>
      </c>
      <c r="BL112" s="16" t="s">
        <v>998</v>
      </c>
      <c r="BM112" s="16" t="s">
        <v>652</v>
      </c>
    </row>
    <row r="113" spans="2:65" s="1" customFormat="1" ht="16.5" customHeight="1">
      <c r="B113" s="139"/>
      <c r="C113" s="140" t="s">
        <v>306</v>
      </c>
      <c r="D113" s="140" t="s">
        <v>149</v>
      </c>
      <c r="E113" s="141" t="s">
        <v>1069</v>
      </c>
      <c r="F113" s="142" t="s">
        <v>1070</v>
      </c>
      <c r="G113" s="143" t="s">
        <v>644</v>
      </c>
      <c r="H113" s="144">
        <v>24</v>
      </c>
      <c r="I113" s="145"/>
      <c r="J113" s="144">
        <f t="shared" si="0"/>
        <v>0</v>
      </c>
      <c r="K113" s="142" t="s">
        <v>1</v>
      </c>
      <c r="L113" s="30"/>
      <c r="M113" s="146" t="s">
        <v>1</v>
      </c>
      <c r="N113" s="147" t="s">
        <v>40</v>
      </c>
      <c r="O113" s="49"/>
      <c r="P113" s="148">
        <f t="shared" si="1"/>
        <v>0</v>
      </c>
      <c r="Q113" s="148">
        <v>0</v>
      </c>
      <c r="R113" s="148">
        <f t="shared" si="2"/>
        <v>0</v>
      </c>
      <c r="S113" s="148">
        <v>0</v>
      </c>
      <c r="T113" s="149">
        <f t="shared" si="3"/>
        <v>0</v>
      </c>
      <c r="AR113" s="16" t="s">
        <v>998</v>
      </c>
      <c r="AT113" s="16" t="s">
        <v>149</v>
      </c>
      <c r="AU113" s="16" t="s">
        <v>77</v>
      </c>
      <c r="AY113" s="16" t="s">
        <v>147</v>
      </c>
      <c r="BE113" s="150">
        <f t="shared" si="4"/>
        <v>0</v>
      </c>
      <c r="BF113" s="150">
        <f t="shared" si="5"/>
        <v>0</v>
      </c>
      <c r="BG113" s="150">
        <f t="shared" si="6"/>
        <v>0</v>
      </c>
      <c r="BH113" s="150">
        <f t="shared" si="7"/>
        <v>0</v>
      </c>
      <c r="BI113" s="150">
        <f t="shared" si="8"/>
        <v>0</v>
      </c>
      <c r="BJ113" s="16" t="s">
        <v>77</v>
      </c>
      <c r="BK113" s="151">
        <f t="shared" si="9"/>
        <v>0</v>
      </c>
      <c r="BL113" s="16" t="s">
        <v>998</v>
      </c>
      <c r="BM113" s="16" t="s">
        <v>660</v>
      </c>
    </row>
    <row r="114" spans="2:65" s="1" customFormat="1" ht="16.5" customHeight="1">
      <c r="B114" s="139"/>
      <c r="C114" s="140" t="s">
        <v>310</v>
      </c>
      <c r="D114" s="140" t="s">
        <v>149</v>
      </c>
      <c r="E114" s="141" t="s">
        <v>1073</v>
      </c>
      <c r="F114" s="142" t="s">
        <v>1074</v>
      </c>
      <c r="G114" s="143" t="s">
        <v>403</v>
      </c>
      <c r="H114" s="145"/>
      <c r="I114" s="145"/>
      <c r="J114" s="144">
        <f t="shared" si="0"/>
        <v>0</v>
      </c>
      <c r="K114" s="142" t="s">
        <v>1</v>
      </c>
      <c r="L114" s="30"/>
      <c r="M114" s="146" t="s">
        <v>1</v>
      </c>
      <c r="N114" s="147" t="s">
        <v>40</v>
      </c>
      <c r="O114" s="49"/>
      <c r="P114" s="148">
        <f t="shared" si="1"/>
        <v>0</v>
      </c>
      <c r="Q114" s="148">
        <v>0</v>
      </c>
      <c r="R114" s="148">
        <f t="shared" si="2"/>
        <v>0</v>
      </c>
      <c r="S114" s="148">
        <v>0</v>
      </c>
      <c r="T114" s="149">
        <f t="shared" si="3"/>
        <v>0</v>
      </c>
      <c r="AR114" s="16" t="s">
        <v>998</v>
      </c>
      <c r="AT114" s="16" t="s">
        <v>149</v>
      </c>
      <c r="AU114" s="16" t="s">
        <v>77</v>
      </c>
      <c r="AY114" s="16" t="s">
        <v>147</v>
      </c>
      <c r="BE114" s="150">
        <f t="shared" si="4"/>
        <v>0</v>
      </c>
      <c r="BF114" s="150">
        <f t="shared" si="5"/>
        <v>0</v>
      </c>
      <c r="BG114" s="150">
        <f t="shared" si="6"/>
        <v>0</v>
      </c>
      <c r="BH114" s="150">
        <f t="shared" si="7"/>
        <v>0</v>
      </c>
      <c r="BI114" s="150">
        <f t="shared" si="8"/>
        <v>0</v>
      </c>
      <c r="BJ114" s="16" t="s">
        <v>77</v>
      </c>
      <c r="BK114" s="151">
        <f t="shared" si="9"/>
        <v>0</v>
      </c>
      <c r="BL114" s="16" t="s">
        <v>998</v>
      </c>
      <c r="BM114" s="16" t="s">
        <v>668</v>
      </c>
    </row>
    <row r="115" spans="2:65" s="1" customFormat="1" ht="16.5" customHeight="1">
      <c r="B115" s="139"/>
      <c r="C115" s="140" t="s">
        <v>314</v>
      </c>
      <c r="D115" s="140" t="s">
        <v>149</v>
      </c>
      <c r="E115" s="141" t="s">
        <v>1075</v>
      </c>
      <c r="F115" s="142" t="s">
        <v>1076</v>
      </c>
      <c r="G115" s="143" t="s">
        <v>403</v>
      </c>
      <c r="H115" s="145"/>
      <c r="I115" s="145"/>
      <c r="J115" s="144">
        <f t="shared" si="0"/>
        <v>0</v>
      </c>
      <c r="K115" s="142" t="s">
        <v>1</v>
      </c>
      <c r="L115" s="30"/>
      <c r="M115" s="193" t="s">
        <v>1</v>
      </c>
      <c r="N115" s="194" t="s">
        <v>40</v>
      </c>
      <c r="O115" s="195"/>
      <c r="P115" s="196">
        <f t="shared" si="1"/>
        <v>0</v>
      </c>
      <c r="Q115" s="196">
        <v>0</v>
      </c>
      <c r="R115" s="196">
        <f t="shared" si="2"/>
        <v>0</v>
      </c>
      <c r="S115" s="196">
        <v>0</v>
      </c>
      <c r="T115" s="197">
        <f t="shared" si="3"/>
        <v>0</v>
      </c>
      <c r="AR115" s="16" t="s">
        <v>998</v>
      </c>
      <c r="AT115" s="16" t="s">
        <v>149</v>
      </c>
      <c r="AU115" s="16" t="s">
        <v>77</v>
      </c>
      <c r="AY115" s="16" t="s">
        <v>147</v>
      </c>
      <c r="BE115" s="150">
        <f t="shared" si="4"/>
        <v>0</v>
      </c>
      <c r="BF115" s="150">
        <f t="shared" si="5"/>
        <v>0</v>
      </c>
      <c r="BG115" s="150">
        <f t="shared" si="6"/>
        <v>0</v>
      </c>
      <c r="BH115" s="150">
        <f t="shared" si="7"/>
        <v>0</v>
      </c>
      <c r="BI115" s="150">
        <f t="shared" si="8"/>
        <v>0</v>
      </c>
      <c r="BJ115" s="16" t="s">
        <v>77</v>
      </c>
      <c r="BK115" s="151">
        <f t="shared" si="9"/>
        <v>0</v>
      </c>
      <c r="BL115" s="16" t="s">
        <v>998</v>
      </c>
      <c r="BM115" s="16" t="s">
        <v>676</v>
      </c>
    </row>
    <row r="116" spans="2:65" s="1" customFormat="1" ht="6.95" customHeight="1">
      <c r="B116" s="39"/>
      <c r="C116" s="40"/>
      <c r="D116" s="40"/>
      <c r="E116" s="40"/>
      <c r="F116" s="40"/>
      <c r="G116" s="40"/>
      <c r="H116" s="40"/>
      <c r="I116" s="100"/>
      <c r="J116" s="40"/>
      <c r="K116" s="40"/>
      <c r="L116" s="30"/>
    </row>
  </sheetData>
  <autoFilter ref="C80:K115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2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6" t="s">
        <v>103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68</v>
      </c>
    </row>
    <row r="4" spans="2:46" ht="24.95" customHeight="1">
      <c r="B4" s="19"/>
      <c r="D4" s="20" t="s">
        <v>113</v>
      </c>
      <c r="L4" s="19"/>
      <c r="M4" s="21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38" t="str">
        <f>'Rekapitulácia stavby'!K6</f>
        <v>ROZKVET - OPRAVA NÁMESTIA</v>
      </c>
      <c r="F7" s="239"/>
      <c r="G7" s="239"/>
      <c r="H7" s="239"/>
      <c r="L7" s="19"/>
    </row>
    <row r="8" spans="2:46" s="1" customFormat="1" ht="12" customHeight="1">
      <c r="B8" s="30"/>
      <c r="D8" s="25" t="s">
        <v>114</v>
      </c>
      <c r="I8" s="84"/>
      <c r="L8" s="30"/>
    </row>
    <row r="9" spans="2:46" s="1" customFormat="1" ht="36.950000000000003" customHeight="1">
      <c r="B9" s="30"/>
      <c r="E9" s="212" t="s">
        <v>1105</v>
      </c>
      <c r="F9" s="211"/>
      <c r="G9" s="211"/>
      <c r="H9" s="211"/>
      <c r="I9" s="84"/>
      <c r="L9" s="30"/>
    </row>
    <row r="10" spans="2:46" s="1" customFormat="1">
      <c r="B10" s="30"/>
      <c r="I10" s="84"/>
      <c r="L10" s="30"/>
    </row>
    <row r="11" spans="2:46" s="1" customFormat="1" ht="12" customHeight="1">
      <c r="B11" s="30"/>
      <c r="D11" s="25" t="s">
        <v>16</v>
      </c>
      <c r="F11" s="16" t="s">
        <v>1</v>
      </c>
      <c r="I11" s="85" t="s">
        <v>17</v>
      </c>
      <c r="J11" s="16" t="s">
        <v>1</v>
      </c>
      <c r="L11" s="30"/>
    </row>
    <row r="12" spans="2:46" s="1" customFormat="1" ht="12" customHeight="1">
      <c r="B12" s="30"/>
      <c r="D12" s="25" t="s">
        <v>18</v>
      </c>
      <c r="F12" s="16" t="s">
        <v>19</v>
      </c>
      <c r="I12" s="85" t="s">
        <v>20</v>
      </c>
      <c r="J12" s="46" t="str">
        <f>'Rekapitulácia stavby'!AN8</f>
        <v>15.10.2018</v>
      </c>
      <c r="L12" s="30"/>
    </row>
    <row r="13" spans="2:46" s="1" customFormat="1" ht="10.9" customHeight="1">
      <c r="B13" s="30"/>
      <c r="I13" s="84"/>
      <c r="L13" s="30"/>
    </row>
    <row r="14" spans="2:46" s="1" customFormat="1" ht="12" customHeight="1">
      <c r="B14" s="30"/>
      <c r="D14" s="25" t="s">
        <v>22</v>
      </c>
      <c r="I14" s="85" t="s">
        <v>23</v>
      </c>
      <c r="J14" s="16" t="str">
        <f>IF('Rekapitulácia stavby'!AN10="","",'Rekapitulácia stavby'!AN10)</f>
        <v/>
      </c>
      <c r="L14" s="30"/>
    </row>
    <row r="15" spans="2:46" s="1" customFormat="1" ht="18" customHeight="1">
      <c r="B15" s="30"/>
      <c r="E15" s="16" t="str">
        <f>IF('Rekapitulácia stavby'!E11="","",'Rekapitulácia stavby'!E11)</f>
        <v>Mestský úrad , Trenčín</v>
      </c>
      <c r="I15" s="85" t="s">
        <v>25</v>
      </c>
      <c r="J15" s="16" t="str">
        <f>IF('Rekapitulácia stavby'!AN11="","",'Rekapitulácia stavby'!AN11)</f>
        <v/>
      </c>
      <c r="L15" s="30"/>
    </row>
    <row r="16" spans="2:46" s="1" customFormat="1" ht="6.95" customHeight="1">
      <c r="B16" s="30"/>
      <c r="I16" s="84"/>
      <c r="L16" s="30"/>
    </row>
    <row r="17" spans="2:12" s="1" customFormat="1" ht="12" customHeight="1">
      <c r="B17" s="30"/>
      <c r="D17" s="25" t="s">
        <v>26</v>
      </c>
      <c r="I17" s="85" t="s">
        <v>23</v>
      </c>
      <c r="J17" s="26">
        <f>'Rekapitulácia stavby'!AN13</f>
        <v>0</v>
      </c>
      <c r="L17" s="30"/>
    </row>
    <row r="18" spans="2:12" s="1" customFormat="1" ht="18" customHeight="1">
      <c r="B18" s="30"/>
      <c r="E18" s="240">
        <f>'Rekapitulácia stavby'!E14</f>
        <v>0</v>
      </c>
      <c r="F18" s="215"/>
      <c r="G18" s="215"/>
      <c r="H18" s="215"/>
      <c r="I18" s="85" t="s">
        <v>25</v>
      </c>
      <c r="J18" s="26">
        <f>'Rekapitulácia stavby'!AN14</f>
        <v>0</v>
      </c>
      <c r="L18" s="30"/>
    </row>
    <row r="19" spans="2:12" s="1" customFormat="1" ht="6.95" customHeight="1">
      <c r="B19" s="30"/>
      <c r="I19" s="84"/>
      <c r="L19" s="30"/>
    </row>
    <row r="20" spans="2:12" s="1" customFormat="1" ht="12" customHeight="1">
      <c r="B20" s="30"/>
      <c r="D20" s="25" t="s">
        <v>27</v>
      </c>
      <c r="I20" s="85" t="s">
        <v>23</v>
      </c>
      <c r="J20" s="16" t="str">
        <f>IF('Rekapitulácia stavby'!AN16="","",'Rekapitulácia stavby'!AN16)</f>
        <v/>
      </c>
      <c r="L20" s="30"/>
    </row>
    <row r="21" spans="2:12" s="1" customFormat="1" ht="18" customHeight="1">
      <c r="B21" s="30"/>
      <c r="E21" s="16" t="str">
        <f>IF('Rekapitulácia stavby'!E17="","",'Rekapitulácia stavby'!E17)</f>
        <v>BYTOP , s.r.o. Trenčín</v>
      </c>
      <c r="I21" s="85" t="s">
        <v>25</v>
      </c>
      <c r="J21" s="16" t="str">
        <f>IF('Rekapitulácia stavby'!AN17="","",'Rekapitulácia stavby'!AN17)</f>
        <v/>
      </c>
      <c r="L21" s="30"/>
    </row>
    <row r="22" spans="2:12" s="1" customFormat="1" ht="6.95" customHeight="1">
      <c r="B22" s="30"/>
      <c r="I22" s="84"/>
      <c r="L22" s="30"/>
    </row>
    <row r="23" spans="2:12" s="1" customFormat="1" ht="12" customHeight="1">
      <c r="B23" s="30"/>
      <c r="D23" s="25" t="s">
        <v>31</v>
      </c>
      <c r="I23" s="85" t="s">
        <v>23</v>
      </c>
      <c r="J23" s="16" t="str">
        <f>IF('Rekapitulácia stavby'!AN19="","",'Rekapitulácia stavby'!AN19)</f>
        <v/>
      </c>
      <c r="L23" s="30"/>
    </row>
    <row r="24" spans="2:12" s="1" customFormat="1" ht="18" customHeight="1">
      <c r="B24" s="30"/>
      <c r="E24" s="16" t="str">
        <f>IF('Rekapitulácia stavby'!E20="","",'Rekapitulácia stavby'!E20)</f>
        <v>Martinusová Katarína</v>
      </c>
      <c r="I24" s="85" t="s">
        <v>25</v>
      </c>
      <c r="J24" s="16" t="str">
        <f>IF('Rekapitulácia stavby'!AN20="","",'Rekapitulácia stavby'!AN20)</f>
        <v/>
      </c>
      <c r="L24" s="30"/>
    </row>
    <row r="25" spans="2:12" s="1" customFormat="1" ht="6.95" customHeight="1">
      <c r="B25" s="30"/>
      <c r="I25" s="84"/>
      <c r="L25" s="30"/>
    </row>
    <row r="26" spans="2:12" s="1" customFormat="1" ht="12" customHeight="1">
      <c r="B26" s="30"/>
      <c r="D26" s="25" t="s">
        <v>33</v>
      </c>
      <c r="I26" s="84"/>
      <c r="L26" s="30"/>
    </row>
    <row r="27" spans="2:12" s="6" customFormat="1" ht="16.5" customHeight="1">
      <c r="B27" s="86"/>
      <c r="E27" s="219" t="s">
        <v>1</v>
      </c>
      <c r="F27" s="219"/>
      <c r="G27" s="219"/>
      <c r="H27" s="219"/>
      <c r="I27" s="87"/>
      <c r="L27" s="86"/>
    </row>
    <row r="28" spans="2:12" s="1" customFormat="1" ht="6.95" customHeight="1">
      <c r="B28" s="30"/>
      <c r="I28" s="84"/>
      <c r="L28" s="30"/>
    </row>
    <row r="29" spans="2:12" s="1" customFormat="1" ht="6.95" customHeight="1">
      <c r="B29" s="30"/>
      <c r="D29" s="47"/>
      <c r="E29" s="47"/>
      <c r="F29" s="47"/>
      <c r="G29" s="47"/>
      <c r="H29" s="47"/>
      <c r="I29" s="88"/>
      <c r="J29" s="47"/>
      <c r="K29" s="47"/>
      <c r="L29" s="30"/>
    </row>
    <row r="30" spans="2:12" s="1" customFormat="1" ht="25.35" customHeight="1">
      <c r="B30" s="30"/>
      <c r="D30" s="89" t="s">
        <v>34</v>
      </c>
      <c r="I30" s="84"/>
      <c r="J30" s="60">
        <f>ROUND(J81, 2)</f>
        <v>0</v>
      </c>
      <c r="L30" s="30"/>
    </row>
    <row r="31" spans="2:12" s="1" customFormat="1" ht="6.95" customHeight="1">
      <c r="B31" s="30"/>
      <c r="D31" s="47"/>
      <c r="E31" s="47"/>
      <c r="F31" s="47"/>
      <c r="G31" s="47"/>
      <c r="H31" s="47"/>
      <c r="I31" s="88"/>
      <c r="J31" s="47"/>
      <c r="K31" s="47"/>
      <c r="L31" s="30"/>
    </row>
    <row r="32" spans="2:12" s="1" customFormat="1" ht="14.45" customHeight="1">
      <c r="B32" s="30"/>
      <c r="F32" s="33" t="s">
        <v>36</v>
      </c>
      <c r="I32" s="90" t="s">
        <v>35</v>
      </c>
      <c r="J32" s="33" t="s">
        <v>37</v>
      </c>
      <c r="L32" s="30"/>
    </row>
    <row r="33" spans="2:12" s="1" customFormat="1" ht="14.45" customHeight="1">
      <c r="B33" s="30"/>
      <c r="D33" s="25" t="s">
        <v>38</v>
      </c>
      <c r="E33" s="25" t="s">
        <v>39</v>
      </c>
      <c r="F33" s="91">
        <f>ROUND((SUM(BE81:BE94)),  2)</f>
        <v>0</v>
      </c>
      <c r="I33" s="92">
        <v>0.2</v>
      </c>
      <c r="J33" s="91">
        <f>ROUND(((SUM(BE81:BE94))*I33),  2)</f>
        <v>0</v>
      </c>
      <c r="L33" s="30"/>
    </row>
    <row r="34" spans="2:12" s="1" customFormat="1" ht="14.45" customHeight="1">
      <c r="B34" s="30"/>
      <c r="E34" s="25" t="s">
        <v>40</v>
      </c>
      <c r="F34" s="91">
        <f>ROUND((SUM(BF81:BF94)),  2)</f>
        <v>0</v>
      </c>
      <c r="I34" s="92">
        <v>0.2</v>
      </c>
      <c r="J34" s="91">
        <f>ROUND(((SUM(BF81:BF94))*I34),  2)</f>
        <v>0</v>
      </c>
      <c r="L34" s="30"/>
    </row>
    <row r="35" spans="2:12" s="1" customFormat="1" ht="14.45" hidden="1" customHeight="1">
      <c r="B35" s="30"/>
      <c r="E35" s="25" t="s">
        <v>41</v>
      </c>
      <c r="F35" s="91">
        <f>ROUND((SUM(BG81:BG94)),  2)</f>
        <v>0</v>
      </c>
      <c r="I35" s="92">
        <v>0.2</v>
      </c>
      <c r="J35" s="91">
        <f>0</f>
        <v>0</v>
      </c>
      <c r="L35" s="30"/>
    </row>
    <row r="36" spans="2:12" s="1" customFormat="1" ht="14.45" hidden="1" customHeight="1">
      <c r="B36" s="30"/>
      <c r="E36" s="25" t="s">
        <v>42</v>
      </c>
      <c r="F36" s="91">
        <f>ROUND((SUM(BH81:BH94)),  2)</f>
        <v>0</v>
      </c>
      <c r="I36" s="92">
        <v>0.2</v>
      </c>
      <c r="J36" s="91">
        <f>0</f>
        <v>0</v>
      </c>
      <c r="L36" s="30"/>
    </row>
    <row r="37" spans="2:12" s="1" customFormat="1" ht="14.45" hidden="1" customHeight="1">
      <c r="B37" s="30"/>
      <c r="E37" s="25" t="s">
        <v>43</v>
      </c>
      <c r="F37" s="91">
        <f>ROUND((SUM(BI81:BI94)),  2)</f>
        <v>0</v>
      </c>
      <c r="I37" s="92">
        <v>0</v>
      </c>
      <c r="J37" s="91">
        <f>0</f>
        <v>0</v>
      </c>
      <c r="L37" s="30"/>
    </row>
    <row r="38" spans="2:12" s="1" customFormat="1" ht="6.95" customHeight="1">
      <c r="B38" s="30"/>
      <c r="I38" s="84"/>
      <c r="L38" s="30"/>
    </row>
    <row r="39" spans="2:12" s="1" customFormat="1" ht="25.35" customHeight="1">
      <c r="B39" s="30"/>
      <c r="C39" s="93"/>
      <c r="D39" s="94" t="s">
        <v>44</v>
      </c>
      <c r="E39" s="51"/>
      <c r="F39" s="51"/>
      <c r="G39" s="95" t="s">
        <v>45</v>
      </c>
      <c r="H39" s="96" t="s">
        <v>46</v>
      </c>
      <c r="I39" s="97"/>
      <c r="J39" s="98">
        <f>SUM(J30:J37)</f>
        <v>0</v>
      </c>
      <c r="K39" s="9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10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101"/>
      <c r="J44" s="42"/>
      <c r="K44" s="42"/>
      <c r="L44" s="30"/>
    </row>
    <row r="45" spans="2:12" s="1" customFormat="1" ht="24.95" customHeight="1">
      <c r="B45" s="30"/>
      <c r="C45" s="20" t="s">
        <v>116</v>
      </c>
      <c r="I45" s="84"/>
      <c r="L45" s="30"/>
    </row>
    <row r="46" spans="2:12" s="1" customFormat="1" ht="6.95" customHeight="1">
      <c r="B46" s="30"/>
      <c r="I46" s="84"/>
      <c r="L46" s="30"/>
    </row>
    <row r="47" spans="2:12" s="1" customFormat="1" ht="12" customHeight="1">
      <c r="B47" s="30"/>
      <c r="C47" s="25" t="s">
        <v>14</v>
      </c>
      <c r="I47" s="84"/>
      <c r="L47" s="30"/>
    </row>
    <row r="48" spans="2:12" s="1" customFormat="1" ht="16.5" customHeight="1">
      <c r="B48" s="30"/>
      <c r="E48" s="238" t="str">
        <f>E7</f>
        <v>ROZKVET - OPRAVA NÁMESTIA</v>
      </c>
      <c r="F48" s="239"/>
      <c r="G48" s="239"/>
      <c r="H48" s="239"/>
      <c r="I48" s="84"/>
      <c r="L48" s="30"/>
    </row>
    <row r="49" spans="2:47" s="1" customFormat="1" ht="12" customHeight="1">
      <c r="B49" s="30"/>
      <c r="C49" s="25" t="s">
        <v>114</v>
      </c>
      <c r="I49" s="84"/>
      <c r="L49" s="30"/>
    </row>
    <row r="50" spans="2:47" s="1" customFormat="1" ht="16.5" customHeight="1">
      <c r="B50" s="30"/>
      <c r="E50" s="212" t="str">
        <f>E9</f>
        <v>10 - Zemné prace sú spoločné pre objekty SO102 a SO103 / treba ich skoordinovať so stavbou!!! /</v>
      </c>
      <c r="F50" s="211"/>
      <c r="G50" s="211"/>
      <c r="H50" s="211"/>
      <c r="I50" s="84"/>
      <c r="L50" s="30"/>
    </row>
    <row r="51" spans="2:47" s="1" customFormat="1" ht="6.95" customHeight="1">
      <c r="B51" s="30"/>
      <c r="I51" s="84"/>
      <c r="L51" s="30"/>
    </row>
    <row r="52" spans="2:47" s="1" customFormat="1" ht="12" customHeight="1">
      <c r="B52" s="30"/>
      <c r="C52" s="25" t="s">
        <v>18</v>
      </c>
      <c r="F52" s="16" t="str">
        <f>F12</f>
        <v xml:space="preserve"> </v>
      </c>
      <c r="I52" s="85" t="s">
        <v>20</v>
      </c>
      <c r="J52" s="46" t="str">
        <f>IF(J12="","",J12)</f>
        <v>15.10.2018</v>
      </c>
      <c r="L52" s="30"/>
    </row>
    <row r="53" spans="2:47" s="1" customFormat="1" ht="6.95" customHeight="1">
      <c r="B53" s="30"/>
      <c r="I53" s="84"/>
      <c r="L53" s="30"/>
    </row>
    <row r="54" spans="2:47" s="1" customFormat="1" ht="13.7" customHeight="1">
      <c r="B54" s="30"/>
      <c r="C54" s="25" t="s">
        <v>22</v>
      </c>
      <c r="F54" s="16" t="str">
        <f>E15</f>
        <v>Mestský úrad , Trenčín</v>
      </c>
      <c r="I54" s="85" t="s">
        <v>27</v>
      </c>
      <c r="J54" s="28" t="str">
        <f>E21</f>
        <v>BYTOP , s.r.o. Trenčín</v>
      </c>
      <c r="L54" s="30"/>
    </row>
    <row r="55" spans="2:47" s="1" customFormat="1" ht="13.7" customHeight="1">
      <c r="B55" s="30"/>
      <c r="C55" s="25" t="s">
        <v>26</v>
      </c>
      <c r="F55" s="16">
        <f>IF(E18="","",E18)</f>
        <v>0</v>
      </c>
      <c r="I55" s="85" t="s">
        <v>31</v>
      </c>
      <c r="J55" s="28" t="str">
        <f>E24</f>
        <v>Martinusová Katarína</v>
      </c>
      <c r="L55" s="30"/>
    </row>
    <row r="56" spans="2:47" s="1" customFormat="1" ht="10.35" customHeight="1">
      <c r="B56" s="30"/>
      <c r="I56" s="84"/>
      <c r="L56" s="30"/>
    </row>
    <row r="57" spans="2:47" s="1" customFormat="1" ht="29.25" customHeight="1">
      <c r="B57" s="30"/>
      <c r="C57" s="102" t="s">
        <v>117</v>
      </c>
      <c r="D57" s="93"/>
      <c r="E57" s="93"/>
      <c r="F57" s="93"/>
      <c r="G57" s="93"/>
      <c r="H57" s="93"/>
      <c r="I57" s="103"/>
      <c r="J57" s="104" t="s">
        <v>118</v>
      </c>
      <c r="K57" s="93"/>
      <c r="L57" s="30"/>
    </row>
    <row r="58" spans="2:47" s="1" customFormat="1" ht="10.35" customHeight="1">
      <c r="B58" s="30"/>
      <c r="I58" s="84"/>
      <c r="L58" s="30"/>
    </row>
    <row r="59" spans="2:47" s="1" customFormat="1" ht="22.9" customHeight="1">
      <c r="B59" s="30"/>
      <c r="C59" s="105" t="s">
        <v>119</v>
      </c>
      <c r="I59" s="84"/>
      <c r="J59" s="60">
        <f>J81</f>
        <v>0</v>
      </c>
      <c r="L59" s="30"/>
      <c r="AU59" s="16" t="s">
        <v>120</v>
      </c>
    </row>
    <row r="60" spans="2:47" s="7" customFormat="1" ht="24.95" customHeight="1">
      <c r="B60" s="106"/>
      <c r="D60" s="107" t="s">
        <v>450</v>
      </c>
      <c r="E60" s="108"/>
      <c r="F60" s="108"/>
      <c r="G60" s="108"/>
      <c r="H60" s="108"/>
      <c r="I60" s="109"/>
      <c r="J60" s="110">
        <f>J82</f>
        <v>0</v>
      </c>
      <c r="L60" s="106"/>
    </row>
    <row r="61" spans="2:47" s="8" customFormat="1" ht="19.899999999999999" customHeight="1">
      <c r="B61" s="111"/>
      <c r="D61" s="112" t="s">
        <v>1106</v>
      </c>
      <c r="E61" s="113"/>
      <c r="F61" s="113"/>
      <c r="G61" s="113"/>
      <c r="H61" s="113"/>
      <c r="I61" s="114"/>
      <c r="J61" s="115">
        <f>J83</f>
        <v>0</v>
      </c>
      <c r="L61" s="111"/>
    </row>
    <row r="62" spans="2:47" s="1" customFormat="1" ht="21.75" customHeight="1">
      <c r="B62" s="30"/>
      <c r="I62" s="84"/>
      <c r="L62" s="30"/>
    </row>
    <row r="63" spans="2:47" s="1" customFormat="1" ht="6.95" customHeight="1">
      <c r="B63" s="39"/>
      <c r="C63" s="40"/>
      <c r="D63" s="40"/>
      <c r="E63" s="40"/>
      <c r="F63" s="40"/>
      <c r="G63" s="40"/>
      <c r="H63" s="40"/>
      <c r="I63" s="100"/>
      <c r="J63" s="40"/>
      <c r="K63" s="40"/>
      <c r="L63" s="30"/>
    </row>
    <row r="67" spans="2:20" s="1" customFormat="1" ht="6.95" customHeight="1">
      <c r="B67" s="41"/>
      <c r="C67" s="42"/>
      <c r="D67" s="42"/>
      <c r="E67" s="42"/>
      <c r="F67" s="42"/>
      <c r="G67" s="42"/>
      <c r="H67" s="42"/>
      <c r="I67" s="101"/>
      <c r="J67" s="42"/>
      <c r="K67" s="42"/>
      <c r="L67" s="30"/>
    </row>
    <row r="68" spans="2:20" s="1" customFormat="1" ht="24.95" customHeight="1">
      <c r="B68" s="30"/>
      <c r="C68" s="20" t="s">
        <v>133</v>
      </c>
      <c r="I68" s="84"/>
      <c r="L68" s="30"/>
    </row>
    <row r="69" spans="2:20" s="1" customFormat="1" ht="6.95" customHeight="1">
      <c r="B69" s="30"/>
      <c r="I69" s="84"/>
      <c r="L69" s="30"/>
    </row>
    <row r="70" spans="2:20" s="1" customFormat="1" ht="12" customHeight="1">
      <c r="B70" s="30"/>
      <c r="C70" s="25" t="s">
        <v>14</v>
      </c>
      <c r="I70" s="84"/>
      <c r="L70" s="30"/>
    </row>
    <row r="71" spans="2:20" s="1" customFormat="1" ht="16.5" customHeight="1">
      <c r="B71" s="30"/>
      <c r="E71" s="238" t="str">
        <f>E7</f>
        <v>ROZKVET - OPRAVA NÁMESTIA</v>
      </c>
      <c r="F71" s="239"/>
      <c r="G71" s="239"/>
      <c r="H71" s="239"/>
      <c r="I71" s="84"/>
      <c r="L71" s="30"/>
    </row>
    <row r="72" spans="2:20" s="1" customFormat="1" ht="12" customHeight="1">
      <c r="B72" s="30"/>
      <c r="C72" s="25" t="s">
        <v>114</v>
      </c>
      <c r="I72" s="84"/>
      <c r="L72" s="30"/>
    </row>
    <row r="73" spans="2:20" s="1" customFormat="1" ht="16.5" customHeight="1">
      <c r="B73" s="30"/>
      <c r="E73" s="212" t="str">
        <f>E9</f>
        <v>10 - Zemné prace sú spoločné pre objekty SO102 a SO103 / treba ich skoordinovať so stavbou!!! /</v>
      </c>
      <c r="F73" s="211"/>
      <c r="G73" s="211"/>
      <c r="H73" s="211"/>
      <c r="I73" s="84"/>
      <c r="L73" s="30"/>
    </row>
    <row r="74" spans="2:20" s="1" customFormat="1" ht="6.95" customHeight="1">
      <c r="B74" s="30"/>
      <c r="I74" s="84"/>
      <c r="L74" s="30"/>
    </row>
    <row r="75" spans="2:20" s="1" customFormat="1" ht="12" customHeight="1">
      <c r="B75" s="30"/>
      <c r="C75" s="25" t="s">
        <v>18</v>
      </c>
      <c r="F75" s="16" t="str">
        <f>F12</f>
        <v xml:space="preserve"> </v>
      </c>
      <c r="I75" s="85" t="s">
        <v>20</v>
      </c>
      <c r="J75" s="46" t="str">
        <f>IF(J12="","",J12)</f>
        <v>15.10.2018</v>
      </c>
      <c r="L75" s="30"/>
    </row>
    <row r="76" spans="2:20" s="1" customFormat="1" ht="6.95" customHeight="1">
      <c r="B76" s="30"/>
      <c r="I76" s="84"/>
      <c r="L76" s="30"/>
    </row>
    <row r="77" spans="2:20" s="1" customFormat="1" ht="13.7" customHeight="1">
      <c r="B77" s="30"/>
      <c r="C77" s="25" t="s">
        <v>22</v>
      </c>
      <c r="F77" s="16" t="str">
        <f>E15</f>
        <v>Mestský úrad , Trenčín</v>
      </c>
      <c r="I77" s="85" t="s">
        <v>27</v>
      </c>
      <c r="J77" s="28" t="str">
        <f>E21</f>
        <v>BYTOP , s.r.o. Trenčín</v>
      </c>
      <c r="L77" s="30"/>
    </row>
    <row r="78" spans="2:20" s="1" customFormat="1" ht="13.7" customHeight="1">
      <c r="B78" s="30"/>
      <c r="C78" s="25" t="s">
        <v>26</v>
      </c>
      <c r="F78" s="16">
        <f>IF(E18="","",E18)</f>
        <v>0</v>
      </c>
      <c r="I78" s="85" t="s">
        <v>31</v>
      </c>
      <c r="J78" s="28" t="str">
        <f>E24</f>
        <v>Martinusová Katarína</v>
      </c>
      <c r="L78" s="30"/>
    </row>
    <row r="79" spans="2:20" s="1" customFormat="1" ht="10.35" customHeight="1">
      <c r="B79" s="30"/>
      <c r="I79" s="84"/>
      <c r="L79" s="30"/>
    </row>
    <row r="80" spans="2:20" s="9" customFormat="1" ht="29.25" customHeight="1">
      <c r="B80" s="116"/>
      <c r="C80" s="117" t="s">
        <v>134</v>
      </c>
      <c r="D80" s="118" t="s">
        <v>53</v>
      </c>
      <c r="E80" s="118" t="s">
        <v>49</v>
      </c>
      <c r="F80" s="118" t="s">
        <v>50</v>
      </c>
      <c r="G80" s="118" t="s">
        <v>135</v>
      </c>
      <c r="H80" s="118" t="s">
        <v>136</v>
      </c>
      <c r="I80" s="119" t="s">
        <v>137</v>
      </c>
      <c r="J80" s="120" t="s">
        <v>118</v>
      </c>
      <c r="K80" s="121" t="s">
        <v>138</v>
      </c>
      <c r="L80" s="116"/>
      <c r="M80" s="53" t="s">
        <v>1</v>
      </c>
      <c r="N80" s="54" t="s">
        <v>38</v>
      </c>
      <c r="O80" s="54" t="s">
        <v>139</v>
      </c>
      <c r="P80" s="54" t="s">
        <v>140</v>
      </c>
      <c r="Q80" s="54" t="s">
        <v>141</v>
      </c>
      <c r="R80" s="54" t="s">
        <v>142</v>
      </c>
      <c r="S80" s="54" t="s">
        <v>143</v>
      </c>
      <c r="T80" s="55" t="s">
        <v>144</v>
      </c>
    </row>
    <row r="81" spans="2:65" s="1" customFormat="1" ht="22.9" customHeight="1">
      <c r="B81" s="30"/>
      <c r="C81" s="58" t="s">
        <v>119</v>
      </c>
      <c r="I81" s="84"/>
      <c r="J81" s="122">
        <f>BK81</f>
        <v>0</v>
      </c>
      <c r="L81" s="30"/>
      <c r="M81" s="56"/>
      <c r="N81" s="47"/>
      <c r="O81" s="47"/>
      <c r="P81" s="123">
        <f>P82</f>
        <v>0</v>
      </c>
      <c r="Q81" s="47"/>
      <c r="R81" s="123">
        <f>R82</f>
        <v>45.33135</v>
      </c>
      <c r="S81" s="47"/>
      <c r="T81" s="124">
        <f>T82</f>
        <v>0</v>
      </c>
      <c r="AT81" s="16" t="s">
        <v>67</v>
      </c>
      <c r="AU81" s="16" t="s">
        <v>120</v>
      </c>
      <c r="BK81" s="125">
        <f>BK82</f>
        <v>0</v>
      </c>
    </row>
    <row r="82" spans="2:65" s="10" customFormat="1" ht="25.9" customHeight="1">
      <c r="B82" s="126"/>
      <c r="D82" s="127" t="s">
        <v>67</v>
      </c>
      <c r="E82" s="128" t="s">
        <v>233</v>
      </c>
      <c r="F82" s="128" t="s">
        <v>606</v>
      </c>
      <c r="I82" s="129"/>
      <c r="J82" s="130">
        <f>BK82</f>
        <v>0</v>
      </c>
      <c r="L82" s="126"/>
      <c r="M82" s="131"/>
      <c r="N82" s="132"/>
      <c r="O82" s="132"/>
      <c r="P82" s="133">
        <f>P83</f>
        <v>0</v>
      </c>
      <c r="Q82" s="132"/>
      <c r="R82" s="133">
        <f>R83</f>
        <v>45.33135</v>
      </c>
      <c r="S82" s="132"/>
      <c r="T82" s="134">
        <f>T83</f>
        <v>0</v>
      </c>
      <c r="AR82" s="127" t="s">
        <v>83</v>
      </c>
      <c r="AT82" s="135" t="s">
        <v>67</v>
      </c>
      <c r="AU82" s="135" t="s">
        <v>68</v>
      </c>
      <c r="AY82" s="127" t="s">
        <v>147</v>
      </c>
      <c r="BK82" s="136">
        <f>BK83</f>
        <v>0</v>
      </c>
    </row>
    <row r="83" spans="2:65" s="10" customFormat="1" ht="22.9" customHeight="1">
      <c r="B83" s="126"/>
      <c r="D83" s="127" t="s">
        <v>67</v>
      </c>
      <c r="E83" s="137" t="s">
        <v>1107</v>
      </c>
      <c r="F83" s="137" t="s">
        <v>1108</v>
      </c>
      <c r="I83" s="129"/>
      <c r="J83" s="138">
        <f>BK83</f>
        <v>0</v>
      </c>
      <c r="L83" s="126"/>
      <c r="M83" s="131"/>
      <c r="N83" s="132"/>
      <c r="O83" s="132"/>
      <c r="P83" s="133">
        <f>SUM(P84:P94)</f>
        <v>0</v>
      </c>
      <c r="Q83" s="132"/>
      <c r="R83" s="133">
        <f>SUM(R84:R94)</f>
        <v>45.33135</v>
      </c>
      <c r="S83" s="132"/>
      <c r="T83" s="134">
        <f>SUM(T84:T94)</f>
        <v>0</v>
      </c>
      <c r="AR83" s="127" t="s">
        <v>83</v>
      </c>
      <c r="AT83" s="135" t="s">
        <v>67</v>
      </c>
      <c r="AU83" s="135" t="s">
        <v>73</v>
      </c>
      <c r="AY83" s="127" t="s">
        <v>147</v>
      </c>
      <c r="BK83" s="136">
        <f>SUM(BK84:BK94)</f>
        <v>0</v>
      </c>
    </row>
    <row r="84" spans="2:65" s="1" customFormat="1" ht="16.5" customHeight="1">
      <c r="B84" s="139"/>
      <c r="C84" s="140" t="s">
        <v>73</v>
      </c>
      <c r="D84" s="140" t="s">
        <v>149</v>
      </c>
      <c r="E84" s="141" t="s">
        <v>1109</v>
      </c>
      <c r="F84" s="142" t="s">
        <v>1110</v>
      </c>
      <c r="G84" s="143" t="s">
        <v>1111</v>
      </c>
      <c r="H84" s="144">
        <v>435</v>
      </c>
      <c r="I84" s="145"/>
      <c r="J84" s="144">
        <f t="shared" ref="J84:J94" si="0">ROUND(I84*H84,3)</f>
        <v>0</v>
      </c>
      <c r="K84" s="142" t="s">
        <v>1</v>
      </c>
      <c r="L84" s="30"/>
      <c r="M84" s="146" t="s">
        <v>1</v>
      </c>
      <c r="N84" s="147" t="s">
        <v>40</v>
      </c>
      <c r="O84" s="49"/>
      <c r="P84" s="148">
        <f t="shared" ref="P84:P94" si="1">O84*H84</f>
        <v>0</v>
      </c>
      <c r="Q84" s="148">
        <v>0</v>
      </c>
      <c r="R84" s="148">
        <f t="shared" ref="R84:R94" si="2">Q84*H84</f>
        <v>0</v>
      </c>
      <c r="S84" s="148">
        <v>0</v>
      </c>
      <c r="T84" s="149">
        <f t="shared" ref="T84:T94" si="3">S84*H84</f>
        <v>0</v>
      </c>
      <c r="AR84" s="16" t="s">
        <v>998</v>
      </c>
      <c r="AT84" s="16" t="s">
        <v>149</v>
      </c>
      <c r="AU84" s="16" t="s">
        <v>77</v>
      </c>
      <c r="AY84" s="16" t="s">
        <v>147</v>
      </c>
      <c r="BE84" s="150">
        <f t="shared" ref="BE84:BE94" si="4">IF(N84="základná",J84,0)</f>
        <v>0</v>
      </c>
      <c r="BF84" s="150">
        <f t="shared" ref="BF84:BF94" si="5">IF(N84="znížená",J84,0)</f>
        <v>0</v>
      </c>
      <c r="BG84" s="150">
        <f t="shared" ref="BG84:BG94" si="6">IF(N84="zákl. prenesená",J84,0)</f>
        <v>0</v>
      </c>
      <c r="BH84" s="150">
        <f t="shared" ref="BH84:BH94" si="7">IF(N84="zníž. prenesená",J84,0)</f>
        <v>0</v>
      </c>
      <c r="BI84" s="150">
        <f t="shared" ref="BI84:BI94" si="8">IF(N84="nulová",J84,0)</f>
        <v>0</v>
      </c>
      <c r="BJ84" s="16" t="s">
        <v>77</v>
      </c>
      <c r="BK84" s="151">
        <f t="shared" ref="BK84:BK94" si="9">ROUND(I84*H84,3)</f>
        <v>0</v>
      </c>
      <c r="BL84" s="16" t="s">
        <v>998</v>
      </c>
      <c r="BM84" s="16" t="s">
        <v>77</v>
      </c>
    </row>
    <row r="85" spans="2:65" s="1" customFormat="1" ht="16.5" customHeight="1">
      <c r="B85" s="139"/>
      <c r="C85" s="140" t="s">
        <v>77</v>
      </c>
      <c r="D85" s="140" t="s">
        <v>149</v>
      </c>
      <c r="E85" s="141" t="s">
        <v>1071</v>
      </c>
      <c r="F85" s="142" t="s">
        <v>1112</v>
      </c>
      <c r="G85" s="143" t="s">
        <v>171</v>
      </c>
      <c r="H85" s="144">
        <v>435</v>
      </c>
      <c r="I85" s="145"/>
      <c r="J85" s="144">
        <f t="shared" si="0"/>
        <v>0</v>
      </c>
      <c r="K85" s="142" t="s">
        <v>1</v>
      </c>
      <c r="L85" s="30"/>
      <c r="M85" s="146" t="s">
        <v>1</v>
      </c>
      <c r="N85" s="147" t="s">
        <v>40</v>
      </c>
      <c r="O85" s="49"/>
      <c r="P85" s="148">
        <f t="shared" si="1"/>
        <v>0</v>
      </c>
      <c r="Q85" s="148">
        <v>0</v>
      </c>
      <c r="R85" s="148">
        <f t="shared" si="2"/>
        <v>0</v>
      </c>
      <c r="S85" s="148">
        <v>0</v>
      </c>
      <c r="T85" s="149">
        <f t="shared" si="3"/>
        <v>0</v>
      </c>
      <c r="AR85" s="16" t="s">
        <v>998</v>
      </c>
      <c r="AT85" s="16" t="s">
        <v>149</v>
      </c>
      <c r="AU85" s="16" t="s">
        <v>77</v>
      </c>
      <c r="AY85" s="16" t="s">
        <v>147</v>
      </c>
      <c r="BE85" s="150">
        <f t="shared" si="4"/>
        <v>0</v>
      </c>
      <c r="BF85" s="150">
        <f t="shared" si="5"/>
        <v>0</v>
      </c>
      <c r="BG85" s="150">
        <f t="shared" si="6"/>
        <v>0</v>
      </c>
      <c r="BH85" s="150">
        <f t="shared" si="7"/>
        <v>0</v>
      </c>
      <c r="BI85" s="150">
        <f t="shared" si="8"/>
        <v>0</v>
      </c>
      <c r="BJ85" s="16" t="s">
        <v>77</v>
      </c>
      <c r="BK85" s="151">
        <f t="shared" si="9"/>
        <v>0</v>
      </c>
      <c r="BL85" s="16" t="s">
        <v>998</v>
      </c>
      <c r="BM85" s="16" t="s">
        <v>83</v>
      </c>
    </row>
    <row r="86" spans="2:65" s="1" customFormat="1" ht="16.5" customHeight="1">
      <c r="B86" s="139"/>
      <c r="C86" s="140" t="s">
        <v>80</v>
      </c>
      <c r="D86" s="140" t="s">
        <v>149</v>
      </c>
      <c r="E86" s="141" t="s">
        <v>1113</v>
      </c>
      <c r="F86" s="142" t="s">
        <v>1114</v>
      </c>
      <c r="G86" s="143" t="s">
        <v>171</v>
      </c>
      <c r="H86" s="144">
        <v>435</v>
      </c>
      <c r="I86" s="145"/>
      <c r="J86" s="144">
        <f t="shared" si="0"/>
        <v>0</v>
      </c>
      <c r="K86" s="142" t="s">
        <v>1</v>
      </c>
      <c r="L86" s="30"/>
      <c r="M86" s="146" t="s">
        <v>1</v>
      </c>
      <c r="N86" s="147" t="s">
        <v>40</v>
      </c>
      <c r="O86" s="49"/>
      <c r="P86" s="148">
        <f t="shared" si="1"/>
        <v>0</v>
      </c>
      <c r="Q86" s="148">
        <v>0</v>
      </c>
      <c r="R86" s="148">
        <f t="shared" si="2"/>
        <v>0</v>
      </c>
      <c r="S86" s="148">
        <v>0</v>
      </c>
      <c r="T86" s="149">
        <f t="shared" si="3"/>
        <v>0</v>
      </c>
      <c r="AR86" s="16" t="s">
        <v>998</v>
      </c>
      <c r="AT86" s="16" t="s">
        <v>149</v>
      </c>
      <c r="AU86" s="16" t="s">
        <v>77</v>
      </c>
      <c r="AY86" s="16" t="s">
        <v>147</v>
      </c>
      <c r="BE86" s="150">
        <f t="shared" si="4"/>
        <v>0</v>
      </c>
      <c r="BF86" s="150">
        <f t="shared" si="5"/>
        <v>0</v>
      </c>
      <c r="BG86" s="150">
        <f t="shared" si="6"/>
        <v>0</v>
      </c>
      <c r="BH86" s="150">
        <f t="shared" si="7"/>
        <v>0</v>
      </c>
      <c r="BI86" s="150">
        <f t="shared" si="8"/>
        <v>0</v>
      </c>
      <c r="BJ86" s="16" t="s">
        <v>77</v>
      </c>
      <c r="BK86" s="151">
        <f t="shared" si="9"/>
        <v>0</v>
      </c>
      <c r="BL86" s="16" t="s">
        <v>998</v>
      </c>
      <c r="BM86" s="16" t="s">
        <v>89</v>
      </c>
    </row>
    <row r="87" spans="2:65" s="1" customFormat="1" ht="16.5" customHeight="1">
      <c r="B87" s="139"/>
      <c r="C87" s="184" t="s">
        <v>83</v>
      </c>
      <c r="D87" s="184" t="s">
        <v>233</v>
      </c>
      <c r="E87" s="185" t="s">
        <v>1115</v>
      </c>
      <c r="F87" s="186" t="s">
        <v>1116</v>
      </c>
      <c r="G87" s="187" t="s">
        <v>220</v>
      </c>
      <c r="H87" s="188">
        <v>45.24</v>
      </c>
      <c r="I87" s="189"/>
      <c r="J87" s="188">
        <f t="shared" si="0"/>
        <v>0</v>
      </c>
      <c r="K87" s="186" t="s">
        <v>1</v>
      </c>
      <c r="L87" s="190"/>
      <c r="M87" s="191" t="s">
        <v>1</v>
      </c>
      <c r="N87" s="192" t="s">
        <v>40</v>
      </c>
      <c r="O87" s="49"/>
      <c r="P87" s="148">
        <f t="shared" si="1"/>
        <v>0</v>
      </c>
      <c r="Q87" s="148">
        <v>1</v>
      </c>
      <c r="R87" s="148">
        <f t="shared" si="2"/>
        <v>45.24</v>
      </c>
      <c r="S87" s="148">
        <v>0</v>
      </c>
      <c r="T87" s="149">
        <f t="shared" si="3"/>
        <v>0</v>
      </c>
      <c r="AR87" s="16" t="s">
        <v>998</v>
      </c>
      <c r="AT87" s="16" t="s">
        <v>233</v>
      </c>
      <c r="AU87" s="16" t="s">
        <v>77</v>
      </c>
      <c r="AY87" s="16" t="s">
        <v>147</v>
      </c>
      <c r="BE87" s="150">
        <f t="shared" si="4"/>
        <v>0</v>
      </c>
      <c r="BF87" s="150">
        <f t="shared" si="5"/>
        <v>0</v>
      </c>
      <c r="BG87" s="150">
        <f t="shared" si="6"/>
        <v>0</v>
      </c>
      <c r="BH87" s="150">
        <f t="shared" si="7"/>
        <v>0</v>
      </c>
      <c r="BI87" s="150">
        <f t="shared" si="8"/>
        <v>0</v>
      </c>
      <c r="BJ87" s="16" t="s">
        <v>77</v>
      </c>
      <c r="BK87" s="151">
        <f t="shared" si="9"/>
        <v>0</v>
      </c>
      <c r="BL87" s="16" t="s">
        <v>998</v>
      </c>
      <c r="BM87" s="16" t="s">
        <v>95</v>
      </c>
    </row>
    <row r="88" spans="2:65" s="1" customFormat="1" ht="16.5" customHeight="1">
      <c r="B88" s="139"/>
      <c r="C88" s="140" t="s">
        <v>86</v>
      </c>
      <c r="D88" s="140" t="s">
        <v>149</v>
      </c>
      <c r="E88" s="141" t="s">
        <v>1117</v>
      </c>
      <c r="F88" s="142" t="s">
        <v>1118</v>
      </c>
      <c r="G88" s="143" t="s">
        <v>171</v>
      </c>
      <c r="H88" s="144">
        <v>435</v>
      </c>
      <c r="I88" s="145"/>
      <c r="J88" s="144">
        <f t="shared" si="0"/>
        <v>0</v>
      </c>
      <c r="K88" s="142" t="s">
        <v>1</v>
      </c>
      <c r="L88" s="30"/>
      <c r="M88" s="146" t="s">
        <v>1</v>
      </c>
      <c r="N88" s="147" t="s">
        <v>40</v>
      </c>
      <c r="O88" s="49"/>
      <c r="P88" s="148">
        <f t="shared" si="1"/>
        <v>0</v>
      </c>
      <c r="Q88" s="148">
        <v>0</v>
      </c>
      <c r="R88" s="148">
        <f t="shared" si="2"/>
        <v>0</v>
      </c>
      <c r="S88" s="148">
        <v>0</v>
      </c>
      <c r="T88" s="149">
        <f t="shared" si="3"/>
        <v>0</v>
      </c>
      <c r="AR88" s="16" t="s">
        <v>998</v>
      </c>
      <c r="AT88" s="16" t="s">
        <v>149</v>
      </c>
      <c r="AU88" s="16" t="s">
        <v>77</v>
      </c>
      <c r="AY88" s="16" t="s">
        <v>147</v>
      </c>
      <c r="BE88" s="150">
        <f t="shared" si="4"/>
        <v>0</v>
      </c>
      <c r="BF88" s="150">
        <f t="shared" si="5"/>
        <v>0</v>
      </c>
      <c r="BG88" s="150">
        <f t="shared" si="6"/>
        <v>0</v>
      </c>
      <c r="BH88" s="150">
        <f t="shared" si="7"/>
        <v>0</v>
      </c>
      <c r="BI88" s="150">
        <f t="shared" si="8"/>
        <v>0</v>
      </c>
      <c r="BJ88" s="16" t="s">
        <v>77</v>
      </c>
      <c r="BK88" s="151">
        <f t="shared" si="9"/>
        <v>0</v>
      </c>
      <c r="BL88" s="16" t="s">
        <v>998</v>
      </c>
      <c r="BM88" s="16" t="s">
        <v>101</v>
      </c>
    </row>
    <row r="89" spans="2:65" s="1" customFormat="1" ht="16.5" customHeight="1">
      <c r="B89" s="139"/>
      <c r="C89" s="184" t="s">
        <v>89</v>
      </c>
      <c r="D89" s="184" t="s">
        <v>233</v>
      </c>
      <c r="E89" s="185" t="s">
        <v>1119</v>
      </c>
      <c r="F89" s="186" t="s">
        <v>1120</v>
      </c>
      <c r="G89" s="187" t="s">
        <v>171</v>
      </c>
      <c r="H89" s="188">
        <v>435</v>
      </c>
      <c r="I89" s="189"/>
      <c r="J89" s="188">
        <f t="shared" si="0"/>
        <v>0</v>
      </c>
      <c r="K89" s="186" t="s">
        <v>1</v>
      </c>
      <c r="L89" s="190"/>
      <c r="M89" s="191" t="s">
        <v>1</v>
      </c>
      <c r="N89" s="192" t="s">
        <v>40</v>
      </c>
      <c r="O89" s="49"/>
      <c r="P89" s="148">
        <f t="shared" si="1"/>
        <v>0</v>
      </c>
      <c r="Q89" s="148">
        <v>2.1000000000000001E-4</v>
      </c>
      <c r="R89" s="148">
        <f t="shared" si="2"/>
        <v>9.1350000000000001E-2</v>
      </c>
      <c r="S89" s="148">
        <v>0</v>
      </c>
      <c r="T89" s="149">
        <f t="shared" si="3"/>
        <v>0</v>
      </c>
      <c r="AR89" s="16" t="s">
        <v>998</v>
      </c>
      <c r="AT89" s="16" t="s">
        <v>233</v>
      </c>
      <c r="AU89" s="16" t="s">
        <v>77</v>
      </c>
      <c r="AY89" s="16" t="s">
        <v>147</v>
      </c>
      <c r="BE89" s="150">
        <f t="shared" si="4"/>
        <v>0</v>
      </c>
      <c r="BF89" s="150">
        <f t="shared" si="5"/>
        <v>0</v>
      </c>
      <c r="BG89" s="150">
        <f t="shared" si="6"/>
        <v>0</v>
      </c>
      <c r="BH89" s="150">
        <f t="shared" si="7"/>
        <v>0</v>
      </c>
      <c r="BI89" s="150">
        <f t="shared" si="8"/>
        <v>0</v>
      </c>
      <c r="BJ89" s="16" t="s">
        <v>77</v>
      </c>
      <c r="BK89" s="151">
        <f t="shared" si="9"/>
        <v>0</v>
      </c>
      <c r="BL89" s="16" t="s">
        <v>998</v>
      </c>
      <c r="BM89" s="16" t="s">
        <v>107</v>
      </c>
    </row>
    <row r="90" spans="2:65" s="1" customFormat="1" ht="16.5" customHeight="1">
      <c r="B90" s="139"/>
      <c r="C90" s="140" t="s">
        <v>92</v>
      </c>
      <c r="D90" s="140" t="s">
        <v>149</v>
      </c>
      <c r="E90" s="141" t="s">
        <v>1121</v>
      </c>
      <c r="F90" s="142" t="s">
        <v>1122</v>
      </c>
      <c r="G90" s="143" t="s">
        <v>171</v>
      </c>
      <c r="H90" s="144">
        <v>435</v>
      </c>
      <c r="I90" s="145"/>
      <c r="J90" s="144">
        <f t="shared" si="0"/>
        <v>0</v>
      </c>
      <c r="K90" s="142" t="s">
        <v>1</v>
      </c>
      <c r="L90" s="30"/>
      <c r="M90" s="146" t="s">
        <v>1</v>
      </c>
      <c r="N90" s="147" t="s">
        <v>40</v>
      </c>
      <c r="O90" s="49"/>
      <c r="P90" s="148">
        <f t="shared" si="1"/>
        <v>0</v>
      </c>
      <c r="Q90" s="148">
        <v>0</v>
      </c>
      <c r="R90" s="148">
        <f t="shared" si="2"/>
        <v>0</v>
      </c>
      <c r="S90" s="148">
        <v>0</v>
      </c>
      <c r="T90" s="149">
        <f t="shared" si="3"/>
        <v>0</v>
      </c>
      <c r="AR90" s="16" t="s">
        <v>998</v>
      </c>
      <c r="AT90" s="16" t="s">
        <v>149</v>
      </c>
      <c r="AU90" s="16" t="s">
        <v>77</v>
      </c>
      <c r="AY90" s="16" t="s">
        <v>147</v>
      </c>
      <c r="BE90" s="150">
        <f t="shared" si="4"/>
        <v>0</v>
      </c>
      <c r="BF90" s="150">
        <f t="shared" si="5"/>
        <v>0</v>
      </c>
      <c r="BG90" s="150">
        <f t="shared" si="6"/>
        <v>0</v>
      </c>
      <c r="BH90" s="150">
        <f t="shared" si="7"/>
        <v>0</v>
      </c>
      <c r="BI90" s="150">
        <f t="shared" si="8"/>
        <v>0</v>
      </c>
      <c r="BJ90" s="16" t="s">
        <v>77</v>
      </c>
      <c r="BK90" s="151">
        <f t="shared" si="9"/>
        <v>0</v>
      </c>
      <c r="BL90" s="16" t="s">
        <v>998</v>
      </c>
      <c r="BM90" s="16" t="s">
        <v>223</v>
      </c>
    </row>
    <row r="91" spans="2:65" s="1" customFormat="1" ht="16.5" customHeight="1">
      <c r="B91" s="139"/>
      <c r="C91" s="140" t="s">
        <v>95</v>
      </c>
      <c r="D91" s="140" t="s">
        <v>149</v>
      </c>
      <c r="E91" s="141" t="s">
        <v>1123</v>
      </c>
      <c r="F91" s="142" t="s">
        <v>1124</v>
      </c>
      <c r="G91" s="143" t="s">
        <v>152</v>
      </c>
      <c r="H91" s="144">
        <v>435</v>
      </c>
      <c r="I91" s="145"/>
      <c r="J91" s="144">
        <f t="shared" si="0"/>
        <v>0</v>
      </c>
      <c r="K91" s="142" t="s">
        <v>1</v>
      </c>
      <c r="L91" s="30"/>
      <c r="M91" s="146" t="s">
        <v>1</v>
      </c>
      <c r="N91" s="147" t="s">
        <v>40</v>
      </c>
      <c r="O91" s="49"/>
      <c r="P91" s="148">
        <f t="shared" si="1"/>
        <v>0</v>
      </c>
      <c r="Q91" s="148">
        <v>0</v>
      </c>
      <c r="R91" s="148">
        <f t="shared" si="2"/>
        <v>0</v>
      </c>
      <c r="S91" s="148">
        <v>0</v>
      </c>
      <c r="T91" s="149">
        <f t="shared" si="3"/>
        <v>0</v>
      </c>
      <c r="AR91" s="16" t="s">
        <v>998</v>
      </c>
      <c r="AT91" s="16" t="s">
        <v>149</v>
      </c>
      <c r="AU91" s="16" t="s">
        <v>77</v>
      </c>
      <c r="AY91" s="16" t="s">
        <v>147</v>
      </c>
      <c r="BE91" s="150">
        <f t="shared" si="4"/>
        <v>0</v>
      </c>
      <c r="BF91" s="150">
        <f t="shared" si="5"/>
        <v>0</v>
      </c>
      <c r="BG91" s="150">
        <f t="shared" si="6"/>
        <v>0</v>
      </c>
      <c r="BH91" s="150">
        <f t="shared" si="7"/>
        <v>0</v>
      </c>
      <c r="BI91" s="150">
        <f t="shared" si="8"/>
        <v>0</v>
      </c>
      <c r="BJ91" s="16" t="s">
        <v>77</v>
      </c>
      <c r="BK91" s="151">
        <f t="shared" si="9"/>
        <v>0</v>
      </c>
      <c r="BL91" s="16" t="s">
        <v>998</v>
      </c>
      <c r="BM91" s="16" t="s">
        <v>237</v>
      </c>
    </row>
    <row r="92" spans="2:65" s="1" customFormat="1" ht="16.5" customHeight="1">
      <c r="B92" s="139"/>
      <c r="C92" s="140" t="s">
        <v>98</v>
      </c>
      <c r="D92" s="140" t="s">
        <v>149</v>
      </c>
      <c r="E92" s="141" t="s">
        <v>1125</v>
      </c>
      <c r="F92" s="142" t="s">
        <v>1126</v>
      </c>
      <c r="G92" s="143" t="s">
        <v>1</v>
      </c>
      <c r="H92" s="144">
        <v>0</v>
      </c>
      <c r="I92" s="145"/>
      <c r="J92" s="144">
        <f t="shared" si="0"/>
        <v>0</v>
      </c>
      <c r="K92" s="142" t="s">
        <v>1</v>
      </c>
      <c r="L92" s="30"/>
      <c r="M92" s="146" t="s">
        <v>1</v>
      </c>
      <c r="N92" s="147" t="s">
        <v>40</v>
      </c>
      <c r="O92" s="49"/>
      <c r="P92" s="148">
        <f t="shared" si="1"/>
        <v>0</v>
      </c>
      <c r="Q92" s="148">
        <v>0</v>
      </c>
      <c r="R92" s="148">
        <f t="shared" si="2"/>
        <v>0</v>
      </c>
      <c r="S92" s="148">
        <v>0</v>
      </c>
      <c r="T92" s="149">
        <f t="shared" si="3"/>
        <v>0</v>
      </c>
      <c r="AR92" s="16" t="s">
        <v>998</v>
      </c>
      <c r="AT92" s="16" t="s">
        <v>149</v>
      </c>
      <c r="AU92" s="16" t="s">
        <v>77</v>
      </c>
      <c r="AY92" s="16" t="s">
        <v>147</v>
      </c>
      <c r="BE92" s="150">
        <f t="shared" si="4"/>
        <v>0</v>
      </c>
      <c r="BF92" s="150">
        <f t="shared" si="5"/>
        <v>0</v>
      </c>
      <c r="BG92" s="150">
        <f t="shared" si="6"/>
        <v>0</v>
      </c>
      <c r="BH92" s="150">
        <f t="shared" si="7"/>
        <v>0</v>
      </c>
      <c r="BI92" s="150">
        <f t="shared" si="8"/>
        <v>0</v>
      </c>
      <c r="BJ92" s="16" t="s">
        <v>77</v>
      </c>
      <c r="BK92" s="151">
        <f t="shared" si="9"/>
        <v>0</v>
      </c>
      <c r="BL92" s="16" t="s">
        <v>998</v>
      </c>
      <c r="BM92" s="16" t="s">
        <v>249</v>
      </c>
    </row>
    <row r="93" spans="2:65" s="1" customFormat="1" ht="16.5" customHeight="1">
      <c r="B93" s="139"/>
      <c r="C93" s="140" t="s">
        <v>101</v>
      </c>
      <c r="D93" s="140" t="s">
        <v>149</v>
      </c>
      <c r="E93" s="141" t="s">
        <v>1127</v>
      </c>
      <c r="F93" s="142" t="s">
        <v>1128</v>
      </c>
      <c r="G93" s="143" t="s">
        <v>1</v>
      </c>
      <c r="H93" s="144">
        <v>0</v>
      </c>
      <c r="I93" s="145"/>
      <c r="J93" s="144">
        <f t="shared" si="0"/>
        <v>0</v>
      </c>
      <c r="K93" s="142" t="s">
        <v>1</v>
      </c>
      <c r="L93" s="30"/>
      <c r="M93" s="146" t="s">
        <v>1</v>
      </c>
      <c r="N93" s="147" t="s">
        <v>40</v>
      </c>
      <c r="O93" s="49"/>
      <c r="P93" s="148">
        <f t="shared" si="1"/>
        <v>0</v>
      </c>
      <c r="Q93" s="148">
        <v>0</v>
      </c>
      <c r="R93" s="148">
        <f t="shared" si="2"/>
        <v>0</v>
      </c>
      <c r="S93" s="148">
        <v>0</v>
      </c>
      <c r="T93" s="149">
        <f t="shared" si="3"/>
        <v>0</v>
      </c>
      <c r="AR93" s="16" t="s">
        <v>998</v>
      </c>
      <c r="AT93" s="16" t="s">
        <v>149</v>
      </c>
      <c r="AU93" s="16" t="s">
        <v>77</v>
      </c>
      <c r="AY93" s="16" t="s">
        <v>147</v>
      </c>
      <c r="BE93" s="150">
        <f t="shared" si="4"/>
        <v>0</v>
      </c>
      <c r="BF93" s="150">
        <f t="shared" si="5"/>
        <v>0</v>
      </c>
      <c r="BG93" s="150">
        <f t="shared" si="6"/>
        <v>0</v>
      </c>
      <c r="BH93" s="150">
        <f t="shared" si="7"/>
        <v>0</v>
      </c>
      <c r="BI93" s="150">
        <f t="shared" si="8"/>
        <v>0</v>
      </c>
      <c r="BJ93" s="16" t="s">
        <v>77</v>
      </c>
      <c r="BK93" s="151">
        <f t="shared" si="9"/>
        <v>0</v>
      </c>
      <c r="BL93" s="16" t="s">
        <v>998</v>
      </c>
      <c r="BM93" s="16" t="s">
        <v>7</v>
      </c>
    </row>
    <row r="94" spans="2:65" s="1" customFormat="1" ht="16.5" customHeight="1">
      <c r="B94" s="139"/>
      <c r="C94" s="140" t="s">
        <v>104</v>
      </c>
      <c r="D94" s="140" t="s">
        <v>149</v>
      </c>
      <c r="E94" s="141" t="s">
        <v>1129</v>
      </c>
      <c r="F94" s="142" t="s">
        <v>1130</v>
      </c>
      <c r="G94" s="143" t="s">
        <v>1</v>
      </c>
      <c r="H94" s="144">
        <v>0</v>
      </c>
      <c r="I94" s="145"/>
      <c r="J94" s="144">
        <f t="shared" si="0"/>
        <v>0</v>
      </c>
      <c r="K94" s="142" t="s">
        <v>1</v>
      </c>
      <c r="L94" s="30"/>
      <c r="M94" s="193" t="s">
        <v>1</v>
      </c>
      <c r="N94" s="194" t="s">
        <v>40</v>
      </c>
      <c r="O94" s="195"/>
      <c r="P94" s="196">
        <f t="shared" si="1"/>
        <v>0</v>
      </c>
      <c r="Q94" s="196">
        <v>0</v>
      </c>
      <c r="R94" s="196">
        <f t="shared" si="2"/>
        <v>0</v>
      </c>
      <c r="S94" s="196">
        <v>0</v>
      </c>
      <c r="T94" s="197">
        <f t="shared" si="3"/>
        <v>0</v>
      </c>
      <c r="AR94" s="16" t="s">
        <v>998</v>
      </c>
      <c r="AT94" s="16" t="s">
        <v>149</v>
      </c>
      <c r="AU94" s="16" t="s">
        <v>77</v>
      </c>
      <c r="AY94" s="16" t="s">
        <v>147</v>
      </c>
      <c r="BE94" s="150">
        <f t="shared" si="4"/>
        <v>0</v>
      </c>
      <c r="BF94" s="150">
        <f t="shared" si="5"/>
        <v>0</v>
      </c>
      <c r="BG94" s="150">
        <f t="shared" si="6"/>
        <v>0</v>
      </c>
      <c r="BH94" s="150">
        <f t="shared" si="7"/>
        <v>0</v>
      </c>
      <c r="BI94" s="150">
        <f t="shared" si="8"/>
        <v>0</v>
      </c>
      <c r="BJ94" s="16" t="s">
        <v>77</v>
      </c>
      <c r="BK94" s="151">
        <f t="shared" si="9"/>
        <v>0</v>
      </c>
      <c r="BL94" s="16" t="s">
        <v>998</v>
      </c>
      <c r="BM94" s="16" t="s">
        <v>271</v>
      </c>
    </row>
    <row r="95" spans="2:65" s="1" customFormat="1" ht="6.95" customHeight="1">
      <c r="B95" s="39"/>
      <c r="C95" s="40"/>
      <c r="D95" s="40"/>
      <c r="E95" s="40"/>
      <c r="F95" s="40"/>
      <c r="G95" s="40"/>
      <c r="H95" s="40"/>
      <c r="I95" s="100"/>
      <c r="J95" s="40"/>
      <c r="K95" s="40"/>
      <c r="L95" s="30"/>
    </row>
  </sheetData>
  <autoFilter ref="C80:K94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1 - SO 101 - Námestie</vt:lpstr>
      <vt:lpstr>2 - SO 101.1 - Rekonštruk...</vt:lpstr>
      <vt:lpstr>3 - SO 101.2 - Kryté pódium</vt:lpstr>
      <vt:lpstr>4 - SO 101.3 - Krytá besi...</vt:lpstr>
      <vt:lpstr>5 - SO 101.4 - Statický z...</vt:lpstr>
      <vt:lpstr>8 - SO 102 - Verejné osve...</vt:lpstr>
      <vt:lpstr>9 - SO 103 - Vonkajšie ro...</vt:lpstr>
      <vt:lpstr>10 - Zemné prace sú spolo...</vt:lpstr>
      <vt:lpstr>11 - SO 104 - Vodovod </vt:lpstr>
      <vt:lpstr>12 - SO 105 - Kanalizácia</vt:lpstr>
      <vt:lpstr>13 - SO 106 - Sadové úpravy</vt:lpstr>
      <vt:lpstr>'1 - SO 101 - Námestie'!Názvy_tlače</vt:lpstr>
      <vt:lpstr>'10 - Zemné prace sú spolo...'!Názvy_tlače</vt:lpstr>
      <vt:lpstr>'11 - SO 104 - Vodovod '!Názvy_tlače</vt:lpstr>
      <vt:lpstr>'12 - SO 105 - Kanalizácia'!Názvy_tlače</vt:lpstr>
      <vt:lpstr>'13 - SO 106 - Sadové úpravy'!Názvy_tlače</vt:lpstr>
      <vt:lpstr>'2 - SO 101.1 - Rekonštruk...'!Názvy_tlače</vt:lpstr>
      <vt:lpstr>'3 - SO 101.2 - Kryté pódium'!Názvy_tlače</vt:lpstr>
      <vt:lpstr>'4 - SO 101.3 - Krytá besi...'!Názvy_tlače</vt:lpstr>
      <vt:lpstr>'5 - SO 101.4 - Statický z...'!Názvy_tlače</vt:lpstr>
      <vt:lpstr>'8 - SO 102 - Verejné osve...'!Názvy_tlače</vt:lpstr>
      <vt:lpstr>'9 - SO 103 - Vonkajšie ro...'!Názvy_tlače</vt:lpstr>
      <vt:lpstr>'Rekapitulácia stavby'!Názvy_tlače</vt:lpstr>
      <vt:lpstr>'1 - SO 101 - Námestie'!Oblasť_tlače</vt:lpstr>
      <vt:lpstr>'10 - Zemné prace sú spolo...'!Oblasť_tlače</vt:lpstr>
      <vt:lpstr>'11 - SO 104 - Vodovod '!Oblasť_tlače</vt:lpstr>
      <vt:lpstr>'12 - SO 105 - Kanalizácia'!Oblasť_tlače</vt:lpstr>
      <vt:lpstr>'13 - SO 106 - Sadové úpravy'!Oblasť_tlače</vt:lpstr>
      <vt:lpstr>'2 - SO 101.1 - Rekonštruk...'!Oblasť_tlače</vt:lpstr>
      <vt:lpstr>'3 - SO 101.2 - Kryté pódium'!Oblasť_tlače</vt:lpstr>
      <vt:lpstr>'4 - SO 101.3 - Krytá besi...'!Oblasť_tlače</vt:lpstr>
      <vt:lpstr>'5 - SO 101.4 - Statický z...'!Oblasť_tlače</vt:lpstr>
      <vt:lpstr>'8 - SO 102 - Verejné osve...'!Oblasť_tlače</vt:lpstr>
      <vt:lpstr>'9 - SO 103 - Vonkajšie ro...'!Oblasť_tlače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Katrína Martinusová</dc:creator>
  <cp:lastModifiedBy>Sokolíková Marta JUDr.</cp:lastModifiedBy>
  <dcterms:created xsi:type="dcterms:W3CDTF">2019-01-15T15:49:37Z</dcterms:created>
  <dcterms:modified xsi:type="dcterms:W3CDTF">2020-12-28T10:24:39Z</dcterms:modified>
</cp:coreProperties>
</file>