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Odbor rozvoje\Oddělení RSP\společné\VZ\2020\15_zázemí pro JSDH Zábřeh_IROP\2020_04_15_výzva\P4_výkazy výměr\"/>
    </mc:Choice>
  </mc:AlternateContent>
  <bookViews>
    <workbookView xWindow="0" yWindow="0" windowWidth="28800" windowHeight="13212"/>
  </bookViews>
  <sheets>
    <sheet name="Rekapitulace stavby" sheetId="1" r:id="rId1"/>
    <sheet name="D.1.4A1 - Vnitřní silnopr..." sheetId="2" r:id="rId2"/>
    <sheet name="D.1.4A2 - Vnitřní silnopr..." sheetId="3" r:id="rId3"/>
    <sheet name="D.1.4A3 - Vnitřní silnopr..." sheetId="4" r:id="rId4"/>
    <sheet name="Pokyny pro vyplnění" sheetId="5" r:id="rId5"/>
  </sheets>
  <definedNames>
    <definedName name="_xlnm.Print_Area" localSheetId="1">'D.1.4A1 - Vnitřní silnopr...'!$C$4:$J$36,'D.1.4A1 - Vnitřní silnopr...'!$C$42:$J$70,'D.1.4A1 - Vnitřní silnopr...'!$C$75:$K$160</definedName>
    <definedName name="_xlnm.Print_Area" localSheetId="2">'D.1.4A2 - Vnitřní silnopr...'!$C$4:$J$36,'D.1.4A2 - Vnitřní silnopr...'!$C$42:$J$62,'D.1.4A2 - Vnitřní silnopr...'!$C$68:$K$97</definedName>
    <definedName name="_xlnm.Print_Area" localSheetId="3">'D.1.4A3 - Vnitřní silnopr...'!$C$4:$J$36,'D.1.4A3 - Vnitřní silnopr...'!$C$42:$J$62,'D.1.4A3 - Vnitřní silnopr...'!$C$68:$K$100</definedName>
    <definedName name="_xlnm.Print_Area" localSheetId="4">'Pokyny pro vyplnění'!$B$2:$K$70,'Pokyny pro vyplnění'!$B$72:$K$216</definedName>
    <definedName name="_xlnm.Print_Area" localSheetId="0">'Rekapitulace stavby'!$C$4:$AP$33,'Rekapitulace stavby'!$C$39:$AQ$55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00" i="4" l="1"/>
  <c r="BI100" i="4"/>
  <c r="BH100" i="4"/>
  <c r="BG100" i="4"/>
  <c r="BF100" i="4"/>
  <c r="T100" i="4"/>
  <c r="R100" i="4"/>
  <c r="R99" i="4" s="1"/>
  <c r="P100" i="4"/>
  <c r="J100" i="4"/>
  <c r="BE100" i="4" s="1"/>
  <c r="BK99" i="4"/>
  <c r="J99" i="4" s="1"/>
  <c r="J61" i="4" s="1"/>
  <c r="T99" i="4"/>
  <c r="P99" i="4"/>
  <c r="BK98" i="4"/>
  <c r="BI98" i="4"/>
  <c r="BH98" i="4"/>
  <c r="BG98" i="4"/>
  <c r="BF98" i="4"/>
  <c r="T98" i="4"/>
  <c r="R98" i="4"/>
  <c r="P98" i="4"/>
  <c r="J98" i="4"/>
  <c r="BE98" i="4" s="1"/>
  <c r="BK97" i="4"/>
  <c r="BI97" i="4"/>
  <c r="BH97" i="4"/>
  <c r="BG97" i="4"/>
  <c r="BF97" i="4"/>
  <c r="T97" i="4"/>
  <c r="R97" i="4"/>
  <c r="P97" i="4"/>
  <c r="J97" i="4"/>
  <c r="BE97" i="4" s="1"/>
  <c r="BK96" i="4"/>
  <c r="BI96" i="4"/>
  <c r="BH96" i="4"/>
  <c r="BG96" i="4"/>
  <c r="BF96" i="4"/>
  <c r="T96" i="4"/>
  <c r="R96" i="4"/>
  <c r="P96" i="4"/>
  <c r="J96" i="4"/>
  <c r="BE96" i="4" s="1"/>
  <c r="BK95" i="4"/>
  <c r="BI95" i="4"/>
  <c r="BH95" i="4"/>
  <c r="BG95" i="4"/>
  <c r="BF95" i="4"/>
  <c r="T95" i="4"/>
  <c r="R95" i="4"/>
  <c r="P95" i="4"/>
  <c r="J95" i="4"/>
  <c r="BE95" i="4" s="1"/>
  <c r="BK94" i="4"/>
  <c r="BI94" i="4"/>
  <c r="BH94" i="4"/>
  <c r="BG94" i="4"/>
  <c r="BF94" i="4"/>
  <c r="T94" i="4"/>
  <c r="R94" i="4"/>
  <c r="P94" i="4"/>
  <c r="J94" i="4"/>
  <c r="BE94" i="4" s="1"/>
  <c r="BK93" i="4"/>
  <c r="BI93" i="4"/>
  <c r="BH93" i="4"/>
  <c r="BG93" i="4"/>
  <c r="BF93" i="4"/>
  <c r="T93" i="4"/>
  <c r="R93" i="4"/>
  <c r="P93" i="4"/>
  <c r="J93" i="4"/>
  <c r="BE93" i="4" s="1"/>
  <c r="BK92" i="4"/>
  <c r="BI92" i="4"/>
  <c r="BH92" i="4"/>
  <c r="BG92" i="4"/>
  <c r="BF92" i="4"/>
  <c r="T92" i="4"/>
  <c r="R92" i="4"/>
  <c r="P92" i="4"/>
  <c r="J92" i="4"/>
  <c r="BE92" i="4" s="1"/>
  <c r="BK91" i="4"/>
  <c r="BI91" i="4"/>
  <c r="BH91" i="4"/>
  <c r="BG91" i="4"/>
  <c r="BF91" i="4"/>
  <c r="T91" i="4"/>
  <c r="R91" i="4"/>
  <c r="P91" i="4"/>
  <c r="J91" i="4"/>
  <c r="BE91" i="4" s="1"/>
  <c r="BK90" i="4"/>
  <c r="BI90" i="4"/>
  <c r="BH90" i="4"/>
  <c r="BG90" i="4"/>
  <c r="BF90" i="4"/>
  <c r="T90" i="4"/>
  <c r="R90" i="4"/>
  <c r="P90" i="4"/>
  <c r="J90" i="4"/>
  <c r="BE90" i="4" s="1"/>
  <c r="BK89" i="4"/>
  <c r="BI89" i="4"/>
  <c r="BH89" i="4"/>
  <c r="BG89" i="4"/>
  <c r="BF89" i="4"/>
  <c r="T89" i="4"/>
  <c r="R89" i="4"/>
  <c r="P89" i="4"/>
  <c r="J89" i="4"/>
  <c r="BE89" i="4" s="1"/>
  <c r="BK88" i="4"/>
  <c r="BI88" i="4"/>
  <c r="BH88" i="4"/>
  <c r="BG88" i="4"/>
  <c r="BF88" i="4"/>
  <c r="T88" i="4"/>
  <c r="T87" i="4" s="1"/>
  <c r="R88" i="4"/>
  <c r="P88" i="4"/>
  <c r="P87" i="4" s="1"/>
  <c r="J88" i="4"/>
  <c r="BE88" i="4" s="1"/>
  <c r="R87" i="4"/>
  <c r="BK86" i="4"/>
  <c r="BK85" i="4" s="1"/>
  <c r="J85" i="4" s="1"/>
  <c r="J59" i="4" s="1"/>
  <c r="BI86" i="4"/>
  <c r="BH86" i="4"/>
  <c r="BG86" i="4"/>
  <c r="BF86" i="4"/>
  <c r="T86" i="4"/>
  <c r="R86" i="4"/>
  <c r="R85" i="4" s="1"/>
  <c r="P86" i="4"/>
  <c r="J86" i="4"/>
  <c r="BE86" i="4" s="1"/>
  <c r="T85" i="4"/>
  <c r="P85" i="4"/>
  <c r="BK84" i="4"/>
  <c r="BI84" i="4"/>
  <c r="BH84" i="4"/>
  <c r="BG84" i="4"/>
  <c r="BF84" i="4"/>
  <c r="T84" i="4"/>
  <c r="T83" i="4" s="1"/>
  <c r="R84" i="4"/>
  <c r="P84" i="4"/>
  <c r="P83" i="4" s="1"/>
  <c r="J84" i="4"/>
  <c r="BE84" i="4" s="1"/>
  <c r="BK83" i="4"/>
  <c r="R83" i="4"/>
  <c r="R82" i="4" s="1"/>
  <c r="R81" i="4" s="1"/>
  <c r="J83" i="4"/>
  <c r="J58" i="4" s="1"/>
  <c r="J77" i="4"/>
  <c r="F75" i="4"/>
  <c r="E73" i="4"/>
  <c r="F51" i="4"/>
  <c r="F49" i="4"/>
  <c r="E47" i="4"/>
  <c r="J21" i="4"/>
  <c r="E21" i="4"/>
  <c r="J51" i="4" s="1"/>
  <c r="J20" i="4"/>
  <c r="J18" i="4"/>
  <c r="E18" i="4"/>
  <c r="F78" i="4" s="1"/>
  <c r="J17" i="4"/>
  <c r="J15" i="4"/>
  <c r="E15" i="4"/>
  <c r="F77" i="4" s="1"/>
  <c r="J14" i="4"/>
  <c r="J12" i="4"/>
  <c r="J49" i="4" s="1"/>
  <c r="E7" i="4"/>
  <c r="E71" i="4" s="1"/>
  <c r="BK97" i="3"/>
  <c r="BK96" i="3" s="1"/>
  <c r="J96" i="3" s="1"/>
  <c r="J61" i="3" s="1"/>
  <c r="BI97" i="3"/>
  <c r="BH97" i="3"/>
  <c r="BG97" i="3"/>
  <c r="BF97" i="3"/>
  <c r="T97" i="3"/>
  <c r="R97" i="3"/>
  <c r="R96" i="3" s="1"/>
  <c r="P97" i="3"/>
  <c r="J97" i="3"/>
  <c r="BE97" i="3" s="1"/>
  <c r="T96" i="3"/>
  <c r="P96" i="3"/>
  <c r="BK95" i="3"/>
  <c r="BI95" i="3"/>
  <c r="BH95" i="3"/>
  <c r="BG95" i="3"/>
  <c r="BF95" i="3"/>
  <c r="T95" i="3"/>
  <c r="R95" i="3"/>
  <c r="P95" i="3"/>
  <c r="J95" i="3"/>
  <c r="BE95" i="3" s="1"/>
  <c r="BK94" i="3"/>
  <c r="BI94" i="3"/>
  <c r="BH94" i="3"/>
  <c r="BG94" i="3"/>
  <c r="BF94" i="3"/>
  <c r="T94" i="3"/>
  <c r="R94" i="3"/>
  <c r="P94" i="3"/>
  <c r="J94" i="3"/>
  <c r="BE94" i="3" s="1"/>
  <c r="BK93" i="3"/>
  <c r="BI93" i="3"/>
  <c r="BH93" i="3"/>
  <c r="BG93" i="3"/>
  <c r="BF93" i="3"/>
  <c r="T93" i="3"/>
  <c r="R93" i="3"/>
  <c r="P93" i="3"/>
  <c r="J93" i="3"/>
  <c r="BE93" i="3" s="1"/>
  <c r="BK92" i="3"/>
  <c r="BI92" i="3"/>
  <c r="BH92" i="3"/>
  <c r="BG92" i="3"/>
  <c r="BF92" i="3"/>
  <c r="T92" i="3"/>
  <c r="R92" i="3"/>
  <c r="P92" i="3"/>
  <c r="J92" i="3"/>
  <c r="BE92" i="3" s="1"/>
  <c r="BK91" i="3"/>
  <c r="BI91" i="3"/>
  <c r="BH91" i="3"/>
  <c r="BG91" i="3"/>
  <c r="BF91" i="3"/>
  <c r="T91" i="3"/>
  <c r="R91" i="3"/>
  <c r="P91" i="3"/>
  <c r="J91" i="3"/>
  <c r="BE91" i="3" s="1"/>
  <c r="BK90" i="3"/>
  <c r="BI90" i="3"/>
  <c r="BH90" i="3"/>
  <c r="BG90" i="3"/>
  <c r="BF90" i="3"/>
  <c r="T90" i="3"/>
  <c r="R90" i="3"/>
  <c r="P90" i="3"/>
  <c r="J90" i="3"/>
  <c r="BE90" i="3" s="1"/>
  <c r="BK89" i="3"/>
  <c r="BI89" i="3"/>
  <c r="BH89" i="3"/>
  <c r="BG89" i="3"/>
  <c r="BF89" i="3"/>
  <c r="T89" i="3"/>
  <c r="R89" i="3"/>
  <c r="P89" i="3"/>
  <c r="J89" i="3"/>
  <c r="BE89" i="3" s="1"/>
  <c r="BK88" i="3"/>
  <c r="BI88" i="3"/>
  <c r="BH88" i="3"/>
  <c r="BG88" i="3"/>
  <c r="BF88" i="3"/>
  <c r="T88" i="3"/>
  <c r="T87" i="3" s="1"/>
  <c r="R88" i="3"/>
  <c r="P88" i="3"/>
  <c r="P87" i="3" s="1"/>
  <c r="J88" i="3"/>
  <c r="BE88" i="3" s="1"/>
  <c r="R87" i="3"/>
  <c r="BK86" i="3"/>
  <c r="BK85" i="3" s="1"/>
  <c r="J85" i="3" s="1"/>
  <c r="J59" i="3" s="1"/>
  <c r="BI86" i="3"/>
  <c r="BH86" i="3"/>
  <c r="BG86" i="3"/>
  <c r="BF86" i="3"/>
  <c r="T86" i="3"/>
  <c r="R86" i="3"/>
  <c r="R85" i="3" s="1"/>
  <c r="P86" i="3"/>
  <c r="J86" i="3"/>
  <c r="BE86" i="3" s="1"/>
  <c r="T85" i="3"/>
  <c r="P85" i="3"/>
  <c r="BK84" i="3"/>
  <c r="BI84" i="3"/>
  <c r="BH84" i="3"/>
  <c r="BG84" i="3"/>
  <c r="BF84" i="3"/>
  <c r="T84" i="3"/>
  <c r="T83" i="3" s="1"/>
  <c r="R84" i="3"/>
  <c r="P84" i="3"/>
  <c r="P83" i="3" s="1"/>
  <c r="J84" i="3"/>
  <c r="BE84" i="3" s="1"/>
  <c r="BK83" i="3"/>
  <c r="R83" i="3"/>
  <c r="R82" i="3" s="1"/>
  <c r="R81" i="3" s="1"/>
  <c r="J83" i="3"/>
  <c r="J58" i="3" s="1"/>
  <c r="J77" i="3"/>
  <c r="F75" i="3"/>
  <c r="E73" i="3"/>
  <c r="F51" i="3"/>
  <c r="F49" i="3"/>
  <c r="E47" i="3"/>
  <c r="J21" i="3"/>
  <c r="E21" i="3"/>
  <c r="J51" i="3" s="1"/>
  <c r="J20" i="3"/>
  <c r="J18" i="3"/>
  <c r="E18" i="3"/>
  <c r="F78" i="3" s="1"/>
  <c r="J17" i="3"/>
  <c r="J15" i="3"/>
  <c r="E15" i="3"/>
  <c r="F77" i="3" s="1"/>
  <c r="J14" i="3"/>
  <c r="J12" i="3"/>
  <c r="J49" i="3" s="1"/>
  <c r="E7" i="3"/>
  <c r="E71" i="3" s="1"/>
  <c r="BK159" i="2"/>
  <c r="BI159" i="2"/>
  <c r="BH159" i="2"/>
  <c r="BG159" i="2"/>
  <c r="BF159" i="2"/>
  <c r="T159" i="2"/>
  <c r="R159" i="2"/>
  <c r="R158" i="2" s="1"/>
  <c r="P159" i="2"/>
  <c r="J159" i="2"/>
  <c r="BE159" i="2" s="1"/>
  <c r="BK158" i="2"/>
  <c r="J158" i="2" s="1"/>
  <c r="J68" i="2" s="1"/>
  <c r="T158" i="2"/>
  <c r="P158" i="2"/>
  <c r="BK157" i="2"/>
  <c r="BI157" i="2"/>
  <c r="BH157" i="2"/>
  <c r="BG157" i="2"/>
  <c r="BF157" i="2"/>
  <c r="T157" i="2"/>
  <c r="T156" i="2" s="1"/>
  <c r="T155" i="2" s="1"/>
  <c r="R157" i="2"/>
  <c r="P157" i="2"/>
  <c r="P156" i="2" s="1"/>
  <c r="J157" i="2"/>
  <c r="BE157" i="2" s="1"/>
  <c r="BK156" i="2"/>
  <c r="R156" i="2"/>
  <c r="J156" i="2"/>
  <c r="P155" i="2"/>
  <c r="BK153" i="2"/>
  <c r="BI153" i="2"/>
  <c r="BH153" i="2"/>
  <c r="BG153" i="2"/>
  <c r="BF153" i="2"/>
  <c r="T153" i="2"/>
  <c r="R153" i="2"/>
  <c r="P153" i="2"/>
  <c r="J153" i="2"/>
  <c r="BE153" i="2" s="1"/>
  <c r="BK151" i="2"/>
  <c r="BI151" i="2"/>
  <c r="BH151" i="2"/>
  <c r="BG151" i="2"/>
  <c r="BF151" i="2"/>
  <c r="T151" i="2"/>
  <c r="R151" i="2"/>
  <c r="P151" i="2"/>
  <c r="J151" i="2"/>
  <c r="BE151" i="2" s="1"/>
  <c r="BK149" i="2"/>
  <c r="BK148" i="2" s="1"/>
  <c r="J148" i="2" s="1"/>
  <c r="J65" i="2" s="1"/>
  <c r="BI149" i="2"/>
  <c r="BH149" i="2"/>
  <c r="BG149" i="2"/>
  <c r="BF149" i="2"/>
  <c r="T149" i="2"/>
  <c r="T148" i="2" s="1"/>
  <c r="R149" i="2"/>
  <c r="P149" i="2"/>
  <c r="P148" i="2" s="1"/>
  <c r="J149" i="2"/>
  <c r="BE149" i="2" s="1"/>
  <c r="R148" i="2"/>
  <c r="BK147" i="2"/>
  <c r="BI147" i="2"/>
  <c r="BH147" i="2"/>
  <c r="BG147" i="2"/>
  <c r="BF147" i="2"/>
  <c r="T147" i="2"/>
  <c r="R147" i="2"/>
  <c r="P147" i="2"/>
  <c r="J147" i="2"/>
  <c r="BE147" i="2" s="1"/>
  <c r="BK146" i="2"/>
  <c r="BI146" i="2"/>
  <c r="BH146" i="2"/>
  <c r="BG146" i="2"/>
  <c r="BF146" i="2"/>
  <c r="T146" i="2"/>
  <c r="R146" i="2"/>
  <c r="P146" i="2"/>
  <c r="J146" i="2"/>
  <c r="BE146" i="2" s="1"/>
  <c r="BK145" i="2"/>
  <c r="BK144" i="2" s="1"/>
  <c r="J144" i="2" s="1"/>
  <c r="J64" i="2" s="1"/>
  <c r="BI145" i="2"/>
  <c r="BH145" i="2"/>
  <c r="BG145" i="2"/>
  <c r="BF145" i="2"/>
  <c r="T145" i="2"/>
  <c r="R145" i="2"/>
  <c r="R144" i="2" s="1"/>
  <c r="P145" i="2"/>
  <c r="J145" i="2"/>
  <c r="BE145" i="2" s="1"/>
  <c r="T144" i="2"/>
  <c r="T143" i="2" s="1"/>
  <c r="P144" i="2"/>
  <c r="R143" i="2"/>
  <c r="BK142" i="2"/>
  <c r="BI142" i="2"/>
  <c r="BH142" i="2"/>
  <c r="BG142" i="2"/>
  <c r="BF142" i="2"/>
  <c r="T142" i="2"/>
  <c r="R142" i="2"/>
  <c r="P142" i="2"/>
  <c r="J142" i="2"/>
  <c r="BE142" i="2" s="1"/>
  <c r="BK141" i="2"/>
  <c r="BK140" i="2" s="1"/>
  <c r="J140" i="2" s="1"/>
  <c r="J62" i="2" s="1"/>
  <c r="BI141" i="2"/>
  <c r="BH141" i="2"/>
  <c r="BG141" i="2"/>
  <c r="BF141" i="2"/>
  <c r="T141" i="2"/>
  <c r="R141" i="2"/>
  <c r="R140" i="2" s="1"/>
  <c r="P141" i="2"/>
  <c r="J141" i="2"/>
  <c r="BE141" i="2" s="1"/>
  <c r="T140" i="2"/>
  <c r="P140" i="2"/>
  <c r="BK139" i="2"/>
  <c r="BI139" i="2"/>
  <c r="BH139" i="2"/>
  <c r="BG139" i="2"/>
  <c r="BF139" i="2"/>
  <c r="T139" i="2"/>
  <c r="R139" i="2"/>
  <c r="P139" i="2"/>
  <c r="J139" i="2"/>
  <c r="BE139" i="2" s="1"/>
  <c r="BK138" i="2"/>
  <c r="BK137" i="2" s="1"/>
  <c r="J137" i="2" s="1"/>
  <c r="J61" i="2" s="1"/>
  <c r="BI138" i="2"/>
  <c r="BH138" i="2"/>
  <c r="BG138" i="2"/>
  <c r="BF138" i="2"/>
  <c r="T138" i="2"/>
  <c r="T137" i="2" s="1"/>
  <c r="T136" i="2" s="1"/>
  <c r="R138" i="2"/>
  <c r="P138" i="2"/>
  <c r="P137" i="2" s="1"/>
  <c r="J138" i="2"/>
  <c r="BE138" i="2" s="1"/>
  <c r="R137" i="2"/>
  <c r="R136" i="2" s="1"/>
  <c r="P136" i="2"/>
  <c r="BK135" i="2"/>
  <c r="BI135" i="2"/>
  <c r="BH135" i="2"/>
  <c r="BG135" i="2"/>
  <c r="BF135" i="2"/>
  <c r="T135" i="2"/>
  <c r="R135" i="2"/>
  <c r="P135" i="2"/>
  <c r="J135" i="2"/>
  <c r="BE135" i="2" s="1"/>
  <c r="BK134" i="2"/>
  <c r="BI134" i="2"/>
  <c r="BH134" i="2"/>
  <c r="BG134" i="2"/>
  <c r="BF134" i="2"/>
  <c r="T134" i="2"/>
  <c r="R134" i="2"/>
  <c r="P134" i="2"/>
  <c r="J134" i="2"/>
  <c r="BE134" i="2" s="1"/>
  <c r="BK133" i="2"/>
  <c r="BI133" i="2"/>
  <c r="BH133" i="2"/>
  <c r="BG133" i="2"/>
  <c r="BF133" i="2"/>
  <c r="T133" i="2"/>
  <c r="R133" i="2"/>
  <c r="P133" i="2"/>
  <c r="J133" i="2"/>
  <c r="BE133" i="2" s="1"/>
  <c r="BK132" i="2"/>
  <c r="BI132" i="2"/>
  <c r="BH132" i="2"/>
  <c r="BG132" i="2"/>
  <c r="BF132" i="2"/>
  <c r="T132" i="2"/>
  <c r="R132" i="2"/>
  <c r="P132" i="2"/>
  <c r="J132" i="2"/>
  <c r="BE132" i="2" s="1"/>
  <c r="BK131" i="2"/>
  <c r="BI131" i="2"/>
  <c r="BH131" i="2"/>
  <c r="BG131" i="2"/>
  <c r="BF131" i="2"/>
  <c r="T131" i="2"/>
  <c r="R131" i="2"/>
  <c r="P131" i="2"/>
  <c r="J131" i="2"/>
  <c r="BE131" i="2" s="1"/>
  <c r="BK130" i="2"/>
  <c r="BI130" i="2"/>
  <c r="BH130" i="2"/>
  <c r="BG130" i="2"/>
  <c r="BF130" i="2"/>
  <c r="T130" i="2"/>
  <c r="R130" i="2"/>
  <c r="P130" i="2"/>
  <c r="J130" i="2"/>
  <c r="BE130" i="2" s="1"/>
  <c r="BK129" i="2"/>
  <c r="BI129" i="2"/>
  <c r="BH129" i="2"/>
  <c r="BG129" i="2"/>
  <c r="BF129" i="2"/>
  <c r="T129" i="2"/>
  <c r="R129" i="2"/>
  <c r="P129" i="2"/>
  <c r="J129" i="2"/>
  <c r="BE129" i="2" s="1"/>
  <c r="BK128" i="2"/>
  <c r="BI128" i="2"/>
  <c r="BH128" i="2"/>
  <c r="BG128" i="2"/>
  <c r="BF128" i="2"/>
  <c r="T128" i="2"/>
  <c r="R128" i="2"/>
  <c r="P128" i="2"/>
  <c r="J128" i="2"/>
  <c r="BE128" i="2" s="1"/>
  <c r="BK127" i="2"/>
  <c r="BI127" i="2"/>
  <c r="BH127" i="2"/>
  <c r="BG127" i="2"/>
  <c r="BF127" i="2"/>
  <c r="T127" i="2"/>
  <c r="R127" i="2"/>
  <c r="P127" i="2"/>
  <c r="J127" i="2"/>
  <c r="BE127" i="2" s="1"/>
  <c r="BK126" i="2"/>
  <c r="BI126" i="2"/>
  <c r="BH126" i="2"/>
  <c r="BG126" i="2"/>
  <c r="BF126" i="2"/>
  <c r="T126" i="2"/>
  <c r="R126" i="2"/>
  <c r="P126" i="2"/>
  <c r="J126" i="2"/>
  <c r="BE126" i="2" s="1"/>
  <c r="BK125" i="2"/>
  <c r="BI125" i="2"/>
  <c r="BH125" i="2"/>
  <c r="BG125" i="2"/>
  <c r="BF125" i="2"/>
  <c r="T125" i="2"/>
  <c r="R125" i="2"/>
  <c r="P125" i="2"/>
  <c r="J125" i="2"/>
  <c r="BE125" i="2" s="1"/>
  <c r="BK124" i="2"/>
  <c r="BI124" i="2"/>
  <c r="BH124" i="2"/>
  <c r="BG124" i="2"/>
  <c r="BF124" i="2"/>
  <c r="T124" i="2"/>
  <c r="R124" i="2"/>
  <c r="P124" i="2"/>
  <c r="J124" i="2"/>
  <c r="BE124" i="2" s="1"/>
  <c r="BK123" i="2"/>
  <c r="BI123" i="2"/>
  <c r="BH123" i="2"/>
  <c r="BG123" i="2"/>
  <c r="BF123" i="2"/>
  <c r="T123" i="2"/>
  <c r="R123" i="2"/>
  <c r="P123" i="2"/>
  <c r="J123" i="2"/>
  <c r="BE123" i="2" s="1"/>
  <c r="BK122" i="2"/>
  <c r="BI122" i="2"/>
  <c r="BH122" i="2"/>
  <c r="BG122" i="2"/>
  <c r="BF122" i="2"/>
  <c r="T122" i="2"/>
  <c r="R122" i="2"/>
  <c r="P122" i="2"/>
  <c r="J122" i="2"/>
  <c r="BE122" i="2" s="1"/>
  <c r="BK121" i="2"/>
  <c r="BI121" i="2"/>
  <c r="BH121" i="2"/>
  <c r="BG121" i="2"/>
  <c r="BF121" i="2"/>
  <c r="T121" i="2"/>
  <c r="R121" i="2"/>
  <c r="P121" i="2"/>
  <c r="J121" i="2"/>
  <c r="BE121" i="2" s="1"/>
  <c r="BK120" i="2"/>
  <c r="BI120" i="2"/>
  <c r="BH120" i="2"/>
  <c r="BG120" i="2"/>
  <c r="BF120" i="2"/>
  <c r="T120" i="2"/>
  <c r="R120" i="2"/>
  <c r="P120" i="2"/>
  <c r="J120" i="2"/>
  <c r="BE120" i="2" s="1"/>
  <c r="BK119" i="2"/>
  <c r="BI119" i="2"/>
  <c r="BH119" i="2"/>
  <c r="BG119" i="2"/>
  <c r="BF119" i="2"/>
  <c r="T119" i="2"/>
  <c r="R119" i="2"/>
  <c r="P119" i="2"/>
  <c r="J119" i="2"/>
  <c r="BE119" i="2" s="1"/>
  <c r="BK118" i="2"/>
  <c r="BI118" i="2"/>
  <c r="BH118" i="2"/>
  <c r="BG118" i="2"/>
  <c r="BF118" i="2"/>
  <c r="T118" i="2"/>
  <c r="R118" i="2"/>
  <c r="P118" i="2"/>
  <c r="J118" i="2"/>
  <c r="BE118" i="2" s="1"/>
  <c r="BK117" i="2"/>
  <c r="BI117" i="2"/>
  <c r="BH117" i="2"/>
  <c r="BG117" i="2"/>
  <c r="BF117" i="2"/>
  <c r="T117" i="2"/>
  <c r="R117" i="2"/>
  <c r="P117" i="2"/>
  <c r="J117" i="2"/>
  <c r="BE117" i="2" s="1"/>
  <c r="BK116" i="2"/>
  <c r="BI116" i="2"/>
  <c r="BH116" i="2"/>
  <c r="BG116" i="2"/>
  <c r="BF116" i="2"/>
  <c r="T116" i="2"/>
  <c r="R116" i="2"/>
  <c r="P116" i="2"/>
  <c r="J116" i="2"/>
  <c r="BE116" i="2" s="1"/>
  <c r="BK115" i="2"/>
  <c r="BI115" i="2"/>
  <c r="BH115" i="2"/>
  <c r="BG115" i="2"/>
  <c r="BF115" i="2"/>
  <c r="T115" i="2"/>
  <c r="R115" i="2"/>
  <c r="P115" i="2"/>
  <c r="J115" i="2"/>
  <c r="BE115" i="2" s="1"/>
  <c r="BK114" i="2"/>
  <c r="BI114" i="2"/>
  <c r="BH114" i="2"/>
  <c r="BG114" i="2"/>
  <c r="BF114" i="2"/>
  <c r="T114" i="2"/>
  <c r="R114" i="2"/>
  <c r="P114" i="2"/>
  <c r="J114" i="2"/>
  <c r="BE114" i="2" s="1"/>
  <c r="BK113" i="2"/>
  <c r="BI113" i="2"/>
  <c r="BH113" i="2"/>
  <c r="BG113" i="2"/>
  <c r="BF113" i="2"/>
  <c r="T113" i="2"/>
  <c r="R113" i="2"/>
  <c r="P113" i="2"/>
  <c r="J113" i="2"/>
  <c r="BE113" i="2" s="1"/>
  <c r="BK112" i="2"/>
  <c r="BI112" i="2"/>
  <c r="BH112" i="2"/>
  <c r="BG112" i="2"/>
  <c r="BF112" i="2"/>
  <c r="T112" i="2"/>
  <c r="R112" i="2"/>
  <c r="P112" i="2"/>
  <c r="J112" i="2"/>
  <c r="BE112" i="2" s="1"/>
  <c r="BK111" i="2"/>
  <c r="BI111" i="2"/>
  <c r="BH111" i="2"/>
  <c r="BG111" i="2"/>
  <c r="BF111" i="2"/>
  <c r="T111" i="2"/>
  <c r="R111" i="2"/>
  <c r="P111" i="2"/>
  <c r="J111" i="2"/>
  <c r="BE111" i="2" s="1"/>
  <c r="BK110" i="2"/>
  <c r="BI110" i="2"/>
  <c r="BH110" i="2"/>
  <c r="BG110" i="2"/>
  <c r="BF110" i="2"/>
  <c r="T110" i="2"/>
  <c r="R110" i="2"/>
  <c r="P110" i="2"/>
  <c r="J110" i="2"/>
  <c r="BE110" i="2" s="1"/>
  <c r="BK109" i="2"/>
  <c r="BI109" i="2"/>
  <c r="BH109" i="2"/>
  <c r="BG109" i="2"/>
  <c r="BF109" i="2"/>
  <c r="T109" i="2"/>
  <c r="R109" i="2"/>
  <c r="P109" i="2"/>
  <c r="J109" i="2"/>
  <c r="BE109" i="2" s="1"/>
  <c r="BK108" i="2"/>
  <c r="BI108" i="2"/>
  <c r="BH108" i="2"/>
  <c r="BG108" i="2"/>
  <c r="BF108" i="2"/>
  <c r="T108" i="2"/>
  <c r="R108" i="2"/>
  <c r="P108" i="2"/>
  <c r="J108" i="2"/>
  <c r="BE108" i="2" s="1"/>
  <c r="BK107" i="2"/>
  <c r="BI107" i="2"/>
  <c r="BH107" i="2"/>
  <c r="BG107" i="2"/>
  <c r="BF107" i="2"/>
  <c r="T107" i="2"/>
  <c r="R107" i="2"/>
  <c r="P107" i="2"/>
  <c r="J107" i="2"/>
  <c r="BE107" i="2" s="1"/>
  <c r="BK106" i="2"/>
  <c r="BI106" i="2"/>
  <c r="BH106" i="2"/>
  <c r="BG106" i="2"/>
  <c r="BF106" i="2"/>
  <c r="T106" i="2"/>
  <c r="R106" i="2"/>
  <c r="P106" i="2"/>
  <c r="J106" i="2"/>
  <c r="BE106" i="2" s="1"/>
  <c r="BK105" i="2"/>
  <c r="BI105" i="2"/>
  <c r="BH105" i="2"/>
  <c r="BG105" i="2"/>
  <c r="BF105" i="2"/>
  <c r="T105" i="2"/>
  <c r="R105" i="2"/>
  <c r="P105" i="2"/>
  <c r="J105" i="2"/>
  <c r="BE105" i="2" s="1"/>
  <c r="BK104" i="2"/>
  <c r="BI104" i="2"/>
  <c r="BH104" i="2"/>
  <c r="BG104" i="2"/>
  <c r="BF104" i="2"/>
  <c r="T104" i="2"/>
  <c r="R104" i="2"/>
  <c r="P104" i="2"/>
  <c r="J104" i="2"/>
  <c r="BE104" i="2" s="1"/>
  <c r="BK103" i="2"/>
  <c r="BI103" i="2"/>
  <c r="BH103" i="2"/>
  <c r="BG103" i="2"/>
  <c r="BF103" i="2"/>
  <c r="T103" i="2"/>
  <c r="R103" i="2"/>
  <c r="P103" i="2"/>
  <c r="J103" i="2"/>
  <c r="BE103" i="2" s="1"/>
  <c r="BK102" i="2"/>
  <c r="BI102" i="2"/>
  <c r="BH102" i="2"/>
  <c r="BG102" i="2"/>
  <c r="BF102" i="2"/>
  <c r="T102" i="2"/>
  <c r="R102" i="2"/>
  <c r="P102" i="2"/>
  <c r="J102" i="2"/>
  <c r="BE102" i="2" s="1"/>
  <c r="BK101" i="2"/>
  <c r="BI101" i="2"/>
  <c r="BH101" i="2"/>
  <c r="BG101" i="2"/>
  <c r="BF101" i="2"/>
  <c r="T101" i="2"/>
  <c r="R101" i="2"/>
  <c r="P101" i="2"/>
  <c r="J101" i="2"/>
  <c r="BE101" i="2" s="1"/>
  <c r="BK100" i="2"/>
  <c r="BI100" i="2"/>
  <c r="BH100" i="2"/>
  <c r="BG100" i="2"/>
  <c r="BF100" i="2"/>
  <c r="T100" i="2"/>
  <c r="R100" i="2"/>
  <c r="P100" i="2"/>
  <c r="J100" i="2"/>
  <c r="BE100" i="2" s="1"/>
  <c r="BK99" i="2"/>
  <c r="BI99" i="2"/>
  <c r="BH99" i="2"/>
  <c r="BG99" i="2"/>
  <c r="BF99" i="2"/>
  <c r="T99" i="2"/>
  <c r="R99" i="2"/>
  <c r="P99" i="2"/>
  <c r="J99" i="2"/>
  <c r="BE99" i="2" s="1"/>
  <c r="BK98" i="2"/>
  <c r="BI98" i="2"/>
  <c r="BH98" i="2"/>
  <c r="BG98" i="2"/>
  <c r="BF98" i="2"/>
  <c r="T98" i="2"/>
  <c r="R98" i="2"/>
  <c r="P98" i="2"/>
  <c r="J98" i="2"/>
  <c r="BE98" i="2" s="1"/>
  <c r="BK97" i="2"/>
  <c r="BI97" i="2"/>
  <c r="BH97" i="2"/>
  <c r="BG97" i="2"/>
  <c r="BF97" i="2"/>
  <c r="T97" i="2"/>
  <c r="R97" i="2"/>
  <c r="P97" i="2"/>
  <c r="J97" i="2"/>
  <c r="BE97" i="2" s="1"/>
  <c r="BK96" i="2"/>
  <c r="BI96" i="2"/>
  <c r="BH96" i="2"/>
  <c r="BG96" i="2"/>
  <c r="BF96" i="2"/>
  <c r="T96" i="2"/>
  <c r="R96" i="2"/>
  <c r="P96" i="2"/>
  <c r="J96" i="2"/>
  <c r="BE96" i="2" s="1"/>
  <c r="BK95" i="2"/>
  <c r="BI95" i="2"/>
  <c r="BH95" i="2"/>
  <c r="BG95" i="2"/>
  <c r="BF95" i="2"/>
  <c r="T95" i="2"/>
  <c r="R95" i="2"/>
  <c r="P95" i="2"/>
  <c r="J95" i="2"/>
  <c r="BE95" i="2" s="1"/>
  <c r="BK94" i="2"/>
  <c r="BI94" i="2"/>
  <c r="BH94" i="2"/>
  <c r="BG94" i="2"/>
  <c r="BF94" i="2"/>
  <c r="T94" i="2"/>
  <c r="R94" i="2"/>
  <c r="P94" i="2"/>
  <c r="J94" i="2"/>
  <c r="BE94" i="2" s="1"/>
  <c r="R93" i="2"/>
  <c r="R89" i="2" s="1"/>
  <c r="BK91" i="2"/>
  <c r="BK90" i="2" s="1"/>
  <c r="J90" i="2" s="1"/>
  <c r="J58" i="2" s="1"/>
  <c r="BI91" i="2"/>
  <c r="BH91" i="2"/>
  <c r="BG91" i="2"/>
  <c r="BF91" i="2"/>
  <c r="T91" i="2"/>
  <c r="R91" i="2"/>
  <c r="R90" i="2" s="1"/>
  <c r="P91" i="2"/>
  <c r="J91" i="2"/>
  <c r="BE91" i="2" s="1"/>
  <c r="T90" i="2"/>
  <c r="P90" i="2"/>
  <c r="F82" i="2"/>
  <c r="E80" i="2"/>
  <c r="J67" i="2"/>
  <c r="F49" i="2"/>
  <c r="E47" i="2"/>
  <c r="E45" i="2"/>
  <c r="J21" i="2"/>
  <c r="E21" i="2"/>
  <c r="J20" i="2"/>
  <c r="J18" i="2"/>
  <c r="E18" i="2"/>
  <c r="F85" i="2" s="1"/>
  <c r="J17" i="2"/>
  <c r="J15" i="2"/>
  <c r="E15" i="2"/>
  <c r="F51" i="2" s="1"/>
  <c r="J14" i="2"/>
  <c r="J12" i="2"/>
  <c r="E7" i="2"/>
  <c r="E78" i="2" s="1"/>
  <c r="AY54" i="1"/>
  <c r="AX54" i="1"/>
  <c r="AU54" i="1"/>
  <c r="AY53" i="1"/>
  <c r="AX53" i="1"/>
  <c r="AU53" i="1"/>
  <c r="AY52" i="1"/>
  <c r="AX52" i="1"/>
  <c r="AU52" i="1"/>
  <c r="AU51" i="1" s="1"/>
  <c r="AS51" i="1"/>
  <c r="L47" i="1"/>
  <c r="AM46" i="1"/>
  <c r="L46" i="1"/>
  <c r="AM44" i="1"/>
  <c r="L44" i="1"/>
  <c r="L42" i="1"/>
  <c r="L41" i="1"/>
  <c r="J75" i="3" l="1"/>
  <c r="J75" i="4"/>
  <c r="BK155" i="2"/>
  <c r="J155" i="2" s="1"/>
  <c r="J66" i="2" s="1"/>
  <c r="BK143" i="2"/>
  <c r="J143" i="2" s="1"/>
  <c r="J63" i="2" s="1"/>
  <c r="BK136" i="2"/>
  <c r="J136" i="2" s="1"/>
  <c r="J60" i="2" s="1"/>
  <c r="F34" i="2"/>
  <c r="BD52" i="1" s="1"/>
  <c r="F32" i="2"/>
  <c r="BB52" i="1" s="1"/>
  <c r="BK93" i="2"/>
  <c r="J93" i="2" s="1"/>
  <c r="J59" i="2" s="1"/>
  <c r="J31" i="2"/>
  <c r="AW52" i="1" s="1"/>
  <c r="F33" i="2"/>
  <c r="BC52" i="1" s="1"/>
  <c r="F31" i="3"/>
  <c r="BA53" i="1" s="1"/>
  <c r="BK87" i="3"/>
  <c r="J87" i="3" s="1"/>
  <c r="J60" i="3" s="1"/>
  <c r="F32" i="3"/>
  <c r="BB53" i="1" s="1"/>
  <c r="F34" i="3"/>
  <c r="BD53" i="1" s="1"/>
  <c r="J31" i="3"/>
  <c r="AW53" i="1" s="1"/>
  <c r="F33" i="3"/>
  <c r="BC53" i="1" s="1"/>
  <c r="F31" i="4"/>
  <c r="BA54" i="1" s="1"/>
  <c r="BK87" i="4"/>
  <c r="J87" i="4" s="1"/>
  <c r="J60" i="4" s="1"/>
  <c r="F32" i="4"/>
  <c r="BB54" i="1" s="1"/>
  <c r="F34" i="4"/>
  <c r="BD54" i="1" s="1"/>
  <c r="J31" i="4"/>
  <c r="AW54" i="1" s="1"/>
  <c r="F33" i="4"/>
  <c r="BC54" i="1" s="1"/>
  <c r="F52" i="2"/>
  <c r="J30" i="4"/>
  <c r="AV54" i="1" s="1"/>
  <c r="F30" i="4"/>
  <c r="AZ54" i="1" s="1"/>
  <c r="P82" i="4"/>
  <c r="P81" i="4" s="1"/>
  <c r="T82" i="4"/>
  <c r="T81" i="4" s="1"/>
  <c r="E45" i="4"/>
  <c r="F52" i="4"/>
  <c r="J30" i="3"/>
  <c r="AV53" i="1" s="1"/>
  <c r="F30" i="3"/>
  <c r="AZ53" i="1" s="1"/>
  <c r="P82" i="3"/>
  <c r="P81" i="3" s="1"/>
  <c r="T82" i="3"/>
  <c r="T81" i="3" s="1"/>
  <c r="E45" i="3"/>
  <c r="F52" i="3"/>
  <c r="J30" i="2"/>
  <c r="AV52" i="1" s="1"/>
  <c r="F30" i="2"/>
  <c r="AZ52" i="1" s="1"/>
  <c r="J82" i="2"/>
  <c r="J49" i="2"/>
  <c r="J84" i="2"/>
  <c r="J51" i="2"/>
  <c r="F84" i="2"/>
  <c r="F31" i="2"/>
  <c r="BA52" i="1" s="1"/>
  <c r="P93" i="2"/>
  <c r="P89" i="2" s="1"/>
  <c r="P88" i="2" s="1"/>
  <c r="T93" i="2"/>
  <c r="T89" i="2" s="1"/>
  <c r="T88" i="2" s="1"/>
  <c r="P143" i="2"/>
  <c r="R155" i="2"/>
  <c r="R88" i="2" s="1"/>
  <c r="BK82" i="3" l="1"/>
  <c r="J82" i="3" s="1"/>
  <c r="J57" i="3" s="1"/>
  <c r="BK89" i="2"/>
  <c r="BK88" i="2" s="1"/>
  <c r="J88" i="2" s="1"/>
  <c r="BC51" i="1"/>
  <c r="W29" i="1" s="1"/>
  <c r="BA51" i="1"/>
  <c r="AW51" i="1" s="1"/>
  <c r="AK27" i="1" s="1"/>
  <c r="AT52" i="1"/>
  <c r="AT53" i="1"/>
  <c r="BK81" i="3"/>
  <c r="J81" i="3" s="1"/>
  <c r="J56" i="3" s="1"/>
  <c r="BD51" i="1"/>
  <c r="W30" i="1" s="1"/>
  <c r="BB51" i="1"/>
  <c r="W28" i="1" s="1"/>
  <c r="AZ51" i="1"/>
  <c r="W26" i="1" s="1"/>
  <c r="BK82" i="4"/>
  <c r="BK81" i="4" s="1"/>
  <c r="J81" i="4" s="1"/>
  <c r="W27" i="1"/>
  <c r="AT54" i="1"/>
  <c r="AV51" i="1"/>
  <c r="AK26" i="1" s="1"/>
  <c r="J56" i="4"/>
  <c r="J27" i="4"/>
  <c r="J89" i="2" l="1"/>
  <c r="J57" i="2" s="1"/>
  <c r="AY51" i="1"/>
  <c r="J27" i="3"/>
  <c r="AG53" i="1" s="1"/>
  <c r="AN53" i="1" s="1"/>
  <c r="AX51" i="1"/>
  <c r="J36" i="3"/>
  <c r="J82" i="4"/>
  <c r="J57" i="4" s="1"/>
  <c r="AT51" i="1"/>
  <c r="J36" i="4"/>
  <c r="AG54" i="1"/>
  <c r="J56" i="2"/>
  <c r="J27" i="2"/>
  <c r="J36" i="2" l="1"/>
  <c r="AG52" i="1"/>
  <c r="AN52" i="1" s="1"/>
  <c r="AN54" i="1"/>
  <c r="AG51" i="1" l="1"/>
  <c r="AK23" i="1" s="1"/>
  <c r="AK32" i="1" s="1"/>
  <c r="AN51" i="1" l="1"/>
</calcChain>
</file>

<file path=xl/sharedStrings.xml><?xml version="1.0" encoding="utf-8"?>
<sst xmlns="http://schemas.openxmlformats.org/spreadsheetml/2006/main" count="2198" uniqueCount="657">
  <si>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</si>
  <si>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</si>
  <si>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</si>
  <si>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</si>
  <si>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</si>
  <si>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</si>
  <si>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</si>
  <si>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{d5bc6abc-2c6f-4357-9556-ad701c16251d}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</si>
  <si>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</si>
  <si>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</si>
  <si>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</si>
  <si>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</si>
  <si>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</si>
  <si>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</si>
  <si>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</si>
  <si>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</si>
  <si>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7171003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</si>
  <si>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</si>
  <si>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</si>
  <si>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garáže SK</t>
  </si>
  <si>
    <t>KSO:</t>
  </si>
  <si>
    <t/>
  </si>
  <si>
    <t>CC-CZ:</t>
  </si>
  <si>
    <t>Místo:</t>
  </si>
  <si>
    <t>Zábřeh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</si>
  <si>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</si>
  <si>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</si>
  <si>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</si>
  <si>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</si>
  <si>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</si>
  <si>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</si>
  <si>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</si>
  <si>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</si>
  <si>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29380995</t>
  </si>
  <si>
    <t>PVLK PROJECT s.r.o.</t>
  </si>
  <si>
    <t>CZ29380995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</si>
  <si>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</si>
  <si>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</si>
  <si>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</si>
  <si>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</si>
  <si>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</si>
  <si>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</si>
  <si>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</si>
  <si>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</si>
  <si>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</si>
  <si>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</si>
  <si>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</si>
  <si>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</si>
  <si>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</si>
  <si>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</si>
  <si>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</si>
  <si>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</si>
  <si>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</si>
  <si>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</si>
  <si>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</si>
  <si>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</si>
  <si>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</si>
  <si>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</si>
  <si>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</si>
  <si>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</si>
  <si>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</si>
  <si>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</si>
  <si>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</si>
  <si>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</si>
  <si>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</si>
  <si>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</si>
  <si>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</si>
  <si>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</si>
  <si>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</si>
  <si>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</si>
  <si>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</si>
  <si>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</si>
  <si>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</si>
  <si>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</si>
  <si>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</si>
  <si>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</si>
  <si>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</si>
  <si>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D.1.4A1</t>
  </si>
  <si>
    <t>Vnitřní silnoproudé rozvody- Elektroinstalace</t>
  </si>
  <si>
    <t>STA</t>
  </si>
  <si>
    <t>1</t>
  </si>
  <si>
    <t>{7698ead5-74d3-4cc5-a411-5794a479c2a0}</t>
  </si>
  <si>
    <t>2</t>
  </si>
  <si>
    <t>D.1.4A2</t>
  </si>
  <si>
    <t>Vnitřní silnoproudé rozvody - Rozváděč R11 - Doplnění výzbroje</t>
  </si>
  <si>
    <t>{be365840-2320-42c4-a7e8-07c6e3455db2}</t>
  </si>
  <si>
    <t>D.1.4A3</t>
  </si>
  <si>
    <t>Vnitřní silnoproudé rozvody - Rozváděč R12</t>
  </si>
  <si>
    <t>{63cbbc2b-0b18-452d-b6d3-732752f0e1d5}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</si>
  <si>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</si>
  <si>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</si>
  <si>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</si>
  <si>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</si>
  <si>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</si>
  <si>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</si>
  <si>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</si>
  <si>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D.1.4A1 - Vnitřní silnoproudé rozvody- Elektroinstalace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</si>
  <si>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</si>
  <si>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</si>
  <si>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</si>
  <si>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</si>
  <si>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</si>
  <si>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</si>
  <si>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740 - Elektromontáže - zkoušky a revize</t>
  </si>
  <si>
    <t xml:space="preserve">    741 - Elektroinstalace - silnoproud</t>
  </si>
  <si>
    <t xml:space="preserve">    749 - Elektromontáže - ostatní práce a konstrukce</t>
  </si>
  <si>
    <t xml:space="preserve">      749-PRL-AA01 - Přeložky a demontážní práce</t>
  </si>
  <si>
    <t xml:space="preserve">      749-PSM-AA01 - Montážní práce podružného a spojovacího materiálu</t>
  </si>
  <si>
    <t>M - Práce a dodávky M</t>
  </si>
  <si>
    <t xml:space="preserve">    36-M - Montáž prov.,měř. a regul. zařízení</t>
  </si>
  <si>
    <t xml:space="preserve">    46-M - Zemní práce při extr.mont.pracích</t>
  </si>
  <si>
    <t>HZS - Hodinové zúčtovací sazby</t>
  </si>
  <si>
    <t xml:space="preserve">    HZS-REV-AA01 - Vyhotovení výchozí revize</t>
  </si>
  <si>
    <t xml:space="preserve">    HZS-SKU-AA01 - Vyhotovení dokumentace skutečného stavu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</si>
  <si>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</si>
  <si>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</si>
  <si>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</si>
  <si>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</si>
  <si>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</si>
  <si>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</si>
  <si>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</si>
  <si>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</si>
  <si>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</si>
  <si>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</si>
  <si>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</si>
  <si>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</si>
  <si>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</si>
  <si>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</si>
  <si>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</si>
  <si>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</si>
  <si>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</si>
  <si>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740</t>
  </si>
  <si>
    <t>Elektromontáže - zkoušky a revize</t>
  </si>
  <si>
    <t>178</t>
  </si>
  <si>
    <t>K</t>
  </si>
  <si>
    <t>741810001</t>
  </si>
  <si>
    <t>Zkoušky a prohlídky elektrických rozvodů a zařízení celková prohlídka a vyhotovení revizní zprávy pro objem montážních prací do 100 tis. Kč</t>
  </si>
  <si>
    <t>kus</t>
  </si>
  <si>
    <t>16</t>
  </si>
  <si>
    <t>1284106221</t>
  </si>
  <si>
    <t>PSC</t>
  </si>
  <si>
    <t xml:space="preserve">Poznámka k souboru cen:_x000D_
1. Ceny -0001 až -0011 jsou určeny pro objem montážních prací včetně všech nákladů. </t>
  </si>
  <si>
    <t>741</t>
  </si>
  <si>
    <t>Elektroinstalace - silnoproud</t>
  </si>
  <si>
    <t>213</t>
  </si>
  <si>
    <t>741112061</t>
  </si>
  <si>
    <t>Montáž krabic elektroinstalačních bez napojení na trubky a lišty, demontáže a montáže víčka a přístroje přístrojových zapuštěných plastových kruhových</t>
  </si>
  <si>
    <t>-1376651766</t>
  </si>
  <si>
    <t>214</t>
  </si>
  <si>
    <t>M</t>
  </si>
  <si>
    <t>10010.076.527</t>
  </si>
  <si>
    <t>Krabice KP 68/2 kruhová</t>
  </si>
  <si>
    <t>KS</t>
  </si>
  <si>
    <t>32</t>
  </si>
  <si>
    <t>-1354974771</t>
  </si>
  <si>
    <t>215</t>
  </si>
  <si>
    <t>741112101</t>
  </si>
  <si>
    <t>Montáž krabic elektroinstalačních bez napojení na trubky a lišty, demontáže a montáže víčka a přístroje rozvodek se zapojením vodičů na svorkovnici zapuštěných plastových kruhových</t>
  </si>
  <si>
    <t>-442081134</t>
  </si>
  <si>
    <t>216</t>
  </si>
  <si>
    <t>10010.074.803</t>
  </si>
  <si>
    <t>Krabice KU 68-1903</t>
  </si>
  <si>
    <t>-500492904</t>
  </si>
  <si>
    <t>121</t>
  </si>
  <si>
    <t>741120301</t>
  </si>
  <si>
    <t>Montáž vodičů izolovaných měděných bez ukončení uložených pevně plných a laněných s PVC pláštěm, bezhalogenových, ohniodolných (CY, CHAH-R(V)) průřezu žíly 0,55 až 16 mm2</t>
  </si>
  <si>
    <t>m</t>
  </si>
  <si>
    <t>-1780679505</t>
  </si>
  <si>
    <t>123</t>
  </si>
  <si>
    <t>10010.048.422</t>
  </si>
  <si>
    <t>H07V-U 4 zž (CY)</t>
  </si>
  <si>
    <t>-301841812</t>
  </si>
  <si>
    <t>209</t>
  </si>
  <si>
    <t>741120501</t>
  </si>
  <si>
    <t>Montáž šňůr měděných bez ukončení uložených volně lehkých a středních (CGSG), počtu žil do 7</t>
  </si>
  <si>
    <t>-390290559</t>
  </si>
  <si>
    <t>210</t>
  </si>
  <si>
    <t>10010.049.725</t>
  </si>
  <si>
    <t>H05VV-F 3G1,5S,B   (CYSY 3Cx1,5)</t>
  </si>
  <si>
    <t>-2084473940</t>
  </si>
  <si>
    <t>211</t>
  </si>
  <si>
    <t>10010.048.284</t>
  </si>
  <si>
    <t>H05VV-F 3G2,5S,B   (CYSY 3Cx2,5)</t>
  </si>
  <si>
    <t>-868055067</t>
  </si>
  <si>
    <t>206</t>
  </si>
  <si>
    <t>741122601</t>
  </si>
  <si>
    <t>Montáž kabelů měděných bez ukončení uložených pevně plných kulatých nebo bezhalogenových (CYKY) počtu a průřezu žil 2x1,5 až 6 mm2</t>
  </si>
  <si>
    <t>-285115949</t>
  </si>
  <si>
    <t>207</t>
  </si>
  <si>
    <t>10010.048.193</t>
  </si>
  <si>
    <t>Kabel CYKY-O 2x1,5 (2Ax1,5)</t>
  </si>
  <si>
    <t>1700079538</t>
  </si>
  <si>
    <t>35</t>
  </si>
  <si>
    <t>741122611</t>
  </si>
  <si>
    <t>Montáž kabelů měděných bez ukončení uložených pevně plných kulatých nebo bezhalogenových (CYKY) počtu a průřezu žil 3x1,5 až 6 mm2</t>
  </si>
  <si>
    <t>-1267037983</t>
  </si>
  <si>
    <t>36</t>
  </si>
  <si>
    <t>10010.048.482</t>
  </si>
  <si>
    <t>Kabel CYKY-J 3x2,5 (3Cx2,5)</t>
  </si>
  <si>
    <t>-338607697</t>
  </si>
  <si>
    <t>38</t>
  </si>
  <si>
    <t>10010.048.186</t>
  </si>
  <si>
    <t>Kabel CYKY-O 3x1,5 (3Ax1,5)</t>
  </si>
  <si>
    <t>-1185543963</t>
  </si>
  <si>
    <t>34</t>
  </si>
  <si>
    <t>10010.051.448</t>
  </si>
  <si>
    <t>Kabel CYKY-J 3x1,5 (3Cx1,5)</t>
  </si>
  <si>
    <t>737507214</t>
  </si>
  <si>
    <t>127</t>
  </si>
  <si>
    <t>741122623</t>
  </si>
  <si>
    <t>Montáž kabelů měděných bez ukončení uložených pevně plných kulatých nebo bezhalogenových (CYKY) počtu a průřezu žil 4x10 mm2</t>
  </si>
  <si>
    <t>1811036784</t>
  </si>
  <si>
    <t>128</t>
  </si>
  <si>
    <t>10010.048.218</t>
  </si>
  <si>
    <t>Kabel CYKY-J 4x10 (4Bx10)</t>
  </si>
  <si>
    <t>-622717066</t>
  </si>
  <si>
    <t>43</t>
  </si>
  <si>
    <t>741130001</t>
  </si>
  <si>
    <t>Ukončení vodičů izolovaných s označením a zapojením v rozváděči nebo na přístroji, průřezu žíly do 2,5 mm2</t>
  </si>
  <si>
    <t>1281945905</t>
  </si>
  <si>
    <t>131</t>
  </si>
  <si>
    <t>741130003</t>
  </si>
  <si>
    <t>Ukončení vodičů izolovaných s označením a zapojením v rozváděči nebo na přístroji, průřezu žíly do 4 mm2</t>
  </si>
  <si>
    <t>120849431</t>
  </si>
  <si>
    <t>75</t>
  </si>
  <si>
    <t>741130005</t>
  </si>
  <si>
    <t>Ukončení vodičů izolovaných s označením a zapojením v rozváděči nebo na přístroji, průřezu žíly do 10 mm2</t>
  </si>
  <si>
    <t>-604302625</t>
  </si>
  <si>
    <t>152</t>
  </si>
  <si>
    <t>PCU-AA05</t>
  </si>
  <si>
    <t>Zemnící svorka pro připojení vodovodní baterie na plastové potrubí, podložka pro připojení vodiče do 2,5-4mm2, matice na potrubí ze závitem Js 1/2"</t>
  </si>
  <si>
    <t>ks</t>
  </si>
  <si>
    <t>1370589965</t>
  </si>
  <si>
    <t>146</t>
  </si>
  <si>
    <t>741330731</t>
  </si>
  <si>
    <t>Montáž relé pomocných se zapojením vodičů ostatních ventilátorových</t>
  </si>
  <si>
    <t>-1397276947</t>
  </si>
  <si>
    <t>147</t>
  </si>
  <si>
    <t>10010.027.498</t>
  </si>
  <si>
    <t>Relé multifunkční 4-vodičové zapojení (doběhové relé k ventilátoru), do krabice</t>
  </si>
  <si>
    <t>-307498954</t>
  </si>
  <si>
    <t>109</t>
  </si>
  <si>
    <t>741360433</t>
  </si>
  <si>
    <t>Montáž ostatních měnicích prvků jinde neuvedených bez zapojení, hmotnosti do 15 kg</t>
  </si>
  <si>
    <t>-1356285210</t>
  </si>
  <si>
    <t>179</t>
  </si>
  <si>
    <t>10010.967.416</t>
  </si>
  <si>
    <t>Přímotopný panel 500W, IP24, tř.ochr. II, termostat</t>
  </si>
  <si>
    <t>46983946</t>
  </si>
  <si>
    <t>133</t>
  </si>
  <si>
    <t>10010.047.608</t>
  </si>
  <si>
    <t>Přímotopný panel 750W, IP24, tř.ochr. II, termostat</t>
  </si>
  <si>
    <t>-484425770</t>
  </si>
  <si>
    <t>219</t>
  </si>
  <si>
    <t>10010.972.489</t>
  </si>
  <si>
    <t>Přímotopný panel 2000W, IP24, tř.ochr. II, termostat</t>
  </si>
  <si>
    <t>294818571</t>
  </si>
  <si>
    <t>181</t>
  </si>
  <si>
    <t>10010.892.794</t>
  </si>
  <si>
    <t>Chromovaný koupelnový radiátor; 300 W; 450 x 1118 mm, oblý</t>
  </si>
  <si>
    <t>1954840243</t>
  </si>
  <si>
    <t>182</t>
  </si>
  <si>
    <t>741310201</t>
  </si>
  <si>
    <t>Montáž spínačů jedno nebo dvoupólových polozapuštěných nebo zapuštěných se zapojením vodičů šroubové připojení vypínačů, řazení 1-jednopólových</t>
  </si>
  <si>
    <t>756899035</t>
  </si>
  <si>
    <t>116</t>
  </si>
  <si>
    <t>ELTDOMO 1</t>
  </si>
  <si>
    <t>Domovní spínač - Přístroj spínače jednopólového řazení č. 1 + kolébka bílá</t>
  </si>
  <si>
    <t>314757559</t>
  </si>
  <si>
    <t>144</t>
  </si>
  <si>
    <t>741313042</t>
  </si>
  <si>
    <t>Montáž zásuvek domovních se zapojením vodičů šroubové připojení polozapuštěných nebo zapuštěných 10/16 A, provedení 2P + PE dvojí zapojení pro průběžnou montáž</t>
  </si>
  <si>
    <t>278515980</t>
  </si>
  <si>
    <t>145</t>
  </si>
  <si>
    <t>ELTXC 012</t>
  </si>
  <si>
    <t>Zásuvka domovní jednonásobná 10/16A, 230V bílá</t>
  </si>
  <si>
    <t>269646125</t>
  </si>
  <si>
    <t>113</t>
  </si>
  <si>
    <t>ELTRAM 1</t>
  </si>
  <si>
    <t>Rámeček jednonásobný pro přístroj domovní (zásuvka, spínač a pod.), bílý - náklady na jeden rámeček přístroje</t>
  </si>
  <si>
    <t>-1442261894</t>
  </si>
  <si>
    <t>220</t>
  </si>
  <si>
    <t>741310031</t>
  </si>
  <si>
    <t>Montáž spínačů jedno nebo dvoupólových nástěnných se zapojením vodičů, pro prostředí venkovní nebo mokré vypínačů, řazení 1-jednopólových</t>
  </si>
  <si>
    <t>-837513911</t>
  </si>
  <si>
    <t>221</t>
  </si>
  <si>
    <t>741310042</t>
  </si>
  <si>
    <t>Montáž spínačů jedno nebo dvoupólových nástěnných se zapojením vodičů, pro prostředí venkovní nebo mokré přepínačů, řazení 6-střídavých</t>
  </si>
  <si>
    <t>484504562</t>
  </si>
  <si>
    <t>222</t>
  </si>
  <si>
    <t>ELT10.069.918</t>
  </si>
  <si>
    <t>Domovní spínač - přepínač střídavý, 10A/250V, šroubové svorky, řazení č.6 (1), IP44, kompletní</t>
  </si>
  <si>
    <t>1759058819</t>
  </si>
  <si>
    <t>223</t>
  </si>
  <si>
    <t>741310412</t>
  </si>
  <si>
    <t>Montáž spínačů tří nebo čtyřpólových nástěnných se zapojením vodičů, pro prostředí venkovní nebo mokré do 25 A</t>
  </si>
  <si>
    <t>2020989626</t>
  </si>
  <si>
    <t>224</t>
  </si>
  <si>
    <t>ELT10.641.502</t>
  </si>
  <si>
    <t>Spínač stiskací, zapuštěný č.3, 25A/400V, bílý, IP55</t>
  </si>
  <si>
    <t>290694597</t>
  </si>
  <si>
    <t>27</t>
  </si>
  <si>
    <t>741370131</t>
  </si>
  <si>
    <t>Montáž, demontáž, nebo zpětná montáž svítidla</t>
  </si>
  <si>
    <t>-594451047</t>
  </si>
  <si>
    <t>28</t>
  </si>
  <si>
    <t>VMLRT20</t>
  </si>
  <si>
    <t>E5 - LED přisazené kruhové svítidlo, opálový difuzor, IP 65, tř. ochr. II, Ra &gt; 80, teplota chromatičnosti 4 000 K, světelný tok zdroje 1 400 lm, příkon 18 W, průměr 335 mm, výška 100mm</t>
  </si>
  <si>
    <t>2029729779</t>
  </si>
  <si>
    <t>225</t>
  </si>
  <si>
    <t>741110511</t>
  </si>
  <si>
    <t>Montáž lišt a kanálků elektroinstalačních se spojkami, ohyby a rohy a s nasunutím do krabic vkládacích s víčkem, šířky do 60 mm</t>
  </si>
  <si>
    <t>905729040</t>
  </si>
  <si>
    <t>226</t>
  </si>
  <si>
    <t>ELT10.075.272</t>
  </si>
  <si>
    <t>-1739290386</t>
  </si>
  <si>
    <t>749</t>
  </si>
  <si>
    <t>Elektromontáže - ostatní práce a konstrukce</t>
  </si>
  <si>
    <t>749-PRL-AA01</t>
  </si>
  <si>
    <t>Přeložky a demontážní práce</t>
  </si>
  <si>
    <t>59</t>
  </si>
  <si>
    <t>HZS2221</t>
  </si>
  <si>
    <t>Hodinové zúčtovací sazby profesí PSV provádění stavebních instalací elektrikář</t>
  </si>
  <si>
    <t>hod</t>
  </si>
  <si>
    <t>512</t>
  </si>
  <si>
    <t>3</t>
  </si>
  <si>
    <t>1604639181</t>
  </si>
  <si>
    <t>60</t>
  </si>
  <si>
    <t>PRL7170905-01-NN</t>
  </si>
  <si>
    <t>Materiál související s přeložkami, včetně ostatního příslušenství</t>
  </si>
  <si>
    <t>SET</t>
  </si>
  <si>
    <t>54927396</t>
  </si>
  <si>
    <t>749-PSM-AA01</t>
  </si>
  <si>
    <t>Montážní práce podružného a spojovacího materiálu</t>
  </si>
  <si>
    <t>61</t>
  </si>
  <si>
    <t>-1985044350</t>
  </si>
  <si>
    <t>62</t>
  </si>
  <si>
    <t>PSM7170905-01-NN</t>
  </si>
  <si>
    <t>Podružný a spojovací materiál, včetně ostatního příslušenství</t>
  </si>
  <si>
    <t>-1635858594</t>
  </si>
  <si>
    <t>Práce a dodávky M</t>
  </si>
  <si>
    <t>36-M</t>
  </si>
  <si>
    <t>Montáž prov.,měř. a regul. zařízení</t>
  </si>
  <si>
    <t>227</t>
  </si>
  <si>
    <t>360410017</t>
  </si>
  <si>
    <t>64</t>
  </si>
  <si>
    <t>1790235313</t>
  </si>
  <si>
    <t>202</t>
  </si>
  <si>
    <t>360410032</t>
  </si>
  <si>
    <t>-50350181</t>
  </si>
  <si>
    <t>203</t>
  </si>
  <si>
    <t>CNR560856</t>
  </si>
  <si>
    <t>Termostat pokojový, nástěnný, bílý, IP30, 5 - 30 °C, hystereze 0,5 °C, 1x spínací kontakt 230 V/10 (4) A, s možností řízení útlumu o 5°C pomocí externích spínacích hodin</t>
  </si>
  <si>
    <t>-1475479069</t>
  </si>
  <si>
    <t>46-M</t>
  </si>
  <si>
    <t>Zemní práce při extr.mont.pracích</t>
  </si>
  <si>
    <t>150</t>
  </si>
  <si>
    <t>460680112</t>
  </si>
  <si>
    <t>Prorážení otvorů a ostatní bourací práce vybourání otvoru ve zdivu z lehkých betonů plochy přes 0,09 do 0,25 m2 a tloušťky přes 15 do 30 cm</t>
  </si>
  <si>
    <t>-1239588137</t>
  </si>
  <si>
    <t xml:space="preserve">Poznámka k souboru cen:_x000D_
1. V cenách -0011 až -0013 nejsou započteny náklady na dodávku tvárnic. Tato dodávka se oceňuje ve specifikaci. </t>
  </si>
  <si>
    <t>149</t>
  </si>
  <si>
    <t>460680401</t>
  </si>
  <si>
    <t>Prorážení otvorů a ostatní bourací práce vysekání kapes nebo výklenků ve zdivu z lehkých betonů, dutých cihel nebo tvárnic pro osazení špalíků, kotevních prvků nebo krabic, velikosti 7x7x5 cm</t>
  </si>
  <si>
    <t>-1564317325</t>
  </si>
  <si>
    <t>187</t>
  </si>
  <si>
    <t>460680581</t>
  </si>
  <si>
    <t>Prorážení otvorů a ostatní bourací práce vysekání rýh pro montáž trubek a kabelů v cihelných zdech hloubky do 3 cm a šířky do 3 cm</t>
  </si>
  <si>
    <t>1609956032</t>
  </si>
  <si>
    <t>HZS</t>
  </si>
  <si>
    <t>Hodinové zúčtovací sazby</t>
  </si>
  <si>
    <t>4</t>
  </si>
  <si>
    <t>HZS-REV-AA01</t>
  </si>
  <si>
    <t>Vyhotovení výchozí revize</t>
  </si>
  <si>
    <t>63</t>
  </si>
  <si>
    <t>HZS4211</t>
  </si>
  <si>
    <t>Hodinové zúčtovací sazby ostatních profesí revizní a kontrolní činnost revizní technik</t>
  </si>
  <si>
    <t>1876036312</t>
  </si>
  <si>
    <t>HZS-SKU-AA01</t>
  </si>
  <si>
    <t>Vyhotovení dokumentace skutečného stavu</t>
  </si>
  <si>
    <t>HZS2222</t>
  </si>
  <si>
    <t>Hodinové zúčtovací sazby profesí PSV provádění stavebních instalací elektrikář odborný</t>
  </si>
  <si>
    <t>-1530975414</t>
  </si>
  <si>
    <t>D.1.4A2 - Vnitřní silnoproudé rozvody - Rozváděč R11 - Doplnění výzbroje</t>
  </si>
  <si>
    <t xml:space="preserve">    HZS-DOK-RR01 - Vyhotovení výrobní dokumentace rozváděče</t>
  </si>
  <si>
    <t xml:space="preserve">    HZS-REV-RR01 - Kusová zkouška a výchozí revize rozváděče</t>
  </si>
  <si>
    <t xml:space="preserve">    HZS-SES-RR01 - Sestavení rozváděče, propojení a oživení</t>
  </si>
  <si>
    <t xml:space="preserve">    HZS-SKU-RR01 - Vyhotovení dokumentace skutečného stavu rozváděče</t>
  </si>
  <si>
    <t>HZS-DOK-RR01</t>
  </si>
  <si>
    <t>Vyhotovení výrobní dokumentace rozváděče</t>
  </si>
  <si>
    <t>-1805160158</t>
  </si>
  <si>
    <t>HZS-REV-RR01</t>
  </si>
  <si>
    <t>Kusová zkouška a výchozí revize rozváděče</t>
  </si>
  <si>
    <t>HZS4212</t>
  </si>
  <si>
    <t>Hodinové zúčtovací sazby ostatních profesí revizní a kontrolní činnost revizní technik specialista</t>
  </si>
  <si>
    <t>-1924097986</t>
  </si>
  <si>
    <t>HZS-SES-RR01</t>
  </si>
  <si>
    <t>Sestavení rozváděče, propojení a oživení</t>
  </si>
  <si>
    <t>1340901226</t>
  </si>
  <si>
    <t>41</t>
  </si>
  <si>
    <t>10010.055.143</t>
  </si>
  <si>
    <t>Jistič 2B/1</t>
  </si>
  <si>
    <t>1842251019</t>
  </si>
  <si>
    <t>10010.060.917</t>
  </si>
  <si>
    <t>Jistič 25B/3</t>
  </si>
  <si>
    <t>525272462</t>
  </si>
  <si>
    <t>44</t>
  </si>
  <si>
    <t>10010.060.761</t>
  </si>
  <si>
    <t>Jistič 10B/1</t>
  </si>
  <si>
    <t>-474213397</t>
  </si>
  <si>
    <t>45</t>
  </si>
  <si>
    <t>10010.060.768</t>
  </si>
  <si>
    <t>Jistič 16B/1</t>
  </si>
  <si>
    <t>646355357</t>
  </si>
  <si>
    <t>46</t>
  </si>
  <si>
    <t>10010.059.994</t>
  </si>
  <si>
    <t>Jistič / chránič 16B/1N/0,03A</t>
  </si>
  <si>
    <t>-1467014797</t>
  </si>
  <si>
    <t>47</t>
  </si>
  <si>
    <t>10010.060.896</t>
  </si>
  <si>
    <t>Jistič 16B/3</t>
  </si>
  <si>
    <t>1730121194</t>
  </si>
  <si>
    <t>48</t>
  </si>
  <si>
    <t>10010.035.985</t>
  </si>
  <si>
    <t>Stykač 25A, 4ZAP, cívka 230VAC</t>
  </si>
  <si>
    <t>-1801532732</t>
  </si>
  <si>
    <t>HZS-SKU-RR01</t>
  </si>
  <si>
    <t>Vyhotovení dokumentace skutečného stavu rozváděče</t>
  </si>
  <si>
    <t>1788919605</t>
  </si>
  <si>
    <t>D.1.4A3 - Vnitřní silnoproudé rozvody - Rozváděč R12</t>
  </si>
  <si>
    <t>-546350355</t>
  </si>
  <si>
    <t>-201828180</t>
  </si>
  <si>
    <t>-1881333764</t>
  </si>
  <si>
    <t>5</t>
  </si>
  <si>
    <t>R7170905-RB-KN1</t>
  </si>
  <si>
    <t>Propojovací lišty, sběrnice, vodiče a ostatní příslušenství</t>
  </si>
  <si>
    <t>-865743385</t>
  </si>
  <si>
    <t>81</t>
  </si>
  <si>
    <t>10011.019.189</t>
  </si>
  <si>
    <t>Skříň 24 modulů, pod omítku, dvouřadá, IP30/20, plastová, kovová dvířka</t>
  </si>
  <si>
    <t>1550806140</t>
  </si>
  <si>
    <t>66</t>
  </si>
  <si>
    <t>10010.317.530</t>
  </si>
  <si>
    <t>Hlavní vypínač na DIN, 25A/3ZAP/400V, uzamykatelný na visací zámek</t>
  </si>
  <si>
    <t>-794106130</t>
  </si>
  <si>
    <t>65</t>
  </si>
  <si>
    <t>Jistič / chránič 1N, 16A, charakteristika B, reziduální proud 0,03A</t>
  </si>
  <si>
    <t>-1999024990</t>
  </si>
  <si>
    <t>82</t>
  </si>
  <si>
    <t>10010.060.031</t>
  </si>
  <si>
    <t>Jistič / chránič 1N, 10A, charakteristika B, reziduální proud 0,03A</t>
  </si>
  <si>
    <t>-1448159320</t>
  </si>
  <si>
    <t>83</t>
  </si>
  <si>
    <t>Jistič 2B/1 PL7</t>
  </si>
  <si>
    <t>-1835109253</t>
  </si>
  <si>
    <t>10010.847.PKU</t>
  </si>
  <si>
    <t>Svodič přepětí třída C, TN-C, L1, L2, L3</t>
  </si>
  <si>
    <t>-716656083</t>
  </si>
  <si>
    <t>72</t>
  </si>
  <si>
    <t>10010.035.985PUT</t>
  </si>
  <si>
    <t>Stykač 4ZAP, cívka 230V AC, 25A/400V</t>
  </si>
  <si>
    <t>1354840463</t>
  </si>
  <si>
    <t>84</t>
  </si>
  <si>
    <t>10010.056.851KTR</t>
  </si>
  <si>
    <t>Termostat na DIN LIŠTU s odděleným prostorovým čidlem, 16A/250V/AC1</t>
  </si>
  <si>
    <t>1674667833</t>
  </si>
  <si>
    <t>80</t>
  </si>
  <si>
    <t>10010.078.962</t>
  </si>
  <si>
    <t>Svorka RSA  2,5 A řadová bílá</t>
  </si>
  <si>
    <t>-2094209803</t>
  </si>
  <si>
    <t>1651349862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</si>
  <si>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</si>
  <si>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</si>
  <si>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</si>
  <si>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</si>
  <si>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</si>
  <si>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</si>
  <si>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</si>
  <si>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</si>
  <si>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</si>
  <si>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</si>
  <si>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</si>
  <si>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</si>
  <si>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</si>
  <si>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</si>
  <si>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</si>
  <si>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</si>
  <si>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</si>
  <si>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</si>
  <si>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</si>
  <si>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</si>
  <si>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</si>
  <si>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</si>
  <si>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</si>
  <si>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</si>
  <si>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</si>
  <si>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</si>
  <si>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</si>
  <si>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</si>
  <si>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</si>
  <si>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</si>
  <si>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</si>
  <si>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</si>
  <si>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</si>
  <si>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</si>
  <si>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</si>
  <si>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</si>
  <si>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</si>
  <si>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</si>
  <si>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</si>
  <si>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</si>
  <si>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</si>
  <si>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</si>
  <si>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</si>
  <si>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</si>
  <si>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</si>
  <si>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</si>
  <si>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</si>
  <si>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</si>
  <si>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</si>
  <si>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</si>
  <si>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</si>
  <si>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</si>
  <si>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</si>
  <si>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</si>
  <si>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</si>
  <si>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</si>
  <si>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</si>
  <si>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</si>
  <si>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</si>
  <si>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</si>
  <si>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</si>
  <si>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</si>
  <si>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</si>
  <si>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</si>
  <si>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</si>
  <si>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</si>
  <si>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</si>
  <si>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</si>
  <si>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</si>
  <si>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</si>
  <si>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</si>
  <si>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</si>
  <si>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</si>
  <si>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</si>
  <si>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</si>
  <si>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</si>
  <si>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</si>
  <si>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</si>
  <si>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</si>
  <si>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</si>
  <si>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</si>
  <si>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</si>
  <si>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</si>
  <si>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</si>
  <si>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</si>
  <si>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</si>
  <si>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</si>
  <si>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</si>
  <si>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</si>
  <si>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</si>
  <si>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</si>
  <si>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</si>
  <si>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</si>
  <si>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</si>
  <si>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</si>
  <si>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</si>
  <si>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</si>
  <si>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</si>
  <si>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</si>
  <si>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</si>
  <si>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</si>
  <si>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</si>
  <si>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</si>
  <si>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</si>
  <si>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</si>
  <si>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</si>
  <si>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</si>
  <si>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</si>
  <si>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</si>
  <si>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</si>
  <si>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</si>
  <si>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</si>
  <si>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</si>
  <si>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</si>
  <si>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</si>
  <si>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</si>
  <si>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</si>
  <si>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</si>
  <si>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</si>
  <si>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</si>
  <si>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</si>
  <si>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</si>
  <si>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</si>
  <si>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</si>
  <si>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</si>
  <si>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</si>
  <si>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</si>
  <si>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</si>
  <si>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</si>
  <si>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</si>
  <si>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</si>
  <si>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</si>
  <si>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</si>
  <si>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</si>
  <si>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</si>
  <si>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</si>
  <si>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</si>
  <si>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</si>
  <si>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</si>
  <si>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</si>
  <si>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</si>
  <si>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</si>
  <si>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</si>
  <si>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</si>
  <si>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</si>
  <si>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</si>
  <si>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</si>
  <si>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</si>
  <si>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</si>
  <si>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</si>
  <si>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</si>
  <si>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</si>
  <si>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</si>
  <si>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</si>
  <si>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</si>
  <si>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</si>
  <si>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</si>
  <si>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</si>
  <si>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</si>
  <si>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</si>
  <si>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</si>
  <si>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</si>
  <si>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</si>
  <si>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</si>
  <si>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</si>
  <si>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</si>
  <si>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</si>
  <si>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</si>
  <si>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</si>
  <si>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</si>
  <si>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</si>
  <si>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</si>
  <si>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</si>
  <si>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</si>
  <si>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</si>
  <si>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</si>
  <si>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</si>
  <si>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</si>
  <si>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</si>
  <si>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</si>
  <si>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</si>
  <si>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</si>
  <si>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</si>
  <si>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Montáž čidel Montáž termostatu </t>
  </si>
  <si>
    <t>Montáž čidel Montáž snímače teploty jednoduché</t>
  </si>
  <si>
    <t>Lišta vkládací PVC s ochrannou fólií, 40x20 mm (šířka x výška), bílá, -5 - +60°C, tř. hořl. hmot A1-F, IP40, IK06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</si>
</sst>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11"/>
      <color theme="1"/>
      <name val="Calibri"/>
      <family val="2"/>
      <charset val="238"/>
      <scheme val="minor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1"/>
      <color theme="10"/>
      <name val="Calibri"/>
      <scheme val="minor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sz val="9"/>
      <name val="Trebuchet MS"/>
    </font>
    <font>
      <b/>
      <sz val="8"/>
      <color rgb="FF969696"/>
      <name val="Trebuchet MS"/>
    </font>
    <font>
      <b/>
      <sz val="12"/>
      <name val="Trebuchet MS"/>
    </font>
    <font>
      <b/>
      <sz val="10"/>
      <name val="Trebuchet MS"/>
    </font>
    <font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sz val="11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003366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i/>
      <sz val="8"/>
      <name val="Trebuchet MS"/>
      <family val="2"/>
      <charset val="238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i/>
      <sz val="9"/>
      <name val="Trebuchet MS"/>
      <charset val="238"/>
    </font>
    <font>
      <b/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AE682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63">
    <xf numFmtId="0" fontId="0" fillId="0" borderId="0" xfId="0"/>
    <xf numFmtId="0" fontId="1" fillId="3" borderId="0" xfId="0" applyFont="1" applyFill="1" applyAlignment="1" applyProtection="1">
      <alignment horizontal="left" vertical="center"/>
    </xf>
    <xf numFmtId="0" fontId="2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horizontal="left" vertical="center"/>
    </xf>
    <xf numFmtId="0" fontId="5" fillId="3" borderId="0" xfId="1" applyFont="1" applyFill="1" applyAlignment="1" applyProtection="1">
      <alignment vertical="center"/>
    </xf>
    <xf numFmtId="0" fontId="4" fillId="3" borderId="0" xfId="1" applyFill="1"/>
    <xf numFmtId="0" fontId="0" fillId="3" borderId="0" xfId="0" applyFill="1"/>
    <xf numFmtId="0" fontId="1" fillId="3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6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Border="1" applyAlignment="1" applyProtection="1">
      <alignment horizontal="left" vertical="top"/>
    </xf>
    <xf numFmtId="0" fontId="12" fillId="0" borderId="0" xfId="0" applyFont="1" applyBorder="1" applyAlignment="1" applyProtection="1">
      <alignment horizontal="left" vertical="top"/>
    </xf>
    <xf numFmtId="0" fontId="9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2" borderId="0" xfId="0" applyFont="1" applyFill="1" applyBorder="1" applyAlignment="1" applyProtection="1">
      <alignment horizontal="left" vertical="center"/>
      <protection locked="0"/>
    </xf>
    <xf numFmtId="49" fontId="10" fillId="2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3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Alignment="1">
      <alignment vertical="center"/>
    </xf>
    <xf numFmtId="0" fontId="14" fillId="0" borderId="4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vertical="center"/>
    </xf>
    <xf numFmtId="0" fontId="14" fillId="0" borderId="0" xfId="0" applyFont="1" applyAlignment="1">
      <alignment vertical="center"/>
    </xf>
    <xf numFmtId="0" fontId="0" fillId="4" borderId="0" xfId="0" applyFont="1" applyFill="1" applyBorder="1" applyAlignment="1" applyProtection="1">
      <alignment vertical="center"/>
    </xf>
    <xf numFmtId="0" fontId="12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12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5" fillId="0" borderId="0" xfId="0" applyFont="1" applyAlignment="1" applyProtection="1">
      <alignment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0" fillId="5" borderId="10" xfId="0" applyFont="1" applyFill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horizontal="center" vertical="center" wrapText="1"/>
    </xf>
    <xf numFmtId="0" fontId="9" fillId="0" borderId="20" xfId="0" applyFont="1" applyBorder="1" applyAlignment="1" applyProtection="1">
      <alignment horizontal="center" vertical="center" wrapText="1"/>
    </xf>
    <xf numFmtId="0" fontId="9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4" fontId="16" fillId="0" borderId="17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8" xfId="0" applyNumberFormat="1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20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center" vertical="center"/>
    </xf>
    <xf numFmtId="0" fontId="20" fillId="0" borderId="4" xfId="0" applyFont="1" applyBorder="1" applyAlignment="1">
      <alignment vertical="center"/>
    </xf>
    <xf numFmtId="4" fontId="24" fillId="0" borderId="17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8" xfId="0" applyNumberFormat="1" applyFont="1" applyBorder="1" applyAlignment="1" applyProtection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4" fontId="24" fillId="0" borderId="22" xfId="0" applyNumberFormat="1" applyFont="1" applyBorder="1" applyAlignment="1" applyProtection="1">
      <alignment vertical="center"/>
    </xf>
    <xf numFmtId="4" fontId="24" fillId="0" borderId="23" xfId="0" applyNumberFormat="1" applyFont="1" applyBorder="1" applyAlignment="1" applyProtection="1">
      <alignment vertical="center"/>
    </xf>
    <xf numFmtId="166" fontId="24" fillId="0" borderId="23" xfId="0" applyNumberFormat="1" applyFont="1" applyBorder="1" applyAlignment="1" applyProtection="1">
      <alignment vertical="center"/>
    </xf>
    <xf numFmtId="4" fontId="24" fillId="0" borderId="24" xfId="0" applyNumberFormat="1" applyFont="1" applyBorder="1" applyAlignment="1" applyProtection="1">
      <alignment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25" fillId="3" borderId="0" xfId="1" applyFont="1" applyFill="1" applyAlignment="1">
      <alignment vertical="center"/>
    </xf>
    <xf numFmtId="0" fontId="2" fillId="3" borderId="0" xfId="0" applyFont="1" applyFill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165" fontId="10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/>
    </xf>
    <xf numFmtId="4" fontId="17" fillId="0" borderId="0" xfId="0" applyNumberFormat="1" applyFont="1" applyBorder="1" applyAlignment="1" applyProtection="1">
      <alignment vertical="center"/>
    </xf>
    <xf numFmtId="0" fontId="14" fillId="0" borderId="0" xfId="0" applyFont="1" applyBorder="1" applyAlignment="1" applyProtection="1">
      <alignment horizontal="right" vertical="center"/>
    </xf>
    <xf numFmtId="0" fontId="14" fillId="0" borderId="0" xfId="0" applyFont="1" applyBorder="1" applyAlignment="1" applyProtection="1">
      <alignment horizontal="right" vertical="center"/>
      <protection locked="0"/>
    </xf>
    <xf numFmtId="4" fontId="14" fillId="0" borderId="0" xfId="0" applyNumberFormat="1" applyFont="1" applyBorder="1" applyAlignment="1" applyProtection="1">
      <alignment vertical="center"/>
    </xf>
    <xf numFmtId="164" fontId="14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12" fillId="5" borderId="8" xfId="0" applyFont="1" applyFill="1" applyBorder="1" applyAlignment="1" applyProtection="1">
      <alignment horizontal="left" vertical="center"/>
    </xf>
    <xf numFmtId="0" fontId="12" fillId="5" borderId="9" xfId="0" applyFont="1" applyFill="1" applyBorder="1" applyAlignment="1" applyProtection="1">
      <alignment horizontal="right" vertical="center"/>
    </xf>
    <xf numFmtId="0" fontId="12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12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10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10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7" fillId="0" borderId="4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7" fillId="0" borderId="23" xfId="0" applyFont="1" applyBorder="1" applyAlignment="1" applyProtection="1">
      <alignment horizontal="left" vertical="center"/>
    </xf>
    <xf numFmtId="0" fontId="27" fillId="0" borderId="23" xfId="0" applyFont="1" applyBorder="1" applyAlignment="1" applyProtection="1">
      <alignment vertical="center"/>
    </xf>
    <xf numFmtId="0" fontId="27" fillId="0" borderId="23" xfId="0" applyFont="1" applyBorder="1" applyAlignment="1" applyProtection="1">
      <alignment vertical="center"/>
      <protection locked="0"/>
    </xf>
    <xf numFmtId="4" fontId="27" fillId="0" borderId="23" xfId="0" applyNumberFormat="1" applyFont="1" applyBorder="1" applyAlignment="1" applyProtection="1">
      <alignment vertical="center"/>
    </xf>
    <xf numFmtId="0" fontId="27" fillId="0" borderId="5" xfId="0" applyFont="1" applyBorder="1" applyAlignment="1" applyProtection="1">
      <alignment vertical="center"/>
    </xf>
    <xf numFmtId="0" fontId="27" fillId="0" borderId="0" xfId="0" applyFont="1" applyAlignment="1">
      <alignment vertical="center"/>
    </xf>
    <xf numFmtId="0" fontId="28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8" fillId="0" borderId="23" xfId="0" applyFont="1" applyBorder="1" applyAlignment="1" applyProtection="1">
      <alignment horizontal="left" vertical="center"/>
    </xf>
    <xf numFmtId="0" fontId="28" fillId="0" borderId="23" xfId="0" applyFont="1" applyBorder="1" applyAlignment="1" applyProtection="1">
      <alignment vertical="center"/>
    </xf>
    <xf numFmtId="0" fontId="28" fillId="0" borderId="23" xfId="0" applyFont="1" applyBorder="1" applyAlignment="1" applyProtection="1">
      <alignment vertical="center"/>
      <protection locked="0"/>
    </xf>
    <xf numFmtId="4" fontId="28" fillId="0" borderId="23" xfId="0" applyNumberFormat="1" applyFont="1" applyBorder="1" applyAlignment="1" applyProtection="1">
      <alignment vertical="center"/>
    </xf>
    <xf numFmtId="0" fontId="28" fillId="0" borderId="5" xfId="0" applyFont="1" applyBorder="1" applyAlignment="1" applyProtection="1">
      <alignment vertical="center"/>
    </xf>
    <xf numFmtId="0" fontId="28" fillId="0" borderId="0" xfId="0" applyFont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  <protection locked="0"/>
    </xf>
    <xf numFmtId="165" fontId="10" fillId="0" borderId="0" xfId="0" applyNumberFormat="1" applyFont="1" applyAlignment="1" applyProtection="1">
      <alignment horizontal="left" vertical="center"/>
    </xf>
    <xf numFmtId="0" fontId="0" fillId="0" borderId="4" xfId="0" applyFont="1" applyBorder="1" applyAlignment="1" applyProtection="1">
      <alignment horizontal="center" vertical="center" wrapText="1"/>
    </xf>
    <xf numFmtId="0" fontId="10" fillId="5" borderId="19" xfId="0" applyFont="1" applyFill="1" applyBorder="1" applyAlignment="1" applyProtection="1">
      <alignment horizontal="center" vertical="center" wrapText="1"/>
    </xf>
    <xf numFmtId="0" fontId="10" fillId="5" borderId="20" xfId="0" applyFont="1" applyFill="1" applyBorder="1" applyAlignment="1" applyProtection="1">
      <alignment horizontal="center" vertical="center" wrapText="1"/>
    </xf>
    <xf numFmtId="0" fontId="29" fillId="5" borderId="20" xfId="0" applyFont="1" applyFill="1" applyBorder="1" applyAlignment="1" applyProtection="1">
      <alignment horizontal="center" vertical="center" wrapText="1"/>
      <protection locked="0"/>
    </xf>
    <xf numFmtId="0" fontId="10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4" fontId="17" fillId="0" borderId="0" xfId="0" applyNumberFormat="1" applyFont="1" applyAlignment="1" applyProtection="1"/>
    <xf numFmtId="166" fontId="30" fillId="0" borderId="15" xfId="0" applyNumberFormat="1" applyFont="1" applyBorder="1" applyAlignment="1" applyProtection="1"/>
    <xf numFmtId="166" fontId="30" fillId="0" borderId="16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4" xfId="0" applyFont="1" applyBorder="1" applyAlignment="1" applyProtection="1"/>
    <xf numFmtId="0" fontId="32" fillId="0" borderId="0" xfId="0" applyFont="1" applyAlignment="1" applyProtection="1"/>
    <xf numFmtId="0" fontId="32" fillId="0" borderId="0" xfId="0" applyFont="1" applyAlignment="1" applyProtection="1">
      <alignment horizontal="left"/>
    </xf>
    <xf numFmtId="0" fontId="27" fillId="0" borderId="0" xfId="0" applyFont="1" applyAlignment="1" applyProtection="1">
      <alignment horizontal="left"/>
    </xf>
    <xf numFmtId="0" fontId="32" fillId="0" borderId="0" xfId="0" applyFont="1" applyAlignment="1" applyProtection="1">
      <protection locked="0"/>
    </xf>
    <xf numFmtId="4" fontId="27" fillId="0" borderId="0" xfId="0" applyNumberFormat="1" applyFont="1" applyAlignment="1" applyProtection="1"/>
    <xf numFmtId="0" fontId="32" fillId="0" borderId="4" xfId="0" applyFont="1" applyBorder="1" applyAlignment="1"/>
    <xf numFmtId="0" fontId="32" fillId="0" borderId="17" xfId="0" applyFont="1" applyBorder="1" applyAlignment="1" applyProtection="1"/>
    <xf numFmtId="0" fontId="32" fillId="0" borderId="0" xfId="0" applyFont="1" applyBorder="1" applyAlignment="1" applyProtection="1"/>
    <xf numFmtId="166" fontId="32" fillId="0" borderId="0" xfId="0" applyNumberFormat="1" applyFont="1" applyBorder="1" applyAlignment="1" applyProtection="1"/>
    <xf numFmtId="166" fontId="32" fillId="0" borderId="18" xfId="0" applyNumberFormat="1" applyFont="1" applyBorder="1" applyAlignment="1" applyProtection="1"/>
    <xf numFmtId="0" fontId="32" fillId="0" borderId="0" xfId="0" applyFont="1" applyAlignment="1"/>
    <xf numFmtId="0" fontId="32" fillId="0" borderId="0" xfId="0" applyFont="1" applyAlignment="1">
      <alignment horizontal="left"/>
    </xf>
    <xf numFmtId="0" fontId="32" fillId="0" borderId="0" xfId="0" applyFont="1" applyAlignment="1">
      <alignment horizontal="center"/>
    </xf>
    <xf numFmtId="4" fontId="32" fillId="0" borderId="0" xfId="0" applyNumberFormat="1" applyFont="1" applyAlignment="1">
      <alignment vertical="center"/>
    </xf>
    <xf numFmtId="0" fontId="32" fillId="0" borderId="0" xfId="0" applyFont="1" applyBorder="1" applyAlignment="1" applyProtection="1">
      <alignment horizontal="left"/>
    </xf>
    <xf numFmtId="0" fontId="28" fillId="0" borderId="0" xfId="0" applyFont="1" applyBorder="1" applyAlignment="1" applyProtection="1">
      <alignment horizontal="left"/>
    </xf>
    <xf numFmtId="4" fontId="28" fillId="0" borderId="0" xfId="0" applyNumberFormat="1" applyFont="1" applyBorder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2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4" fillId="2" borderId="27" xfId="0" applyFont="1" applyFill="1" applyBorder="1" applyAlignment="1" applyProtection="1">
      <alignment horizontal="left" vertical="center"/>
      <protection locked="0"/>
    </xf>
    <xf numFmtId="0" fontId="14" fillId="0" borderId="0" xfId="0" applyFont="1" applyBorder="1" applyAlignment="1" applyProtection="1">
      <alignment horizontal="center" vertical="center"/>
    </xf>
    <xf numFmtId="166" fontId="14" fillId="0" borderId="0" xfId="0" applyNumberFormat="1" applyFont="1" applyBorder="1" applyAlignment="1" applyProtection="1">
      <alignment vertical="center"/>
    </xf>
    <xf numFmtId="166" fontId="14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7" xfId="0" applyFont="1" applyBorder="1" applyAlignment="1" applyProtection="1">
      <alignment vertical="center"/>
    </xf>
    <xf numFmtId="0" fontId="35" fillId="0" borderId="27" xfId="0" applyFont="1" applyBorder="1" applyAlignment="1" applyProtection="1">
      <alignment horizontal="center" vertical="center"/>
    </xf>
    <xf numFmtId="49" fontId="35" fillId="0" borderId="27" xfId="0" applyNumberFormat="1" applyFont="1" applyBorder="1" applyAlignment="1" applyProtection="1">
      <alignment horizontal="left" vertical="center" wrapText="1"/>
    </xf>
    <xf numFmtId="0" fontId="35" fillId="0" borderId="27" xfId="0" applyFont="1" applyBorder="1" applyAlignment="1" applyProtection="1">
      <alignment horizontal="left" vertical="center" wrapText="1"/>
    </xf>
    <xf numFmtId="0" fontId="35" fillId="0" borderId="27" xfId="0" applyFont="1" applyBorder="1" applyAlignment="1" applyProtection="1">
      <alignment horizontal="center" vertical="center" wrapText="1"/>
    </xf>
    <xf numFmtId="167" fontId="35" fillId="0" borderId="27" xfId="0" applyNumberFormat="1" applyFont="1" applyBorder="1" applyAlignment="1" applyProtection="1">
      <alignment vertical="center"/>
    </xf>
    <xf numFmtId="4" fontId="35" fillId="2" borderId="27" xfId="0" applyNumberFormat="1" applyFont="1" applyFill="1" applyBorder="1" applyAlignment="1" applyProtection="1">
      <alignment vertical="center"/>
      <protection locked="0"/>
    </xf>
    <xf numFmtId="4" fontId="35" fillId="0" borderId="27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5" fillId="2" borderId="27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8" fillId="0" borderId="0" xfId="0" applyFont="1" applyAlignment="1" applyProtection="1">
      <alignment horizontal="left"/>
    </xf>
    <xf numFmtId="4" fontId="28" fillId="0" borderId="0" xfId="0" applyNumberFormat="1" applyFont="1" applyAlignment="1" applyProtection="1"/>
    <xf numFmtId="0" fontId="33" fillId="0" borderId="0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vertical="center" wrapText="1"/>
    </xf>
    <xf numFmtId="0" fontId="14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4" fillId="0" borderId="23" xfId="0" applyNumberFormat="1" applyFont="1" applyBorder="1" applyAlignment="1" applyProtection="1">
      <alignment vertical="center"/>
    </xf>
    <xf numFmtId="166" fontId="14" fillId="0" borderId="24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8" xfId="0" applyFont="1" applyBorder="1" applyAlignment="1" applyProtection="1">
      <alignment vertical="center" wrapText="1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37" fillId="0" borderId="31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9" fillId="0" borderId="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0" xfId="0" applyFont="1" applyBorder="1" applyAlignment="1" applyProtection="1">
      <alignment horizontal="left" vertical="center" wrapText="1"/>
      <protection locked="0"/>
    </xf>
    <xf numFmtId="0" fontId="40" fillId="0" borderId="0" xfId="0" applyFont="1" applyBorder="1" applyAlignment="1" applyProtection="1">
      <alignment vertical="center" wrapText="1"/>
      <protection locked="0"/>
    </xf>
    <xf numFmtId="0" fontId="40" fillId="0" borderId="0" xfId="0" applyFont="1" applyBorder="1" applyAlignment="1" applyProtection="1">
      <alignment vertical="center"/>
      <protection locked="0"/>
    </xf>
    <xf numFmtId="0" fontId="40" fillId="0" borderId="0" xfId="0" applyFont="1" applyBorder="1" applyAlignment="1" applyProtection="1">
      <alignment horizontal="left" vertical="center"/>
      <protection locked="0"/>
    </xf>
    <xf numFmtId="49" fontId="40" fillId="0" borderId="0" xfId="0" applyNumberFormat="1" applyFont="1" applyBorder="1" applyAlignment="1" applyProtection="1">
      <alignment vertical="center" wrapText="1"/>
      <protection locked="0"/>
    </xf>
    <xf numFmtId="0" fontId="37" fillId="0" borderId="34" xfId="0" applyFont="1" applyBorder="1" applyAlignment="1" applyProtection="1">
      <alignment vertical="center" wrapText="1"/>
      <protection locked="0"/>
    </xf>
    <xf numFmtId="0" fontId="43" fillId="0" borderId="33" xfId="0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37" fillId="0" borderId="0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8" xfId="0" applyFont="1" applyBorder="1" applyAlignment="1" applyProtection="1">
      <alignment horizontal="left" vertical="center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center" vertical="center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0" xfId="0" applyFont="1" applyFill="1" applyBorder="1" applyAlignment="1" applyProtection="1">
      <alignment horizontal="left" vertical="center"/>
      <protection locked="0"/>
    </xf>
    <xf numFmtId="0" fontId="40" fillId="0" borderId="0" xfId="0" applyFont="1" applyFill="1" applyBorder="1" applyAlignment="1" applyProtection="1">
      <alignment horizontal="center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left" vertical="center"/>
      <protection locked="0"/>
    </xf>
    <xf numFmtId="0" fontId="43" fillId="0" borderId="0" xfId="0" applyFont="1" applyBorder="1" applyAlignment="1" applyProtection="1">
      <alignment horizontal="left" vertical="center"/>
      <protection locked="0"/>
    </xf>
    <xf numFmtId="0" fontId="44" fillId="0" borderId="0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left" vertical="center" wrapText="1"/>
      <protection locked="0"/>
    </xf>
    <xf numFmtId="0" fontId="40" fillId="0" borderId="0" xfId="0" applyFont="1" applyBorder="1" applyAlignment="1" applyProtection="1">
      <alignment horizontal="center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44" fillId="0" borderId="3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0" xfId="0" applyFont="1" applyBorder="1" applyAlignment="1" applyProtection="1">
      <alignment horizontal="left" vertical="top"/>
      <protection locked="0"/>
    </xf>
    <xf numFmtId="0" fontId="40" fillId="0" borderId="0" xfId="0" applyFont="1" applyBorder="1" applyAlignment="1" applyProtection="1">
      <alignment horizontal="center" vertical="top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39" fillId="0" borderId="0" xfId="0" applyFont="1" applyBorder="1" applyAlignment="1" applyProtection="1">
      <alignment vertical="center"/>
      <protection locked="0"/>
    </xf>
    <xf numFmtId="0" fontId="44" fillId="0" borderId="33" xfId="0" applyFont="1" applyBorder="1" applyAlignment="1" applyProtection="1">
      <alignment vertical="center"/>
      <protection locked="0"/>
    </xf>
    <xf numFmtId="0" fontId="39" fillId="0" borderId="33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top"/>
      <protection locked="0"/>
    </xf>
    <xf numFmtId="49" fontId="40" fillId="0" borderId="0" xfId="0" applyNumberFormat="1" applyFont="1" applyBorder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horizontal="left"/>
      <protection locked="0"/>
    </xf>
    <xf numFmtId="0" fontId="44" fillId="0" borderId="33" xfId="0" applyFont="1" applyBorder="1" applyAlignment="1" applyProtection="1">
      <protection locked="0"/>
    </xf>
    <xf numFmtId="0" fontId="37" fillId="0" borderId="31" xfId="0" applyFont="1" applyBorder="1" applyAlignment="1" applyProtection="1">
      <alignment vertical="top"/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0" xfId="0" applyFont="1" applyBorder="1" applyAlignment="1" applyProtection="1">
      <alignment horizontal="center" vertical="center"/>
      <protection locked="0"/>
    </xf>
    <xf numFmtId="0" fontId="37" fillId="0" borderId="0" xfId="0" applyFont="1" applyBorder="1" applyAlignment="1" applyProtection="1">
      <alignment horizontal="left"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167" fontId="0" fillId="0" borderId="0" xfId="0" applyNumberFormat="1"/>
    <xf numFmtId="4" fontId="0" fillId="0" borderId="0" xfId="0" applyNumberFormat="1"/>
    <xf numFmtId="0" fontId="0" fillId="0" borderId="27" xfId="0" applyFont="1" applyFill="1" applyBorder="1" applyAlignment="1" applyProtection="1">
      <alignment horizontal="center" vertical="center"/>
    </xf>
    <xf numFmtId="49" fontId="0" fillId="0" borderId="27" xfId="0" applyNumberFormat="1" applyFont="1" applyFill="1" applyBorder="1" applyAlignment="1" applyProtection="1">
      <alignment horizontal="left" vertical="center" wrapText="1"/>
    </xf>
    <xf numFmtId="0" fontId="0" fillId="0" borderId="27" xfId="0" applyFont="1" applyFill="1" applyBorder="1" applyAlignment="1" applyProtection="1">
      <alignment horizontal="left" vertical="center" wrapText="1"/>
    </xf>
    <xf numFmtId="0" fontId="36" fillId="0" borderId="27" xfId="0" applyFont="1" applyFill="1" applyBorder="1" applyAlignment="1" applyProtection="1">
      <alignment horizontal="center" vertical="center"/>
    </xf>
    <xf numFmtId="49" fontId="36" fillId="0" borderId="27" xfId="0" applyNumberFormat="1" applyFont="1" applyFill="1" applyBorder="1" applyAlignment="1" applyProtection="1">
      <alignment horizontal="left" vertical="center" wrapText="1"/>
    </xf>
    <xf numFmtId="0" fontId="36" fillId="0" borderId="27" xfId="0" applyFont="1" applyFill="1" applyBorder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165" fontId="10" fillId="0" borderId="0" xfId="0" applyNumberFormat="1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17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10" fillId="5" borderId="8" xfId="0" applyFont="1" applyFill="1" applyBorder="1" applyAlignment="1" applyProtection="1">
      <alignment horizontal="center" vertical="center"/>
    </xf>
    <xf numFmtId="0" fontId="10" fillId="5" borderId="9" xfId="0" applyFont="1" applyFill="1" applyBorder="1" applyAlignment="1" applyProtection="1">
      <alignment horizontal="left" vertical="center"/>
    </xf>
    <xf numFmtId="0" fontId="10" fillId="5" borderId="9" xfId="0" applyFont="1" applyFill="1" applyBorder="1" applyAlignment="1" applyProtection="1">
      <alignment horizontal="center" vertical="center"/>
    </xf>
    <xf numFmtId="0" fontId="10" fillId="5" borderId="9" xfId="0" applyFont="1" applyFill="1" applyBorder="1" applyAlignment="1" applyProtection="1">
      <alignment horizontal="righ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4" fontId="11" fillId="0" borderId="0" xfId="0" applyNumberFormat="1" applyFont="1" applyBorder="1" applyAlignment="1" applyProtection="1">
      <alignment vertical="center"/>
    </xf>
    <xf numFmtId="0" fontId="12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12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0" fillId="0" borderId="0" xfId="0"/>
    <xf numFmtId="0" fontId="10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0" fontId="12" fillId="0" borderId="0" xfId="0" applyFont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vertical="center"/>
      <protection locked="0"/>
    </xf>
    <xf numFmtId="49" fontId="10" fillId="0" borderId="0" xfId="0" applyNumberFormat="1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4" fontId="13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5" fillId="3" borderId="0" xfId="1" applyFont="1" applyFill="1" applyAlignment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/>
    </xf>
    <xf numFmtId="0" fontId="40" fillId="0" borderId="0" xfId="0" applyFont="1" applyBorder="1" applyAlignment="1" applyProtection="1">
      <alignment horizontal="left" vertical="top"/>
      <protection locked="0"/>
    </xf>
    <xf numFmtId="0" fontId="40" fillId="0" borderId="0" xfId="0" applyFont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 wrapText="1"/>
      <protection locked="0"/>
    </xf>
    <xf numFmtId="0" fontId="38" fillId="0" borderId="0" xfId="0" applyFont="1" applyBorder="1" applyAlignment="1" applyProtection="1">
      <alignment horizontal="center" vertical="center"/>
      <protection locked="0"/>
    </xf>
    <xf numFmtId="0" fontId="39" fillId="0" borderId="33" xfId="0" applyFont="1" applyBorder="1" applyAlignment="1" applyProtection="1">
      <alignment horizontal="left"/>
      <protection locked="0"/>
    </xf>
    <xf numFmtId="0" fontId="40" fillId="0" borderId="0" xfId="0" applyFont="1" applyBorder="1" applyAlignment="1" applyProtection="1">
      <alignment horizontal="left" vertical="center" wrapText="1"/>
      <protection locked="0"/>
    </xf>
    <xf numFmtId="49" fontId="40" fillId="0" borderId="0" xfId="0" applyNumberFormat="1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tabSelected="1" zoomScaleNormal="100" zoomScalePageLayoutView="20" workbookViewId="0">
      <selection activeCell="AN9" sqref="AN9"/>
    </sheetView>
  </sheetViews>
  <sheetFormatPr defaultRowHeight="14.4"/>
  <cols>
    <col min="1" max="1" width="7.109375" customWidth="1"/>
    <col min="2" max="2" width="1.44140625" customWidth="1"/>
    <col min="3" max="3" width="3.5546875" customWidth="1"/>
    <col min="4" max="33" width="2.33203125" customWidth="1"/>
    <col min="34" max="34" width="2.88671875" customWidth="1"/>
    <col min="35" max="35" width="27.109375" customWidth="1"/>
    <col min="36" max="37" width="2.109375" customWidth="1"/>
    <col min="38" max="38" width="7.109375" customWidth="1"/>
    <col min="39" max="39" width="2.88671875" customWidth="1"/>
    <col min="40" max="40" width="11.44140625" customWidth="1"/>
    <col min="41" max="41" width="6.44140625" customWidth="1"/>
    <col min="42" max="42" width="3.5546875" customWidth="1"/>
    <col min="43" max="43" width="13.44140625" customWidth="1"/>
    <col min="44" max="44" width="11.6640625" customWidth="1"/>
    <col min="45" max="47" width="22.109375" hidden="1" customWidth="1"/>
    <col min="48" max="52" width="18.5546875" hidden="1" customWidth="1"/>
    <col min="53" max="53" width="16.44140625" hidden="1" customWidth="1"/>
    <col min="54" max="54" width="21.44140625" hidden="1" customWidth="1"/>
    <col min="55" max="56" width="16.44140625" hidden="1" customWidth="1"/>
    <col min="57" max="57" width="57" customWidth="1"/>
    <col min="69" max="69" width="8.88671875" customWidth="1"/>
    <col min="70" max="70" width="8.6640625" customWidth="1"/>
    <col min="71" max="91" width="8.88671875" hidden="1" customWidth="1"/>
  </cols>
  <sheetData>
    <row r="1" spans="1:74" ht="21.45" customHeight="1">
      <c r="A1" s="1" t="s">
        <v>0</v>
      </c>
      <c r="B1" s="2"/>
      <c r="C1" s="2"/>
      <c r="D1" s="3" t="s">
        <v>1</v>
      </c>
      <c r="E1" s="2"/>
      <c r="F1" s="2"/>
      <c r="G1" s="2"/>
      <c r="H1" s="2"/>
      <c r="I1" s="2"/>
      <c r="J1" s="2"/>
      <c r="K1" s="4" t="s">
        <v>2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3</v>
      </c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5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7" t="s">
        <v>4</v>
      </c>
      <c r="BB1" s="7" t="s">
        <v>5</v>
      </c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T1" s="8" t="s">
        <v>6</v>
      </c>
      <c r="BU1" s="8" t="s">
        <v>6</v>
      </c>
      <c r="BV1" s="8" t="s">
        <v>7</v>
      </c>
    </row>
    <row r="2" spans="1:74" ht="36.9" customHeight="1">
      <c r="AR2" s="334"/>
      <c r="AS2" s="334"/>
      <c r="AT2" s="334"/>
      <c r="AU2" s="334"/>
      <c r="AV2" s="334"/>
      <c r="AW2" s="334"/>
      <c r="AX2" s="334"/>
      <c r="AY2" s="334"/>
      <c r="AZ2" s="334"/>
      <c r="BA2" s="334"/>
      <c r="BB2" s="334"/>
      <c r="BC2" s="334"/>
      <c r="BD2" s="334"/>
      <c r="BE2" s="334"/>
      <c r="BS2" s="9" t="s">
        <v>8</v>
      </c>
      <c r="BT2" s="9" t="s">
        <v>9</v>
      </c>
    </row>
    <row r="3" spans="1:74" ht="6.9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2"/>
      <c r="BS3" s="9" t="s">
        <v>8</v>
      </c>
      <c r="BT3" s="9" t="s">
        <v>10</v>
      </c>
    </row>
    <row r="4" spans="1:74" ht="36.9" customHeight="1">
      <c r="B4" s="13"/>
      <c r="C4" s="14"/>
      <c r="D4" s="15" t="s">
        <v>11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6"/>
      <c r="AS4" s="17" t="s">
        <v>12</v>
      </c>
      <c r="BE4" s="18" t="s">
        <v>13</v>
      </c>
      <c r="BS4" s="9" t="s">
        <v>14</v>
      </c>
    </row>
    <row r="5" spans="1:74" ht="14.4" customHeight="1">
      <c r="B5" s="13"/>
      <c r="C5" s="14"/>
      <c r="D5" s="19" t="s">
        <v>15</v>
      </c>
      <c r="E5" s="14"/>
      <c r="F5" s="14"/>
      <c r="G5" s="14"/>
      <c r="H5" s="14"/>
      <c r="I5" s="14"/>
      <c r="J5" s="14"/>
      <c r="K5" s="335" t="s">
        <v>16</v>
      </c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6"/>
      <c r="AL5" s="336"/>
      <c r="AM5" s="336"/>
      <c r="AN5" s="336"/>
      <c r="AO5" s="336"/>
      <c r="AP5" s="14"/>
      <c r="AQ5" s="16"/>
      <c r="BE5" s="337" t="s">
        <v>17</v>
      </c>
      <c r="BS5" s="9" t="s">
        <v>8</v>
      </c>
    </row>
    <row r="6" spans="1:74" ht="36.9" customHeight="1">
      <c r="B6" s="13"/>
      <c r="C6" s="14"/>
      <c r="D6" s="20" t="s">
        <v>18</v>
      </c>
      <c r="E6" s="14"/>
      <c r="F6" s="14"/>
      <c r="G6" s="14"/>
      <c r="H6" s="14"/>
      <c r="I6" s="14"/>
      <c r="J6" s="14"/>
      <c r="K6" s="339" t="s">
        <v>19</v>
      </c>
      <c r="L6" s="336"/>
      <c r="M6" s="336"/>
      <c r="N6" s="336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6"/>
      <c r="Z6" s="336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6"/>
      <c r="AL6" s="336"/>
      <c r="AM6" s="336"/>
      <c r="AN6" s="336"/>
      <c r="AO6" s="336"/>
      <c r="AP6" s="14"/>
      <c r="AQ6" s="16"/>
      <c r="BE6" s="338"/>
      <c r="BS6" s="9" t="s">
        <v>8</v>
      </c>
    </row>
    <row r="7" spans="1:74" ht="14.4" customHeight="1">
      <c r="B7" s="13"/>
      <c r="C7" s="14"/>
      <c r="D7" s="21" t="s">
        <v>20</v>
      </c>
      <c r="E7" s="14"/>
      <c r="F7" s="14"/>
      <c r="G7" s="14"/>
      <c r="H7" s="14"/>
      <c r="I7" s="14"/>
      <c r="J7" s="14"/>
      <c r="K7" s="22" t="s">
        <v>21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21" t="s">
        <v>22</v>
      </c>
      <c r="AL7" s="14"/>
      <c r="AM7" s="14"/>
      <c r="AN7" s="22" t="s">
        <v>21</v>
      </c>
      <c r="AO7" s="14"/>
      <c r="AP7" s="14"/>
      <c r="AQ7" s="16"/>
      <c r="BE7" s="338"/>
      <c r="BS7" s="9" t="s">
        <v>8</v>
      </c>
    </row>
    <row r="8" spans="1:74" ht="14.4" customHeight="1">
      <c r="B8" s="13"/>
      <c r="C8" s="14"/>
      <c r="D8" s="21" t="s">
        <v>23</v>
      </c>
      <c r="E8" s="14"/>
      <c r="F8" s="14"/>
      <c r="G8" s="14"/>
      <c r="H8" s="14"/>
      <c r="I8" s="14"/>
      <c r="J8" s="14"/>
      <c r="K8" s="22" t="s">
        <v>24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21" t="s">
        <v>25</v>
      </c>
      <c r="AL8" s="14"/>
      <c r="AM8" s="14"/>
      <c r="AN8" s="23" t="s">
        <v>31</v>
      </c>
      <c r="AO8" s="14"/>
      <c r="AP8" s="14"/>
      <c r="AQ8" s="16"/>
      <c r="BE8" s="338"/>
      <c r="BS8" s="9" t="s">
        <v>8</v>
      </c>
    </row>
    <row r="9" spans="1:74" ht="14.4" customHeight="1"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6"/>
      <c r="BE9" s="338"/>
      <c r="BS9" s="9" t="s">
        <v>8</v>
      </c>
    </row>
    <row r="10" spans="1:74" ht="14.4" customHeight="1">
      <c r="B10" s="13"/>
      <c r="C10" s="14"/>
      <c r="D10" s="21" t="s">
        <v>26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21" t="s">
        <v>27</v>
      </c>
      <c r="AL10" s="14"/>
      <c r="AM10" s="14"/>
      <c r="AN10" s="22" t="s">
        <v>21</v>
      </c>
      <c r="AO10" s="14"/>
      <c r="AP10" s="14"/>
      <c r="AQ10" s="16"/>
      <c r="BE10" s="338"/>
      <c r="BS10" s="9" t="s">
        <v>8</v>
      </c>
    </row>
    <row r="11" spans="1:74" ht="18.45" customHeight="1">
      <c r="B11" s="13"/>
      <c r="C11" s="14"/>
      <c r="D11" s="14"/>
      <c r="E11" s="22" t="s">
        <v>28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21" t="s">
        <v>29</v>
      </c>
      <c r="AL11" s="14"/>
      <c r="AM11" s="14"/>
      <c r="AN11" s="22" t="s">
        <v>21</v>
      </c>
      <c r="AO11" s="14"/>
      <c r="AP11" s="14"/>
      <c r="AQ11" s="16"/>
      <c r="BE11" s="338"/>
      <c r="BS11" s="9" t="s">
        <v>8</v>
      </c>
    </row>
    <row r="12" spans="1:74" ht="6.9" customHeight="1"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6"/>
      <c r="BE12" s="338"/>
      <c r="BS12" s="9" t="s">
        <v>8</v>
      </c>
    </row>
    <row r="13" spans="1:74" ht="14.4" customHeight="1">
      <c r="B13" s="13"/>
      <c r="C13" s="14"/>
      <c r="D13" s="21" t="s">
        <v>30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21" t="s">
        <v>27</v>
      </c>
      <c r="AL13" s="14"/>
      <c r="AM13" s="14"/>
      <c r="AN13" s="24" t="s">
        <v>31</v>
      </c>
      <c r="AO13" s="14"/>
      <c r="AP13" s="14"/>
      <c r="AQ13" s="16"/>
      <c r="BE13" s="338"/>
      <c r="BS13" s="9" t="s">
        <v>8</v>
      </c>
    </row>
    <row r="14" spans="1:74">
      <c r="B14" s="13"/>
      <c r="C14" s="14"/>
      <c r="D14" s="14"/>
      <c r="E14" s="340" t="s">
        <v>31</v>
      </c>
      <c r="F14" s="341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1"/>
      <c r="Z14" s="341"/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21" t="s">
        <v>29</v>
      </c>
      <c r="AL14" s="14"/>
      <c r="AM14" s="14"/>
      <c r="AN14" s="24" t="s">
        <v>31</v>
      </c>
      <c r="AO14" s="14"/>
      <c r="AP14" s="14"/>
      <c r="AQ14" s="16"/>
      <c r="BE14" s="338"/>
      <c r="BS14" s="9" t="s">
        <v>8</v>
      </c>
    </row>
    <row r="15" spans="1:74" ht="6.9" customHeight="1"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6"/>
      <c r="BE15" s="338"/>
      <c r="BS15" s="9" t="s">
        <v>6</v>
      </c>
    </row>
    <row r="16" spans="1:74" ht="14.4" customHeight="1">
      <c r="B16" s="13"/>
      <c r="C16" s="14"/>
      <c r="D16" s="21" t="s">
        <v>32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21" t="s">
        <v>27</v>
      </c>
      <c r="AL16" s="14"/>
      <c r="AM16" s="14"/>
      <c r="AN16" s="22" t="s">
        <v>33</v>
      </c>
      <c r="AO16" s="14"/>
      <c r="AP16" s="14"/>
      <c r="AQ16" s="16"/>
      <c r="BE16" s="338"/>
      <c r="BS16" s="9" t="s">
        <v>6</v>
      </c>
    </row>
    <row r="17" spans="2:71" ht="18.45" customHeight="1">
      <c r="B17" s="13"/>
      <c r="C17" s="14"/>
      <c r="D17" s="14"/>
      <c r="E17" s="22" t="s">
        <v>34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21" t="s">
        <v>29</v>
      </c>
      <c r="AL17" s="14"/>
      <c r="AM17" s="14"/>
      <c r="AN17" s="22" t="s">
        <v>35</v>
      </c>
      <c r="AO17" s="14"/>
      <c r="AP17" s="14"/>
      <c r="AQ17" s="16"/>
      <c r="BE17" s="338"/>
      <c r="BS17" s="9" t="s">
        <v>36</v>
      </c>
    </row>
    <row r="18" spans="2:71" ht="6.9" customHeight="1">
      <c r="B18" s="1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6"/>
      <c r="BE18" s="338"/>
      <c r="BS18" s="9" t="s">
        <v>8</v>
      </c>
    </row>
    <row r="19" spans="2:71" ht="14.4" customHeight="1">
      <c r="B19" s="13"/>
      <c r="C19" s="14"/>
      <c r="D19" s="21" t="s">
        <v>37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6"/>
      <c r="BE19" s="338"/>
      <c r="BS19" s="9" t="s">
        <v>8</v>
      </c>
    </row>
    <row r="20" spans="2:71" ht="16.5" customHeight="1">
      <c r="B20" s="13"/>
      <c r="C20" s="14"/>
      <c r="D20" s="14"/>
      <c r="E20" s="342" t="s">
        <v>21</v>
      </c>
      <c r="F20" s="342"/>
      <c r="G20" s="342"/>
      <c r="H20" s="342"/>
      <c r="I20" s="342"/>
      <c r="J20" s="342"/>
      <c r="K20" s="342"/>
      <c r="L20" s="342"/>
      <c r="M20" s="342"/>
      <c r="N20" s="342"/>
      <c r="O20" s="342"/>
      <c r="P20" s="342"/>
      <c r="Q20" s="342"/>
      <c r="R20" s="342"/>
      <c r="S20" s="342"/>
      <c r="T20" s="342"/>
      <c r="U20" s="342"/>
      <c r="V20" s="342"/>
      <c r="W20" s="342"/>
      <c r="X20" s="342"/>
      <c r="Y20" s="342"/>
      <c r="Z20" s="342"/>
      <c r="AA20" s="342"/>
      <c r="AB20" s="342"/>
      <c r="AC20" s="342"/>
      <c r="AD20" s="342"/>
      <c r="AE20" s="342"/>
      <c r="AF20" s="342"/>
      <c r="AG20" s="342"/>
      <c r="AH20" s="342"/>
      <c r="AI20" s="342"/>
      <c r="AJ20" s="342"/>
      <c r="AK20" s="342"/>
      <c r="AL20" s="342"/>
      <c r="AM20" s="342"/>
      <c r="AN20" s="342"/>
      <c r="AO20" s="14"/>
      <c r="AP20" s="14"/>
      <c r="AQ20" s="16"/>
      <c r="BE20" s="338"/>
      <c r="BS20" s="9" t="s">
        <v>6</v>
      </c>
    </row>
    <row r="21" spans="2:71" ht="6.9" customHeight="1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6"/>
      <c r="BE21" s="338"/>
    </row>
    <row r="22" spans="2:71" ht="6.9" customHeight="1">
      <c r="B22" s="13"/>
      <c r="C22" s="14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14"/>
      <c r="AQ22" s="16"/>
      <c r="BE22" s="338"/>
    </row>
    <row r="23" spans="2:71" s="31" customFormat="1" ht="25.95" customHeight="1">
      <c r="B23" s="26"/>
      <c r="C23" s="27"/>
      <c r="D23" s="28" t="s">
        <v>38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343">
        <f>ROUND(AG51,2)</f>
        <v>0</v>
      </c>
      <c r="AL23" s="344"/>
      <c r="AM23" s="344"/>
      <c r="AN23" s="344"/>
      <c r="AO23" s="344"/>
      <c r="AP23" s="27"/>
      <c r="AQ23" s="30"/>
      <c r="BE23" s="338"/>
    </row>
    <row r="24" spans="2:71" s="31" customFormat="1" ht="6.9" customHeight="1">
      <c r="B24" s="26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30"/>
      <c r="BE24" s="338"/>
    </row>
    <row r="25" spans="2:71" s="31" customFormat="1">
      <c r="B25" s="26"/>
      <c r="C25" s="27"/>
      <c r="D25" s="27"/>
      <c r="E25" s="27"/>
      <c r="F25" s="27"/>
      <c r="G25" s="27"/>
      <c r="H25" s="27"/>
      <c r="I25" s="27"/>
      <c r="J25" s="27"/>
      <c r="K25" s="27"/>
      <c r="L25" s="345" t="s">
        <v>39</v>
      </c>
      <c r="M25" s="345"/>
      <c r="N25" s="345"/>
      <c r="O25" s="345"/>
      <c r="P25" s="27"/>
      <c r="Q25" s="27"/>
      <c r="R25" s="27"/>
      <c r="S25" s="27"/>
      <c r="T25" s="27"/>
      <c r="U25" s="27"/>
      <c r="V25" s="27"/>
      <c r="W25" s="345" t="s">
        <v>40</v>
      </c>
      <c r="X25" s="345"/>
      <c r="Y25" s="345"/>
      <c r="Z25" s="345"/>
      <c r="AA25" s="345"/>
      <c r="AB25" s="345"/>
      <c r="AC25" s="345"/>
      <c r="AD25" s="345"/>
      <c r="AE25" s="345"/>
      <c r="AF25" s="27"/>
      <c r="AG25" s="27"/>
      <c r="AH25" s="27"/>
      <c r="AI25" s="27"/>
      <c r="AJ25" s="27"/>
      <c r="AK25" s="345" t="s">
        <v>41</v>
      </c>
      <c r="AL25" s="345"/>
      <c r="AM25" s="345"/>
      <c r="AN25" s="345"/>
      <c r="AO25" s="345"/>
      <c r="AP25" s="27"/>
      <c r="AQ25" s="30"/>
      <c r="BE25" s="338"/>
    </row>
    <row r="26" spans="2:71" s="36" customFormat="1" ht="14.4" customHeight="1">
      <c r="B26" s="32"/>
      <c r="C26" s="33"/>
      <c r="D26" s="34" t="s">
        <v>42</v>
      </c>
      <c r="E26" s="33"/>
      <c r="F26" s="34" t="s">
        <v>43</v>
      </c>
      <c r="G26" s="33"/>
      <c r="H26" s="33"/>
      <c r="I26" s="33"/>
      <c r="J26" s="33"/>
      <c r="K26" s="33"/>
      <c r="L26" s="327">
        <v>0.21</v>
      </c>
      <c r="M26" s="328"/>
      <c r="N26" s="328"/>
      <c r="O26" s="328"/>
      <c r="P26" s="33"/>
      <c r="Q26" s="33"/>
      <c r="R26" s="33"/>
      <c r="S26" s="33"/>
      <c r="T26" s="33"/>
      <c r="U26" s="33"/>
      <c r="V26" s="33"/>
      <c r="W26" s="329">
        <f>ROUND(AZ51,2)</f>
        <v>0</v>
      </c>
      <c r="X26" s="328"/>
      <c r="Y26" s="328"/>
      <c r="Z26" s="328"/>
      <c r="AA26" s="328"/>
      <c r="AB26" s="328"/>
      <c r="AC26" s="328"/>
      <c r="AD26" s="328"/>
      <c r="AE26" s="328"/>
      <c r="AF26" s="33"/>
      <c r="AG26" s="33"/>
      <c r="AH26" s="33"/>
      <c r="AI26" s="33"/>
      <c r="AJ26" s="33"/>
      <c r="AK26" s="329">
        <f>ROUND(AV51,2)</f>
        <v>0</v>
      </c>
      <c r="AL26" s="328"/>
      <c r="AM26" s="328"/>
      <c r="AN26" s="328"/>
      <c r="AO26" s="328"/>
      <c r="AP26" s="33"/>
      <c r="AQ26" s="35"/>
      <c r="BE26" s="338"/>
    </row>
    <row r="27" spans="2:71" s="36" customFormat="1" ht="14.4" customHeight="1">
      <c r="B27" s="32"/>
      <c r="C27" s="33"/>
      <c r="D27" s="33"/>
      <c r="E27" s="33"/>
      <c r="F27" s="34" t="s">
        <v>44</v>
      </c>
      <c r="G27" s="33"/>
      <c r="H27" s="33"/>
      <c r="I27" s="33"/>
      <c r="J27" s="33"/>
      <c r="K27" s="33"/>
      <c r="L27" s="327">
        <v>0.15</v>
      </c>
      <c r="M27" s="328"/>
      <c r="N27" s="328"/>
      <c r="O27" s="328"/>
      <c r="P27" s="33"/>
      <c r="Q27" s="33"/>
      <c r="R27" s="33"/>
      <c r="S27" s="33"/>
      <c r="T27" s="33"/>
      <c r="U27" s="33"/>
      <c r="V27" s="33"/>
      <c r="W27" s="329">
        <f>ROUND(BA51,2)</f>
        <v>0</v>
      </c>
      <c r="X27" s="328"/>
      <c r="Y27" s="328"/>
      <c r="Z27" s="328"/>
      <c r="AA27" s="328"/>
      <c r="AB27" s="328"/>
      <c r="AC27" s="328"/>
      <c r="AD27" s="328"/>
      <c r="AE27" s="328"/>
      <c r="AF27" s="33"/>
      <c r="AG27" s="33"/>
      <c r="AH27" s="33"/>
      <c r="AI27" s="33"/>
      <c r="AJ27" s="33"/>
      <c r="AK27" s="329">
        <f>ROUND(AW51,2)</f>
        <v>0</v>
      </c>
      <c r="AL27" s="328"/>
      <c r="AM27" s="328"/>
      <c r="AN27" s="328"/>
      <c r="AO27" s="328"/>
      <c r="AP27" s="33"/>
      <c r="AQ27" s="35"/>
      <c r="BE27" s="338"/>
    </row>
    <row r="28" spans="2:71" s="36" customFormat="1" ht="14.4" hidden="1" customHeight="1">
      <c r="B28" s="32"/>
      <c r="C28" s="33"/>
      <c r="D28" s="33"/>
      <c r="E28" s="33"/>
      <c r="F28" s="34" t="s">
        <v>45</v>
      </c>
      <c r="G28" s="33"/>
      <c r="H28" s="33"/>
      <c r="I28" s="33"/>
      <c r="J28" s="33"/>
      <c r="K28" s="33"/>
      <c r="L28" s="327">
        <v>0.21</v>
      </c>
      <c r="M28" s="328"/>
      <c r="N28" s="328"/>
      <c r="O28" s="328"/>
      <c r="P28" s="33"/>
      <c r="Q28" s="33"/>
      <c r="R28" s="33"/>
      <c r="S28" s="33"/>
      <c r="T28" s="33"/>
      <c r="U28" s="33"/>
      <c r="V28" s="33"/>
      <c r="W28" s="329">
        <f>ROUND(BB51,2)</f>
        <v>0</v>
      </c>
      <c r="X28" s="328"/>
      <c r="Y28" s="328"/>
      <c r="Z28" s="328"/>
      <c r="AA28" s="328"/>
      <c r="AB28" s="328"/>
      <c r="AC28" s="328"/>
      <c r="AD28" s="328"/>
      <c r="AE28" s="328"/>
      <c r="AF28" s="33"/>
      <c r="AG28" s="33"/>
      <c r="AH28" s="33"/>
      <c r="AI28" s="33"/>
      <c r="AJ28" s="33"/>
      <c r="AK28" s="329">
        <v>0</v>
      </c>
      <c r="AL28" s="328"/>
      <c r="AM28" s="328"/>
      <c r="AN28" s="328"/>
      <c r="AO28" s="328"/>
      <c r="AP28" s="33"/>
      <c r="AQ28" s="35"/>
      <c r="BE28" s="338"/>
    </row>
    <row r="29" spans="2:71" s="36" customFormat="1" ht="14.4" hidden="1" customHeight="1">
      <c r="B29" s="32"/>
      <c r="C29" s="33"/>
      <c r="D29" s="33"/>
      <c r="E29" s="33"/>
      <c r="F29" s="34" t="s">
        <v>46</v>
      </c>
      <c r="G29" s="33"/>
      <c r="H29" s="33"/>
      <c r="I29" s="33"/>
      <c r="J29" s="33"/>
      <c r="K29" s="33"/>
      <c r="L29" s="327">
        <v>0.15</v>
      </c>
      <c r="M29" s="328"/>
      <c r="N29" s="328"/>
      <c r="O29" s="328"/>
      <c r="P29" s="33"/>
      <c r="Q29" s="33"/>
      <c r="R29" s="33"/>
      <c r="S29" s="33"/>
      <c r="T29" s="33"/>
      <c r="U29" s="33"/>
      <c r="V29" s="33"/>
      <c r="W29" s="329">
        <f>ROUND(BC51,2)</f>
        <v>0</v>
      </c>
      <c r="X29" s="328"/>
      <c r="Y29" s="328"/>
      <c r="Z29" s="328"/>
      <c r="AA29" s="328"/>
      <c r="AB29" s="328"/>
      <c r="AC29" s="328"/>
      <c r="AD29" s="328"/>
      <c r="AE29" s="328"/>
      <c r="AF29" s="33"/>
      <c r="AG29" s="33"/>
      <c r="AH29" s="33"/>
      <c r="AI29" s="33"/>
      <c r="AJ29" s="33"/>
      <c r="AK29" s="329">
        <v>0</v>
      </c>
      <c r="AL29" s="328"/>
      <c r="AM29" s="328"/>
      <c r="AN29" s="328"/>
      <c r="AO29" s="328"/>
      <c r="AP29" s="33"/>
      <c r="AQ29" s="35"/>
      <c r="BE29" s="338"/>
    </row>
    <row r="30" spans="2:71" s="36" customFormat="1" ht="14.4" hidden="1" customHeight="1">
      <c r="B30" s="32"/>
      <c r="C30" s="33"/>
      <c r="D30" s="33"/>
      <c r="E30" s="33"/>
      <c r="F30" s="34" t="s">
        <v>47</v>
      </c>
      <c r="G30" s="33"/>
      <c r="H30" s="33"/>
      <c r="I30" s="33"/>
      <c r="J30" s="33"/>
      <c r="K30" s="33"/>
      <c r="L30" s="327">
        <v>0</v>
      </c>
      <c r="M30" s="328"/>
      <c r="N30" s="328"/>
      <c r="O30" s="328"/>
      <c r="P30" s="33"/>
      <c r="Q30" s="33"/>
      <c r="R30" s="33"/>
      <c r="S30" s="33"/>
      <c r="T30" s="33"/>
      <c r="U30" s="33"/>
      <c r="V30" s="33"/>
      <c r="W30" s="329">
        <f>ROUND(BD51,2)</f>
        <v>0</v>
      </c>
      <c r="X30" s="328"/>
      <c r="Y30" s="328"/>
      <c r="Z30" s="328"/>
      <c r="AA30" s="328"/>
      <c r="AB30" s="328"/>
      <c r="AC30" s="328"/>
      <c r="AD30" s="328"/>
      <c r="AE30" s="328"/>
      <c r="AF30" s="33"/>
      <c r="AG30" s="33"/>
      <c r="AH30" s="33"/>
      <c r="AI30" s="33"/>
      <c r="AJ30" s="33"/>
      <c r="AK30" s="329">
        <v>0</v>
      </c>
      <c r="AL30" s="328"/>
      <c r="AM30" s="328"/>
      <c r="AN30" s="328"/>
      <c r="AO30" s="328"/>
      <c r="AP30" s="33"/>
      <c r="AQ30" s="35"/>
      <c r="BE30" s="338"/>
    </row>
    <row r="31" spans="2:71" s="31" customFormat="1" ht="6.9" customHeight="1">
      <c r="B31" s="26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30"/>
      <c r="BE31" s="338"/>
    </row>
    <row r="32" spans="2:71" s="31" customFormat="1" ht="25.95" customHeight="1">
      <c r="B32" s="26"/>
      <c r="C32" s="37"/>
      <c r="D32" s="38" t="s">
        <v>48</v>
      </c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40" t="s">
        <v>49</v>
      </c>
      <c r="U32" s="39"/>
      <c r="V32" s="39"/>
      <c r="W32" s="39"/>
      <c r="X32" s="330" t="s">
        <v>50</v>
      </c>
      <c r="Y32" s="331"/>
      <c r="Z32" s="331"/>
      <c r="AA32" s="331"/>
      <c r="AB32" s="331"/>
      <c r="AC32" s="39"/>
      <c r="AD32" s="39"/>
      <c r="AE32" s="39"/>
      <c r="AF32" s="39"/>
      <c r="AG32" s="39"/>
      <c r="AH32" s="39"/>
      <c r="AI32" s="39"/>
      <c r="AJ32" s="39"/>
      <c r="AK32" s="332">
        <f>SUM(AK23:AK30)</f>
        <v>0</v>
      </c>
      <c r="AL32" s="331"/>
      <c r="AM32" s="331"/>
      <c r="AN32" s="331"/>
      <c r="AO32" s="333"/>
      <c r="AP32" s="37"/>
      <c r="AQ32" s="41"/>
      <c r="BE32" s="338"/>
    </row>
    <row r="33" spans="2:56" s="31" customFormat="1" ht="6.9" customHeight="1">
      <c r="B33" s="26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30"/>
    </row>
    <row r="34" spans="2:56" s="31" customFormat="1" ht="6.9" customHeight="1"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4"/>
    </row>
    <row r="38" spans="2:56" s="31" customFormat="1" ht="6.9" customHeight="1">
      <c r="B38" s="45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7"/>
    </row>
    <row r="39" spans="2:56" s="31" customFormat="1" ht="36.9" customHeight="1">
      <c r="B39" s="26"/>
      <c r="C39" s="48" t="s">
        <v>51</v>
      </c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7"/>
    </row>
    <row r="40" spans="2:56" s="31" customFormat="1" ht="6.9" customHeight="1">
      <c r="B40" s="26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7"/>
    </row>
    <row r="41" spans="2:56" s="54" customFormat="1" ht="14.4" customHeight="1">
      <c r="B41" s="50"/>
      <c r="C41" s="51" t="s">
        <v>15</v>
      </c>
      <c r="D41" s="52"/>
      <c r="E41" s="52"/>
      <c r="F41" s="52"/>
      <c r="G41" s="52"/>
      <c r="H41" s="52"/>
      <c r="I41" s="52"/>
      <c r="J41" s="52"/>
      <c r="K41" s="52"/>
      <c r="L41" s="52" t="str">
        <f>K5</f>
        <v>7171003</v>
      </c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3"/>
    </row>
    <row r="42" spans="2:56" s="59" customFormat="1" ht="36.9" customHeight="1">
      <c r="B42" s="55"/>
      <c r="C42" s="56" t="s">
        <v>18</v>
      </c>
      <c r="D42" s="57"/>
      <c r="E42" s="57"/>
      <c r="F42" s="57"/>
      <c r="G42" s="57"/>
      <c r="H42" s="57"/>
      <c r="I42" s="57"/>
      <c r="J42" s="57"/>
      <c r="K42" s="57"/>
      <c r="L42" s="325" t="str">
        <f>K6</f>
        <v>Rekonstrukce garáže SK</v>
      </c>
      <c r="M42" s="326"/>
      <c r="N42" s="326"/>
      <c r="O42" s="326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57"/>
      <c r="AQ42" s="57"/>
      <c r="AR42" s="58"/>
    </row>
    <row r="43" spans="2:56" s="31" customFormat="1" ht="6.9" customHeight="1">
      <c r="B43" s="26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7"/>
    </row>
    <row r="44" spans="2:56" s="31" customFormat="1">
      <c r="B44" s="26"/>
      <c r="C44" s="51" t="s">
        <v>23</v>
      </c>
      <c r="D44" s="49"/>
      <c r="E44" s="49"/>
      <c r="F44" s="49"/>
      <c r="G44" s="49"/>
      <c r="H44" s="49"/>
      <c r="I44" s="49"/>
      <c r="J44" s="49"/>
      <c r="K44" s="49"/>
      <c r="L44" s="60" t="str">
        <f>IF(K8="","",K8)</f>
        <v>Zábřeh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51" t="s">
        <v>25</v>
      </c>
      <c r="AJ44" s="49"/>
      <c r="AK44" s="49"/>
      <c r="AL44" s="49"/>
      <c r="AM44" s="313" t="str">
        <f>IF(AN8= "","",AN8)</f>
        <v>Vyplň údaj</v>
      </c>
      <c r="AN44" s="313"/>
      <c r="AO44" s="49"/>
      <c r="AP44" s="49"/>
      <c r="AQ44" s="49"/>
      <c r="AR44" s="47"/>
    </row>
    <row r="45" spans="2:56" s="31" customFormat="1" ht="6.9" customHeight="1">
      <c r="B45" s="26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7"/>
    </row>
    <row r="46" spans="2:56" s="31" customFormat="1">
      <c r="B46" s="26"/>
      <c r="C46" s="51" t="s">
        <v>26</v>
      </c>
      <c r="D46" s="49"/>
      <c r="E46" s="49"/>
      <c r="F46" s="49"/>
      <c r="G46" s="49"/>
      <c r="H46" s="49"/>
      <c r="I46" s="49"/>
      <c r="J46" s="49"/>
      <c r="K46" s="49"/>
      <c r="L46" s="52" t="str">
        <f>IF(E11= "","",E11)</f>
        <v xml:space="preserve"> </v>
      </c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51" t="s">
        <v>32</v>
      </c>
      <c r="AJ46" s="49"/>
      <c r="AK46" s="49"/>
      <c r="AL46" s="49"/>
      <c r="AM46" s="314" t="str">
        <f>IF(E17="","",E17)</f>
        <v>PVLK PROJECT s.r.o.</v>
      </c>
      <c r="AN46" s="314"/>
      <c r="AO46" s="314"/>
      <c r="AP46" s="314"/>
      <c r="AQ46" s="49"/>
      <c r="AR46" s="47"/>
      <c r="AS46" s="315" t="s">
        <v>52</v>
      </c>
      <c r="AT46" s="316"/>
      <c r="AU46" s="61"/>
      <c r="AV46" s="61"/>
      <c r="AW46" s="61"/>
      <c r="AX46" s="61"/>
      <c r="AY46" s="61"/>
      <c r="AZ46" s="61"/>
      <c r="BA46" s="61"/>
      <c r="BB46" s="61"/>
      <c r="BC46" s="61"/>
      <c r="BD46" s="62"/>
    </row>
    <row r="47" spans="2:56" s="31" customFormat="1">
      <c r="B47" s="26"/>
      <c r="C47" s="51" t="s">
        <v>30</v>
      </c>
      <c r="D47" s="49"/>
      <c r="E47" s="49"/>
      <c r="F47" s="49"/>
      <c r="G47" s="49"/>
      <c r="H47" s="49"/>
      <c r="I47" s="49"/>
      <c r="J47" s="49"/>
      <c r="K47" s="49"/>
      <c r="L47" s="52" t="str">
        <f>IF(E14= "Vyplň údaj","",E14)</f>
        <v/>
      </c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7"/>
      <c r="AS47" s="317"/>
      <c r="AT47" s="318"/>
      <c r="AU47" s="63"/>
      <c r="AV47" s="63"/>
      <c r="AW47" s="63"/>
      <c r="AX47" s="63"/>
      <c r="AY47" s="63"/>
      <c r="AZ47" s="63"/>
      <c r="BA47" s="63"/>
      <c r="BB47" s="63"/>
      <c r="BC47" s="63"/>
      <c r="BD47" s="64"/>
    </row>
    <row r="48" spans="2:56" s="31" customFormat="1" ht="10.95" customHeight="1">
      <c r="B48" s="26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7"/>
      <c r="AS48" s="319"/>
      <c r="AT48" s="320"/>
      <c r="AU48" s="27"/>
      <c r="AV48" s="27"/>
      <c r="AW48" s="27"/>
      <c r="AX48" s="27"/>
      <c r="AY48" s="27"/>
      <c r="AZ48" s="27"/>
      <c r="BA48" s="27"/>
      <c r="BB48" s="27"/>
      <c r="BC48" s="27"/>
      <c r="BD48" s="65"/>
    </row>
    <row r="49" spans="1:91" s="31" customFormat="1" ht="29.25" customHeight="1">
      <c r="B49" s="26"/>
      <c r="C49" s="321" t="s">
        <v>53</v>
      </c>
      <c r="D49" s="322"/>
      <c r="E49" s="322"/>
      <c r="F49" s="322"/>
      <c r="G49" s="322"/>
      <c r="H49" s="66"/>
      <c r="I49" s="323" t="s">
        <v>54</v>
      </c>
      <c r="J49" s="322"/>
      <c r="K49" s="322"/>
      <c r="L49" s="322"/>
      <c r="M49" s="322"/>
      <c r="N49" s="322"/>
      <c r="O49" s="322"/>
      <c r="P49" s="322"/>
      <c r="Q49" s="322"/>
      <c r="R49" s="322"/>
      <c r="S49" s="322"/>
      <c r="T49" s="322"/>
      <c r="U49" s="322"/>
      <c r="V49" s="322"/>
      <c r="W49" s="322"/>
      <c r="X49" s="322"/>
      <c r="Y49" s="322"/>
      <c r="Z49" s="322"/>
      <c r="AA49" s="322"/>
      <c r="AB49" s="322"/>
      <c r="AC49" s="322"/>
      <c r="AD49" s="322"/>
      <c r="AE49" s="322"/>
      <c r="AF49" s="322"/>
      <c r="AG49" s="324" t="s">
        <v>55</v>
      </c>
      <c r="AH49" s="322"/>
      <c r="AI49" s="322"/>
      <c r="AJ49" s="322"/>
      <c r="AK49" s="322"/>
      <c r="AL49" s="322"/>
      <c r="AM49" s="322"/>
      <c r="AN49" s="323" t="s">
        <v>56</v>
      </c>
      <c r="AO49" s="322"/>
      <c r="AP49" s="322"/>
      <c r="AQ49" s="67" t="s">
        <v>57</v>
      </c>
      <c r="AR49" s="47"/>
      <c r="AS49" s="68" t="s">
        <v>58</v>
      </c>
      <c r="AT49" s="69" t="s">
        <v>59</v>
      </c>
      <c r="AU49" s="69" t="s">
        <v>60</v>
      </c>
      <c r="AV49" s="69" t="s">
        <v>61</v>
      </c>
      <c r="AW49" s="69" t="s">
        <v>62</v>
      </c>
      <c r="AX49" s="69" t="s">
        <v>63</v>
      </c>
      <c r="AY49" s="69" t="s">
        <v>64</v>
      </c>
      <c r="AZ49" s="69" t="s">
        <v>65</v>
      </c>
      <c r="BA49" s="69" t="s">
        <v>66</v>
      </c>
      <c r="BB49" s="69" t="s">
        <v>67</v>
      </c>
      <c r="BC49" s="69" t="s">
        <v>68</v>
      </c>
      <c r="BD49" s="70" t="s">
        <v>69</v>
      </c>
    </row>
    <row r="50" spans="1:91" s="31" customFormat="1" ht="10.95" customHeight="1">
      <c r="B50" s="26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7"/>
      <c r="AS50" s="71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3"/>
    </row>
    <row r="51" spans="1:91" s="59" customFormat="1" ht="32.4" customHeight="1">
      <c r="B51" s="55"/>
      <c r="C51" s="74" t="s">
        <v>70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311">
        <f>ROUND(SUM(AG52:AG54),2)</f>
        <v>0</v>
      </c>
      <c r="AH51" s="311"/>
      <c r="AI51" s="311"/>
      <c r="AJ51" s="311"/>
      <c r="AK51" s="311"/>
      <c r="AL51" s="311"/>
      <c r="AM51" s="311"/>
      <c r="AN51" s="312">
        <f>SUM(AG51,AT51)</f>
        <v>0</v>
      </c>
      <c r="AO51" s="312"/>
      <c r="AP51" s="312"/>
      <c r="AQ51" s="76" t="s">
        <v>21</v>
      </c>
      <c r="AR51" s="58"/>
      <c r="AS51" s="77">
        <f>ROUND(SUM(AS52:AS54),2)</f>
        <v>0</v>
      </c>
      <c r="AT51" s="78">
        <f>ROUND(SUM(AV51:AW51),2)</f>
        <v>0</v>
      </c>
      <c r="AU51" s="79">
        <f>ROUND(SUM(AU52:AU54),5)</f>
        <v>0</v>
      </c>
      <c r="AV51" s="78">
        <f>ROUND(AZ51*L26,2)</f>
        <v>0</v>
      </c>
      <c r="AW51" s="78">
        <f>ROUND(BA51*L27,2)</f>
        <v>0</v>
      </c>
      <c r="AX51" s="78">
        <f>ROUND(BB51*L26,2)</f>
        <v>0</v>
      </c>
      <c r="AY51" s="78">
        <f>ROUND(BC51*L27,2)</f>
        <v>0</v>
      </c>
      <c r="AZ51" s="78">
        <f>ROUND(SUM(AZ52:AZ54),2)</f>
        <v>0</v>
      </c>
      <c r="BA51" s="78">
        <f>ROUND(SUM(BA52:BA54),2)</f>
        <v>0</v>
      </c>
      <c r="BB51" s="78">
        <f>ROUND(SUM(BB52:BB54),2)</f>
        <v>0</v>
      </c>
      <c r="BC51" s="78">
        <f>ROUND(SUM(BC52:BC54),2)</f>
        <v>0</v>
      </c>
      <c r="BD51" s="80">
        <f>ROUND(SUM(BD52:BD54),2)</f>
        <v>0</v>
      </c>
      <c r="BS51" s="81" t="s">
        <v>71</v>
      </c>
      <c r="BT51" s="81" t="s">
        <v>72</v>
      </c>
      <c r="BU51" s="82" t="s">
        <v>73</v>
      </c>
      <c r="BV51" s="81" t="s">
        <v>74</v>
      </c>
      <c r="BW51" s="81" t="s">
        <v>7</v>
      </c>
      <c r="BX51" s="81" t="s">
        <v>75</v>
      </c>
      <c r="CL51" s="81" t="s">
        <v>21</v>
      </c>
    </row>
    <row r="52" spans="1:91" s="93" customFormat="1" ht="31.5" customHeight="1">
      <c r="A52" s="83" t="s">
        <v>76</v>
      </c>
      <c r="B52" s="84"/>
      <c r="C52" s="85"/>
      <c r="D52" s="308" t="s">
        <v>77</v>
      </c>
      <c r="E52" s="308"/>
      <c r="F52" s="308"/>
      <c r="G52" s="308"/>
      <c r="H52" s="308"/>
      <c r="I52" s="86"/>
      <c r="J52" s="308" t="s">
        <v>78</v>
      </c>
      <c r="K52" s="308"/>
      <c r="L52" s="308"/>
      <c r="M52" s="308"/>
      <c r="N52" s="308"/>
      <c r="O52" s="308"/>
      <c r="P52" s="308"/>
      <c r="Q52" s="308"/>
      <c r="R52" s="308"/>
      <c r="S52" s="308"/>
      <c r="T52" s="308"/>
      <c r="U52" s="308"/>
      <c r="V52" s="308"/>
      <c r="W52" s="308"/>
      <c r="X52" s="308"/>
      <c r="Y52" s="308"/>
      <c r="Z52" s="308"/>
      <c r="AA52" s="308"/>
      <c r="AB52" s="308"/>
      <c r="AC52" s="308"/>
      <c r="AD52" s="308"/>
      <c r="AE52" s="308"/>
      <c r="AF52" s="308"/>
      <c r="AG52" s="309">
        <f>'D.1.4A1 - Vnitřní silnopr...'!J27</f>
        <v>0</v>
      </c>
      <c r="AH52" s="310"/>
      <c r="AI52" s="310"/>
      <c r="AJ52" s="310"/>
      <c r="AK52" s="310"/>
      <c r="AL52" s="310"/>
      <c r="AM52" s="310"/>
      <c r="AN52" s="309">
        <f>SUM(AG52,AT52)</f>
        <v>0</v>
      </c>
      <c r="AO52" s="310"/>
      <c r="AP52" s="310"/>
      <c r="AQ52" s="87" t="s">
        <v>79</v>
      </c>
      <c r="AR52" s="88"/>
      <c r="AS52" s="89">
        <v>0</v>
      </c>
      <c r="AT52" s="90">
        <f>ROUND(SUM(AV52:AW52),2)</f>
        <v>0</v>
      </c>
      <c r="AU52" s="91">
        <f>'D.1.4A1 - Vnitřní silnopr...'!P88</f>
        <v>0</v>
      </c>
      <c r="AV52" s="90">
        <f>'D.1.4A1 - Vnitřní silnopr...'!J30</f>
        <v>0</v>
      </c>
      <c r="AW52" s="90">
        <f>'D.1.4A1 - Vnitřní silnopr...'!J31</f>
        <v>0</v>
      </c>
      <c r="AX52" s="90">
        <f>'D.1.4A1 - Vnitřní silnopr...'!J32</f>
        <v>0</v>
      </c>
      <c r="AY52" s="90">
        <f>'D.1.4A1 - Vnitřní silnopr...'!J33</f>
        <v>0</v>
      </c>
      <c r="AZ52" s="90">
        <f>'D.1.4A1 - Vnitřní silnopr...'!F30</f>
        <v>0</v>
      </c>
      <c r="BA52" s="90">
        <f>'D.1.4A1 - Vnitřní silnopr...'!F31</f>
        <v>0</v>
      </c>
      <c r="BB52" s="90">
        <f>'D.1.4A1 - Vnitřní silnopr...'!F32</f>
        <v>0</v>
      </c>
      <c r="BC52" s="90">
        <f>'D.1.4A1 - Vnitřní silnopr...'!F33</f>
        <v>0</v>
      </c>
      <c r="BD52" s="92">
        <f>'D.1.4A1 - Vnitřní silnopr...'!F34</f>
        <v>0</v>
      </c>
      <c r="BT52" s="94" t="s">
        <v>80</v>
      </c>
      <c r="BV52" s="94" t="s">
        <v>74</v>
      </c>
      <c r="BW52" s="94" t="s">
        <v>81</v>
      </c>
      <c r="BX52" s="94" t="s">
        <v>7</v>
      </c>
      <c r="CL52" s="94" t="s">
        <v>21</v>
      </c>
      <c r="CM52" s="94" t="s">
        <v>82</v>
      </c>
    </row>
    <row r="53" spans="1:91" s="93" customFormat="1" ht="31.5" customHeight="1">
      <c r="A53" s="83" t="s">
        <v>76</v>
      </c>
      <c r="B53" s="84"/>
      <c r="C53" s="85"/>
      <c r="D53" s="308" t="s">
        <v>83</v>
      </c>
      <c r="E53" s="308"/>
      <c r="F53" s="308"/>
      <c r="G53" s="308"/>
      <c r="H53" s="308"/>
      <c r="I53" s="86"/>
      <c r="J53" s="308" t="s">
        <v>84</v>
      </c>
      <c r="K53" s="308"/>
      <c r="L53" s="308"/>
      <c r="M53" s="308"/>
      <c r="N53" s="308"/>
      <c r="O53" s="308"/>
      <c r="P53" s="308"/>
      <c r="Q53" s="308"/>
      <c r="R53" s="308"/>
      <c r="S53" s="308"/>
      <c r="T53" s="308"/>
      <c r="U53" s="308"/>
      <c r="V53" s="308"/>
      <c r="W53" s="308"/>
      <c r="X53" s="308"/>
      <c r="Y53" s="308"/>
      <c r="Z53" s="308"/>
      <c r="AA53" s="308"/>
      <c r="AB53" s="308"/>
      <c r="AC53" s="308"/>
      <c r="AD53" s="308"/>
      <c r="AE53" s="308"/>
      <c r="AF53" s="308"/>
      <c r="AG53" s="309">
        <f>'D.1.4A2 - Vnitřní silnopr...'!J27</f>
        <v>0</v>
      </c>
      <c r="AH53" s="310"/>
      <c r="AI53" s="310"/>
      <c r="AJ53" s="310"/>
      <c r="AK53" s="310"/>
      <c r="AL53" s="310"/>
      <c r="AM53" s="310"/>
      <c r="AN53" s="309">
        <f>SUM(AG53,AT53)</f>
        <v>0</v>
      </c>
      <c r="AO53" s="310"/>
      <c r="AP53" s="310"/>
      <c r="AQ53" s="87" t="s">
        <v>79</v>
      </c>
      <c r="AR53" s="88"/>
      <c r="AS53" s="89">
        <v>0</v>
      </c>
      <c r="AT53" s="90">
        <f>ROUND(SUM(AV53:AW53),2)</f>
        <v>0</v>
      </c>
      <c r="AU53" s="91">
        <f>'D.1.4A2 - Vnitřní silnopr...'!P81</f>
        <v>0</v>
      </c>
      <c r="AV53" s="90">
        <f>'D.1.4A2 - Vnitřní silnopr...'!J30</f>
        <v>0</v>
      </c>
      <c r="AW53" s="90">
        <f>'D.1.4A2 - Vnitřní silnopr...'!J31</f>
        <v>0</v>
      </c>
      <c r="AX53" s="90">
        <f>'D.1.4A2 - Vnitřní silnopr...'!J32</f>
        <v>0</v>
      </c>
      <c r="AY53" s="90">
        <f>'D.1.4A2 - Vnitřní silnopr...'!J33</f>
        <v>0</v>
      </c>
      <c r="AZ53" s="90">
        <f>'D.1.4A2 - Vnitřní silnopr...'!F30</f>
        <v>0</v>
      </c>
      <c r="BA53" s="90">
        <f>'D.1.4A2 - Vnitřní silnopr...'!F31</f>
        <v>0</v>
      </c>
      <c r="BB53" s="90">
        <f>'D.1.4A2 - Vnitřní silnopr...'!F32</f>
        <v>0</v>
      </c>
      <c r="BC53" s="90">
        <f>'D.1.4A2 - Vnitřní silnopr...'!F33</f>
        <v>0</v>
      </c>
      <c r="BD53" s="92">
        <f>'D.1.4A2 - Vnitřní silnopr...'!F34</f>
        <v>0</v>
      </c>
      <c r="BT53" s="94" t="s">
        <v>80</v>
      </c>
      <c r="BV53" s="94" t="s">
        <v>74</v>
      </c>
      <c r="BW53" s="94" t="s">
        <v>85</v>
      </c>
      <c r="BX53" s="94" t="s">
        <v>7</v>
      </c>
      <c r="CL53" s="94" t="s">
        <v>21</v>
      </c>
      <c r="CM53" s="94" t="s">
        <v>82</v>
      </c>
    </row>
    <row r="54" spans="1:91" s="93" customFormat="1" ht="31.5" customHeight="1">
      <c r="A54" s="83" t="s">
        <v>76</v>
      </c>
      <c r="B54" s="84"/>
      <c r="C54" s="85"/>
      <c r="D54" s="308" t="s">
        <v>86</v>
      </c>
      <c r="E54" s="308"/>
      <c r="F54" s="308"/>
      <c r="G54" s="308"/>
      <c r="H54" s="308"/>
      <c r="I54" s="86"/>
      <c r="J54" s="308" t="s">
        <v>87</v>
      </c>
      <c r="K54" s="308"/>
      <c r="L54" s="308"/>
      <c r="M54" s="308"/>
      <c r="N54" s="308"/>
      <c r="O54" s="308"/>
      <c r="P54" s="308"/>
      <c r="Q54" s="308"/>
      <c r="R54" s="308"/>
      <c r="S54" s="308"/>
      <c r="T54" s="308"/>
      <c r="U54" s="308"/>
      <c r="V54" s="308"/>
      <c r="W54" s="308"/>
      <c r="X54" s="308"/>
      <c r="Y54" s="308"/>
      <c r="Z54" s="308"/>
      <c r="AA54" s="308"/>
      <c r="AB54" s="308"/>
      <c r="AC54" s="308"/>
      <c r="AD54" s="308"/>
      <c r="AE54" s="308"/>
      <c r="AF54" s="308"/>
      <c r="AG54" s="309">
        <f>'D.1.4A3 - Vnitřní silnopr...'!J27</f>
        <v>0</v>
      </c>
      <c r="AH54" s="310"/>
      <c r="AI54" s="310"/>
      <c r="AJ54" s="310"/>
      <c r="AK54" s="310"/>
      <c r="AL54" s="310"/>
      <c r="AM54" s="310"/>
      <c r="AN54" s="309">
        <f>SUM(AG54,AT54)</f>
        <v>0</v>
      </c>
      <c r="AO54" s="310"/>
      <c r="AP54" s="310"/>
      <c r="AQ54" s="87" t="s">
        <v>79</v>
      </c>
      <c r="AR54" s="88"/>
      <c r="AS54" s="95">
        <v>0</v>
      </c>
      <c r="AT54" s="96">
        <f>ROUND(SUM(AV54:AW54),2)</f>
        <v>0</v>
      </c>
      <c r="AU54" s="97">
        <f>'D.1.4A3 - Vnitřní silnopr...'!P81</f>
        <v>0</v>
      </c>
      <c r="AV54" s="96">
        <f>'D.1.4A3 - Vnitřní silnopr...'!J30</f>
        <v>0</v>
      </c>
      <c r="AW54" s="96">
        <f>'D.1.4A3 - Vnitřní silnopr...'!J31</f>
        <v>0</v>
      </c>
      <c r="AX54" s="96">
        <f>'D.1.4A3 - Vnitřní silnopr...'!J32</f>
        <v>0</v>
      </c>
      <c r="AY54" s="96">
        <f>'D.1.4A3 - Vnitřní silnopr...'!J33</f>
        <v>0</v>
      </c>
      <c r="AZ54" s="96">
        <f>'D.1.4A3 - Vnitřní silnopr...'!F30</f>
        <v>0</v>
      </c>
      <c r="BA54" s="96">
        <f>'D.1.4A3 - Vnitřní silnopr...'!F31</f>
        <v>0</v>
      </c>
      <c r="BB54" s="96">
        <f>'D.1.4A3 - Vnitřní silnopr...'!F32</f>
        <v>0</v>
      </c>
      <c r="BC54" s="96">
        <f>'D.1.4A3 - Vnitřní silnopr...'!F33</f>
        <v>0</v>
      </c>
      <c r="BD54" s="98">
        <f>'D.1.4A3 - Vnitřní silnopr...'!F34</f>
        <v>0</v>
      </c>
      <c r="BT54" s="94" t="s">
        <v>80</v>
      </c>
      <c r="BV54" s="94" t="s">
        <v>74</v>
      </c>
      <c r="BW54" s="94" t="s">
        <v>88</v>
      </c>
      <c r="BX54" s="94" t="s">
        <v>7</v>
      </c>
      <c r="CL54" s="94" t="s">
        <v>21</v>
      </c>
      <c r="CM54" s="94" t="s">
        <v>82</v>
      </c>
    </row>
    <row r="55" spans="1:91" s="31" customFormat="1" ht="30" customHeight="1">
      <c r="B55" s="26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7"/>
    </row>
    <row r="56" spans="1:91" s="31" customFormat="1" ht="6.9" customHeight="1"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7"/>
    </row>
  </sheetData>
  <mergeCells count="49">
    <mergeCell ref="AR2:BE2"/>
    <mergeCell ref="K5:AO5"/>
    <mergeCell ref="BE5:BE32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42:AO42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AM44:AN44"/>
    <mergeCell ref="AM46:AP46"/>
    <mergeCell ref="AS46:AT48"/>
    <mergeCell ref="C49:G49"/>
    <mergeCell ref="I49:AF49"/>
    <mergeCell ref="AG49:AM49"/>
    <mergeCell ref="AN49:AP49"/>
    <mergeCell ref="AG51:AM51"/>
    <mergeCell ref="AN51:AP51"/>
    <mergeCell ref="D52:H52"/>
    <mergeCell ref="J52:AF52"/>
    <mergeCell ref="AG52:AM52"/>
    <mergeCell ref="AN52:AP52"/>
    <mergeCell ref="D53:H53"/>
    <mergeCell ref="J53:AF53"/>
    <mergeCell ref="AG53:AM53"/>
    <mergeCell ref="AN53:AP53"/>
    <mergeCell ref="D54:H54"/>
    <mergeCell ref="J54:AF54"/>
    <mergeCell ref="AG54:AM54"/>
    <mergeCell ref="AN54:AP54"/>
  </mergeCells>
  <hyperlinks>
    <hyperlink ref="K1:S1" location="C2" display="1) Rekapitulace stavby"/>
    <hyperlink ref="W1:AI1" location="C51" display="2) Rekapitulace objektů stavby a soupisů prací"/>
    <hyperlink ref="A52" location="'D.1.4A1 - Vnitřní silnopr...'!C2" display="/"/>
    <hyperlink ref="A53" location="'D.1.4A2 - Vnitřní silnopr...'!C2" display="/"/>
    <hyperlink ref="A54" location="'D.1.4A3 - Vnitřní silnopr...'!C2" display="/"/>
  </hyperlinks>
  <pageMargins left="0.59055118110236227" right="0.59055118110236227" top="0.59055118110236227" bottom="0.59055118110236227" header="0" footer="0"/>
  <pageSetup paperSize="9" scale="87" fitToHeight="100" orientation="landscape" blackAndWhite="1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3"/>
  <sheetViews>
    <sheetView showGridLines="0" topLeftCell="A10" zoomScaleNormal="100" workbookViewId="0">
      <selection activeCell="J12" sqref="J12"/>
    </sheetView>
  </sheetViews>
  <sheetFormatPr defaultRowHeight="14.4"/>
  <cols>
    <col min="1" max="1" width="7.109375" customWidth="1"/>
    <col min="2" max="2" width="1.44140625" customWidth="1"/>
    <col min="3" max="3" width="3.5546875" customWidth="1"/>
    <col min="4" max="4" width="3.6640625" customWidth="1"/>
    <col min="5" max="5" width="14.6640625" customWidth="1"/>
    <col min="6" max="6" width="64.33203125" customWidth="1"/>
    <col min="7" max="7" width="7.44140625" customWidth="1"/>
    <col min="8" max="8" width="9.5546875" customWidth="1"/>
    <col min="9" max="9" width="10.88671875" style="103" customWidth="1"/>
    <col min="10" max="10" width="20.109375" customWidth="1"/>
    <col min="11" max="11" width="13.33203125" customWidth="1"/>
    <col min="12" max="12" width="7.33203125" customWidth="1"/>
    <col min="13" max="18" width="9.109375" hidden="1" customWidth="1"/>
    <col min="19" max="19" width="7" hidden="1" customWidth="1"/>
    <col min="20" max="20" width="25.44140625" hidden="1" customWidth="1"/>
    <col min="21" max="21" width="14" hidden="1" customWidth="1"/>
    <col min="22" max="22" width="10.5546875" customWidth="1"/>
    <col min="23" max="23" width="14" customWidth="1"/>
    <col min="24" max="24" width="10.5546875" customWidth="1"/>
    <col min="25" max="25" width="12.88671875" customWidth="1"/>
    <col min="26" max="26" width="9.44140625" customWidth="1"/>
    <col min="27" max="27" width="12.88671875" customWidth="1"/>
    <col min="28" max="28" width="14" customWidth="1"/>
    <col min="29" max="29" width="9.44140625" customWidth="1"/>
    <col min="30" max="30" width="12.88671875" customWidth="1"/>
    <col min="31" max="31" width="14" customWidth="1"/>
  </cols>
  <sheetData>
    <row r="1" spans="1:70" ht="21.75" customHeight="1">
      <c r="A1" s="6"/>
      <c r="B1" s="99"/>
      <c r="C1" s="99"/>
      <c r="D1" s="100" t="s">
        <v>1</v>
      </c>
      <c r="E1" s="99"/>
      <c r="F1" s="101" t="s">
        <v>89</v>
      </c>
      <c r="G1" s="352" t="s">
        <v>90</v>
      </c>
      <c r="H1" s="352"/>
      <c r="I1" s="102"/>
      <c r="J1" s="101" t="s">
        <v>91</v>
      </c>
      <c r="K1" s="100" t="s">
        <v>92</v>
      </c>
      <c r="L1" s="101" t="s">
        <v>93</v>
      </c>
      <c r="M1" s="101"/>
      <c r="N1" s="101"/>
      <c r="O1" s="101"/>
      <c r="P1" s="101"/>
      <c r="Q1" s="101"/>
      <c r="R1" s="101"/>
      <c r="S1" s="101"/>
      <c r="T1" s="101"/>
      <c r="U1" s="5"/>
      <c r="V1" s="5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</row>
    <row r="2" spans="1:70" ht="36.9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9" t="s">
        <v>81</v>
      </c>
    </row>
    <row r="3" spans="1:70" ht="6.9" customHeight="1">
      <c r="B3" s="10"/>
      <c r="C3" s="11"/>
      <c r="D3" s="11"/>
      <c r="E3" s="11"/>
      <c r="F3" s="11"/>
      <c r="G3" s="11"/>
      <c r="H3" s="11"/>
      <c r="I3" s="104"/>
      <c r="J3" s="11"/>
      <c r="K3" s="12"/>
      <c r="AT3" s="9" t="s">
        <v>82</v>
      </c>
    </row>
    <row r="4" spans="1:70" ht="36.9" customHeight="1">
      <c r="B4" s="13"/>
      <c r="C4" s="14"/>
      <c r="D4" s="15" t="s">
        <v>94</v>
      </c>
      <c r="E4" s="14"/>
      <c r="F4" s="14"/>
      <c r="G4" s="14"/>
      <c r="H4" s="14"/>
      <c r="I4" s="105"/>
      <c r="J4" s="14"/>
      <c r="K4" s="16"/>
      <c r="M4" s="17" t="s">
        <v>12</v>
      </c>
      <c r="AT4" s="9" t="s">
        <v>6</v>
      </c>
    </row>
    <row r="5" spans="1:70" ht="6.9" customHeight="1">
      <c r="B5" s="13"/>
      <c r="C5" s="14"/>
      <c r="D5" s="14"/>
      <c r="E5" s="14"/>
      <c r="F5" s="14"/>
      <c r="G5" s="14"/>
      <c r="H5" s="14"/>
      <c r="I5" s="105"/>
      <c r="J5" s="14"/>
      <c r="K5" s="16"/>
    </row>
    <row r="6" spans="1:70">
      <c r="B6" s="13"/>
      <c r="C6" s="14"/>
      <c r="D6" s="21" t="s">
        <v>18</v>
      </c>
      <c r="E6" s="14"/>
      <c r="F6" s="14"/>
      <c r="G6" s="14"/>
      <c r="H6" s="14"/>
      <c r="I6" s="105"/>
      <c r="J6" s="14"/>
      <c r="K6" s="16"/>
    </row>
    <row r="7" spans="1:70" ht="16.5" customHeight="1">
      <c r="B7" s="13"/>
      <c r="C7" s="14"/>
      <c r="D7" s="14"/>
      <c r="E7" s="353" t="str">
        <f>'Rekapitulace stavby'!K6</f>
        <v>Rekonstrukce garáže SK</v>
      </c>
      <c r="F7" s="354"/>
      <c r="G7" s="354"/>
      <c r="H7" s="354"/>
      <c r="I7" s="105"/>
      <c r="J7" s="14"/>
      <c r="K7" s="16"/>
    </row>
    <row r="8" spans="1:70" s="31" customFormat="1">
      <c r="B8" s="26"/>
      <c r="C8" s="27"/>
      <c r="D8" s="21" t="s">
        <v>95</v>
      </c>
      <c r="E8" s="27"/>
      <c r="F8" s="27"/>
      <c r="G8" s="27"/>
      <c r="H8" s="27"/>
      <c r="I8" s="106"/>
      <c r="J8" s="27"/>
      <c r="K8" s="30"/>
    </row>
    <row r="9" spans="1:70" s="31" customFormat="1" ht="36.9" customHeight="1">
      <c r="B9" s="26"/>
      <c r="C9" s="27"/>
      <c r="D9" s="27"/>
      <c r="E9" s="346" t="s">
        <v>96</v>
      </c>
      <c r="F9" s="347"/>
      <c r="G9" s="347"/>
      <c r="H9" s="347"/>
      <c r="I9" s="106"/>
      <c r="J9" s="27"/>
      <c r="K9" s="30"/>
    </row>
    <row r="10" spans="1:70" s="31" customFormat="1">
      <c r="B10" s="26"/>
      <c r="C10" s="27"/>
      <c r="D10" s="27"/>
      <c r="E10" s="27"/>
      <c r="F10" s="27"/>
      <c r="G10" s="27"/>
      <c r="H10" s="27"/>
      <c r="I10" s="106"/>
      <c r="J10" s="27"/>
      <c r="K10" s="30"/>
    </row>
    <row r="11" spans="1:70" s="31" customFormat="1" ht="14.4" customHeight="1">
      <c r="B11" s="26"/>
      <c r="C11" s="27"/>
      <c r="D11" s="21" t="s">
        <v>20</v>
      </c>
      <c r="E11" s="27"/>
      <c r="F11" s="22" t="s">
        <v>21</v>
      </c>
      <c r="G11" s="27"/>
      <c r="H11" s="27"/>
      <c r="I11" s="107" t="s">
        <v>22</v>
      </c>
      <c r="J11" s="22" t="s">
        <v>21</v>
      </c>
      <c r="K11" s="30"/>
    </row>
    <row r="12" spans="1:70" s="31" customFormat="1" ht="14.4" customHeight="1">
      <c r="B12" s="26"/>
      <c r="C12" s="27"/>
      <c r="D12" s="21" t="s">
        <v>23</v>
      </c>
      <c r="E12" s="27"/>
      <c r="F12" s="22" t="s">
        <v>24</v>
      </c>
      <c r="G12" s="27"/>
      <c r="H12" s="27"/>
      <c r="I12" s="107" t="s">
        <v>25</v>
      </c>
      <c r="J12" s="108" t="str">
        <f>'Rekapitulace stavby'!AN8</f>
        <v>Vyplň údaj</v>
      </c>
      <c r="K12" s="30"/>
    </row>
    <row r="13" spans="1:70" s="31" customFormat="1" ht="10.95" customHeight="1">
      <c r="B13" s="26"/>
      <c r="C13" s="27"/>
      <c r="D13" s="27"/>
      <c r="E13" s="27"/>
      <c r="F13" s="27"/>
      <c r="G13" s="27"/>
      <c r="H13" s="27"/>
      <c r="I13" s="106"/>
      <c r="J13" s="27"/>
      <c r="K13" s="30"/>
    </row>
    <row r="14" spans="1:70" s="31" customFormat="1" ht="14.4" customHeight="1">
      <c r="B14" s="26"/>
      <c r="C14" s="27"/>
      <c r="D14" s="21" t="s">
        <v>26</v>
      </c>
      <c r="E14" s="27"/>
      <c r="F14" s="27"/>
      <c r="G14" s="27"/>
      <c r="H14" s="27"/>
      <c r="I14" s="107" t="s">
        <v>27</v>
      </c>
      <c r="J14" s="22" t="str">
        <f>IF('Rekapitulace stavby'!AN10="","",'Rekapitulace stavby'!AN10)</f>
        <v/>
      </c>
      <c r="K14" s="30"/>
    </row>
    <row r="15" spans="1:70" s="31" customFormat="1" ht="18" customHeight="1">
      <c r="B15" s="26"/>
      <c r="C15" s="27"/>
      <c r="D15" s="27"/>
      <c r="E15" s="22" t="str">
        <f>IF('Rekapitulace stavby'!E11="","",'Rekapitulace stavby'!E11)</f>
        <v xml:space="preserve"> </v>
      </c>
      <c r="F15" s="27"/>
      <c r="G15" s="27"/>
      <c r="H15" s="27"/>
      <c r="I15" s="107" t="s">
        <v>29</v>
      </c>
      <c r="J15" s="22" t="str">
        <f>IF('Rekapitulace stavby'!AN11="","",'Rekapitulace stavby'!AN11)</f>
        <v/>
      </c>
      <c r="K15" s="30"/>
    </row>
    <row r="16" spans="1:70" s="31" customFormat="1" ht="6.9" customHeight="1">
      <c r="B16" s="26"/>
      <c r="C16" s="27"/>
      <c r="D16" s="27"/>
      <c r="E16" s="27"/>
      <c r="F16" s="27"/>
      <c r="G16" s="27"/>
      <c r="H16" s="27"/>
      <c r="I16" s="106"/>
      <c r="J16" s="27"/>
      <c r="K16" s="30"/>
    </row>
    <row r="17" spans="2:11" s="31" customFormat="1" ht="14.4" customHeight="1">
      <c r="B17" s="26"/>
      <c r="C17" s="27"/>
      <c r="D17" s="21" t="s">
        <v>30</v>
      </c>
      <c r="E17" s="27"/>
      <c r="F17" s="27"/>
      <c r="G17" s="27"/>
      <c r="H17" s="27"/>
      <c r="I17" s="107" t="s">
        <v>27</v>
      </c>
      <c r="J17" s="22" t="str">
        <f>IF('Rekapitulace stavby'!AN13="Vyplň údaj","",IF('Rekapitulace stavby'!AN13="","",'Rekapitulace stavby'!AN13))</f>
        <v/>
      </c>
      <c r="K17" s="30"/>
    </row>
    <row r="18" spans="2:11" s="31" customFormat="1" ht="18" customHeight="1">
      <c r="B18" s="26"/>
      <c r="C18" s="27"/>
      <c r="D18" s="27"/>
      <c r="E18" s="22" t="str">
        <f>IF('Rekapitulace stavby'!E14="Vyplň údaj","",IF('Rekapitulace stavby'!E14="","",'Rekapitulace stavby'!E14))</f>
        <v/>
      </c>
      <c r="F18" s="27"/>
      <c r="G18" s="27"/>
      <c r="H18" s="27"/>
      <c r="I18" s="107" t="s">
        <v>29</v>
      </c>
      <c r="J18" s="22" t="str">
        <f>IF('Rekapitulace stavby'!AN14="Vyplň údaj","",IF('Rekapitulace stavby'!AN14="","",'Rekapitulace stavby'!AN14))</f>
        <v/>
      </c>
      <c r="K18" s="30"/>
    </row>
    <row r="19" spans="2:11" s="31" customFormat="1" ht="6.9" customHeight="1">
      <c r="B19" s="26"/>
      <c r="C19" s="27"/>
      <c r="D19" s="27"/>
      <c r="E19" s="27"/>
      <c r="F19" s="27"/>
      <c r="G19" s="27"/>
      <c r="H19" s="27"/>
      <c r="I19" s="106"/>
      <c r="J19" s="27"/>
      <c r="K19" s="30"/>
    </row>
    <row r="20" spans="2:11" s="31" customFormat="1" ht="14.4" customHeight="1">
      <c r="B20" s="26"/>
      <c r="C20" s="27"/>
      <c r="D20" s="21" t="s">
        <v>32</v>
      </c>
      <c r="E20" s="27"/>
      <c r="F20" s="27"/>
      <c r="G20" s="27"/>
      <c r="H20" s="27"/>
      <c r="I20" s="107" t="s">
        <v>27</v>
      </c>
      <c r="J20" s="22" t="str">
        <f>IF('Rekapitulace stavby'!AN16="","",'Rekapitulace stavby'!AN16)</f>
        <v>29380995</v>
      </c>
      <c r="K20" s="30"/>
    </row>
    <row r="21" spans="2:11" s="31" customFormat="1" ht="18" customHeight="1">
      <c r="B21" s="26"/>
      <c r="C21" s="27"/>
      <c r="D21" s="27"/>
      <c r="E21" s="22" t="str">
        <f>IF('Rekapitulace stavby'!E17="","",'Rekapitulace stavby'!E17)</f>
        <v>PVLK PROJECT s.r.o.</v>
      </c>
      <c r="F21" s="27"/>
      <c r="G21" s="27"/>
      <c r="H21" s="27"/>
      <c r="I21" s="107" t="s">
        <v>29</v>
      </c>
      <c r="J21" s="22" t="str">
        <f>IF('Rekapitulace stavby'!AN17="","",'Rekapitulace stavby'!AN17)</f>
        <v>CZ29380995</v>
      </c>
      <c r="K21" s="30"/>
    </row>
    <row r="22" spans="2:11" s="31" customFormat="1" ht="6.9" customHeight="1">
      <c r="B22" s="26"/>
      <c r="C22" s="27"/>
      <c r="D22" s="27"/>
      <c r="E22" s="27"/>
      <c r="F22" s="27"/>
      <c r="G22" s="27"/>
      <c r="H22" s="27"/>
      <c r="I22" s="106"/>
      <c r="J22" s="27"/>
      <c r="K22" s="30"/>
    </row>
    <row r="23" spans="2:11" s="31" customFormat="1" ht="14.4" customHeight="1">
      <c r="B23" s="26"/>
      <c r="C23" s="27"/>
      <c r="D23" s="21" t="s">
        <v>37</v>
      </c>
      <c r="E23" s="27"/>
      <c r="F23" s="27"/>
      <c r="G23" s="27"/>
      <c r="H23" s="27"/>
      <c r="I23" s="106"/>
      <c r="J23" s="27"/>
      <c r="K23" s="30"/>
    </row>
    <row r="24" spans="2:11" s="113" customFormat="1" ht="16.5" customHeight="1">
      <c r="B24" s="109"/>
      <c r="C24" s="110"/>
      <c r="D24" s="110"/>
      <c r="E24" s="342" t="s">
        <v>21</v>
      </c>
      <c r="F24" s="342"/>
      <c r="G24" s="342"/>
      <c r="H24" s="342"/>
      <c r="I24" s="111"/>
      <c r="J24" s="110"/>
      <c r="K24" s="112"/>
    </row>
    <row r="25" spans="2:11" s="31" customFormat="1" ht="6.9" customHeight="1">
      <c r="B25" s="26"/>
      <c r="C25" s="27"/>
      <c r="D25" s="27"/>
      <c r="E25" s="27"/>
      <c r="F25" s="27"/>
      <c r="G25" s="27"/>
      <c r="H25" s="27"/>
      <c r="I25" s="106"/>
      <c r="J25" s="27"/>
      <c r="K25" s="30"/>
    </row>
    <row r="26" spans="2:11" s="31" customFormat="1" ht="6.9" customHeight="1">
      <c r="B26" s="26"/>
      <c r="C26" s="27"/>
      <c r="D26" s="72"/>
      <c r="E26" s="72"/>
      <c r="F26" s="72"/>
      <c r="G26" s="72"/>
      <c r="H26" s="72"/>
      <c r="I26" s="114"/>
      <c r="J26" s="72"/>
      <c r="K26" s="115"/>
    </row>
    <row r="27" spans="2:11" s="31" customFormat="1" ht="25.35" customHeight="1">
      <c r="B27" s="26"/>
      <c r="C27" s="27"/>
      <c r="D27" s="116" t="s">
        <v>38</v>
      </c>
      <c r="E27" s="27"/>
      <c r="F27" s="27"/>
      <c r="G27" s="27"/>
      <c r="H27" s="27"/>
      <c r="I27" s="106"/>
      <c r="J27" s="117">
        <f>ROUND(J88,2)</f>
        <v>0</v>
      </c>
      <c r="K27" s="30"/>
    </row>
    <row r="28" spans="2:11" s="31" customFormat="1" ht="6.9" customHeight="1">
      <c r="B28" s="26"/>
      <c r="C28" s="27"/>
      <c r="D28" s="72"/>
      <c r="E28" s="72"/>
      <c r="F28" s="72"/>
      <c r="G28" s="72"/>
      <c r="H28" s="72"/>
      <c r="I28" s="114"/>
      <c r="J28" s="72"/>
      <c r="K28" s="115"/>
    </row>
    <row r="29" spans="2:11" s="31" customFormat="1" ht="14.4" customHeight="1">
      <c r="B29" s="26"/>
      <c r="C29" s="27"/>
      <c r="D29" s="27"/>
      <c r="E29" s="27"/>
      <c r="F29" s="118" t="s">
        <v>40</v>
      </c>
      <c r="G29" s="27"/>
      <c r="H29" s="27"/>
      <c r="I29" s="119" t="s">
        <v>39</v>
      </c>
      <c r="J29" s="118" t="s">
        <v>41</v>
      </c>
      <c r="K29" s="30"/>
    </row>
    <row r="30" spans="2:11" s="31" customFormat="1" ht="14.4" customHeight="1">
      <c r="B30" s="26"/>
      <c r="C30" s="27"/>
      <c r="D30" s="34" t="s">
        <v>42</v>
      </c>
      <c r="E30" s="34" t="s">
        <v>43</v>
      </c>
      <c r="F30" s="120">
        <f>ROUND(SUM(BE88:BE159), 2)</f>
        <v>0</v>
      </c>
      <c r="G30" s="27"/>
      <c r="H30" s="27"/>
      <c r="I30" s="121">
        <v>0.21</v>
      </c>
      <c r="J30" s="120">
        <f>ROUND(ROUND((SUM(BE88:BE159)), 2)*I30, 2)</f>
        <v>0</v>
      </c>
      <c r="K30" s="30"/>
    </row>
    <row r="31" spans="2:11" s="31" customFormat="1" ht="14.4" customHeight="1">
      <c r="B31" s="26"/>
      <c r="C31" s="27"/>
      <c r="D31" s="27"/>
      <c r="E31" s="34" t="s">
        <v>44</v>
      </c>
      <c r="F31" s="120">
        <f>ROUND(SUM(BF88:BF159), 2)</f>
        <v>0</v>
      </c>
      <c r="G31" s="27"/>
      <c r="H31" s="27"/>
      <c r="I31" s="121">
        <v>0.15</v>
      </c>
      <c r="J31" s="120">
        <f>ROUND(ROUND((SUM(BF88:BF159)), 2)*I31, 2)</f>
        <v>0</v>
      </c>
      <c r="K31" s="30"/>
    </row>
    <row r="32" spans="2:11" s="31" customFormat="1" ht="14.4" hidden="1" customHeight="1">
      <c r="B32" s="26"/>
      <c r="C32" s="27"/>
      <c r="D32" s="27"/>
      <c r="E32" s="34" t="s">
        <v>45</v>
      </c>
      <c r="F32" s="120">
        <f>ROUND(SUM(BG88:BG159), 2)</f>
        <v>0</v>
      </c>
      <c r="G32" s="27"/>
      <c r="H32" s="27"/>
      <c r="I32" s="121">
        <v>0.21</v>
      </c>
      <c r="J32" s="120">
        <v>0</v>
      </c>
      <c r="K32" s="30"/>
    </row>
    <row r="33" spans="2:11" s="31" customFormat="1" ht="14.4" hidden="1" customHeight="1">
      <c r="B33" s="26"/>
      <c r="C33" s="27"/>
      <c r="D33" s="27"/>
      <c r="E33" s="34" t="s">
        <v>46</v>
      </c>
      <c r="F33" s="120">
        <f>ROUND(SUM(BH88:BH159), 2)</f>
        <v>0</v>
      </c>
      <c r="G33" s="27"/>
      <c r="H33" s="27"/>
      <c r="I33" s="121">
        <v>0.15</v>
      </c>
      <c r="J33" s="120">
        <v>0</v>
      </c>
      <c r="K33" s="30"/>
    </row>
    <row r="34" spans="2:11" s="31" customFormat="1" ht="14.4" hidden="1" customHeight="1">
      <c r="B34" s="26"/>
      <c r="C34" s="27"/>
      <c r="D34" s="27"/>
      <c r="E34" s="34" t="s">
        <v>47</v>
      </c>
      <c r="F34" s="120">
        <f>ROUND(SUM(BI88:BI159), 2)</f>
        <v>0</v>
      </c>
      <c r="G34" s="27"/>
      <c r="H34" s="27"/>
      <c r="I34" s="121">
        <v>0</v>
      </c>
      <c r="J34" s="120">
        <v>0</v>
      </c>
      <c r="K34" s="30"/>
    </row>
    <row r="35" spans="2:11" s="31" customFormat="1" ht="6.9" customHeight="1">
      <c r="B35" s="26"/>
      <c r="C35" s="27"/>
      <c r="D35" s="27"/>
      <c r="E35" s="27"/>
      <c r="F35" s="27"/>
      <c r="G35" s="27"/>
      <c r="H35" s="27"/>
      <c r="I35" s="106"/>
      <c r="J35" s="27"/>
      <c r="K35" s="30"/>
    </row>
    <row r="36" spans="2:11" s="31" customFormat="1" ht="25.35" customHeight="1">
      <c r="B36" s="26"/>
      <c r="C36" s="122"/>
      <c r="D36" s="123" t="s">
        <v>48</v>
      </c>
      <c r="E36" s="66"/>
      <c r="F36" s="66"/>
      <c r="G36" s="124" t="s">
        <v>49</v>
      </c>
      <c r="H36" s="125" t="s">
        <v>50</v>
      </c>
      <c r="I36" s="126"/>
      <c r="J36" s="127">
        <f>SUM(J27:J34)</f>
        <v>0</v>
      </c>
      <c r="K36" s="128"/>
    </row>
    <row r="37" spans="2:11" s="31" customFormat="1" ht="14.4" customHeight="1">
      <c r="B37" s="42"/>
      <c r="C37" s="43"/>
      <c r="D37" s="43"/>
      <c r="E37" s="43"/>
      <c r="F37" s="43"/>
      <c r="G37" s="43"/>
      <c r="H37" s="43"/>
      <c r="I37" s="129"/>
      <c r="J37" s="43"/>
      <c r="K37" s="44"/>
    </row>
    <row r="41" spans="2:11" s="31" customFormat="1" ht="6.9" customHeight="1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31" customFormat="1" ht="36.9" customHeight="1">
      <c r="B42" s="26"/>
      <c r="C42" s="15" t="s">
        <v>97</v>
      </c>
      <c r="D42" s="27"/>
      <c r="E42" s="27"/>
      <c r="F42" s="27"/>
      <c r="G42" s="27"/>
      <c r="H42" s="27"/>
      <c r="I42" s="106"/>
      <c r="J42" s="27"/>
      <c r="K42" s="30"/>
    </row>
    <row r="43" spans="2:11" s="31" customFormat="1" ht="6.9" customHeight="1">
      <c r="B43" s="26"/>
      <c r="C43" s="27"/>
      <c r="D43" s="27"/>
      <c r="E43" s="27"/>
      <c r="F43" s="27"/>
      <c r="G43" s="27"/>
      <c r="H43" s="27"/>
      <c r="I43" s="106"/>
      <c r="J43" s="27"/>
      <c r="K43" s="30"/>
    </row>
    <row r="44" spans="2:11" s="31" customFormat="1" ht="14.4" customHeight="1">
      <c r="B44" s="26"/>
      <c r="C44" s="21" t="s">
        <v>18</v>
      </c>
      <c r="D44" s="27"/>
      <c r="E44" s="27"/>
      <c r="F44" s="27"/>
      <c r="G44" s="27"/>
      <c r="H44" s="27"/>
      <c r="I44" s="106"/>
      <c r="J44" s="27"/>
      <c r="K44" s="30"/>
    </row>
    <row r="45" spans="2:11" s="31" customFormat="1" ht="16.5" customHeight="1">
      <c r="B45" s="26"/>
      <c r="C45" s="27"/>
      <c r="D45" s="27"/>
      <c r="E45" s="353" t="str">
        <f>E7</f>
        <v>Rekonstrukce garáže SK</v>
      </c>
      <c r="F45" s="354"/>
      <c r="G45" s="354"/>
      <c r="H45" s="354"/>
      <c r="I45" s="106"/>
      <c r="J45" s="27"/>
      <c r="K45" s="30"/>
    </row>
    <row r="46" spans="2:11" s="31" customFormat="1" ht="14.4" customHeight="1">
      <c r="B46" s="26"/>
      <c r="C46" s="21" t="s">
        <v>95</v>
      </c>
      <c r="D46" s="27"/>
      <c r="E46" s="27"/>
      <c r="F46" s="27"/>
      <c r="G46" s="27"/>
      <c r="H46" s="27"/>
      <c r="I46" s="106"/>
      <c r="J46" s="27"/>
      <c r="K46" s="30"/>
    </row>
    <row r="47" spans="2:11" s="31" customFormat="1" ht="17.25" customHeight="1">
      <c r="B47" s="26"/>
      <c r="C47" s="27"/>
      <c r="D47" s="27"/>
      <c r="E47" s="346" t="str">
        <f>E9</f>
        <v>D.1.4A1 - Vnitřní silnoproudé rozvody- Elektroinstalace</v>
      </c>
      <c r="F47" s="347"/>
      <c r="G47" s="347"/>
      <c r="H47" s="347"/>
      <c r="I47" s="106"/>
      <c r="J47" s="27"/>
      <c r="K47" s="30"/>
    </row>
    <row r="48" spans="2:11" s="31" customFormat="1" ht="6.9" customHeight="1">
      <c r="B48" s="26"/>
      <c r="C48" s="27"/>
      <c r="D48" s="27"/>
      <c r="E48" s="27"/>
      <c r="F48" s="27"/>
      <c r="G48" s="27"/>
      <c r="H48" s="27"/>
      <c r="I48" s="106"/>
      <c r="J48" s="27"/>
      <c r="K48" s="30"/>
    </row>
    <row r="49" spans="2:47" s="31" customFormat="1" ht="18" customHeight="1">
      <c r="B49" s="26"/>
      <c r="C49" s="21" t="s">
        <v>23</v>
      </c>
      <c r="D49" s="27"/>
      <c r="E49" s="27"/>
      <c r="F49" s="22" t="str">
        <f>F12</f>
        <v>Zábřeh</v>
      </c>
      <c r="G49" s="27"/>
      <c r="H49" s="27"/>
      <c r="I49" s="107" t="s">
        <v>25</v>
      </c>
      <c r="J49" s="108" t="str">
        <f>IF(J12="","",J12)</f>
        <v>Vyplň údaj</v>
      </c>
      <c r="K49" s="30"/>
    </row>
    <row r="50" spans="2:47" s="31" customFormat="1" ht="6.9" customHeight="1">
      <c r="B50" s="26"/>
      <c r="C50" s="27"/>
      <c r="D50" s="27"/>
      <c r="E50" s="27"/>
      <c r="F50" s="27"/>
      <c r="G50" s="27"/>
      <c r="H50" s="27"/>
      <c r="I50" s="106"/>
      <c r="J50" s="27"/>
      <c r="K50" s="30"/>
    </row>
    <row r="51" spans="2:47" s="31" customFormat="1">
      <c r="B51" s="26"/>
      <c r="C51" s="21" t="s">
        <v>26</v>
      </c>
      <c r="D51" s="27"/>
      <c r="E51" s="27"/>
      <c r="F51" s="22" t="str">
        <f>E15</f>
        <v xml:space="preserve"> </v>
      </c>
      <c r="G51" s="27"/>
      <c r="H51" s="27"/>
      <c r="I51" s="107" t="s">
        <v>32</v>
      </c>
      <c r="J51" s="342" t="str">
        <f>E21</f>
        <v>PVLK PROJECT s.r.o.</v>
      </c>
      <c r="K51" s="30"/>
    </row>
    <row r="52" spans="2:47" s="31" customFormat="1" ht="14.4" customHeight="1">
      <c r="B52" s="26"/>
      <c r="C52" s="21" t="s">
        <v>30</v>
      </c>
      <c r="D52" s="27"/>
      <c r="E52" s="27"/>
      <c r="F52" s="22" t="str">
        <f>IF(E18="","",E18)</f>
        <v/>
      </c>
      <c r="G52" s="27"/>
      <c r="H52" s="27"/>
      <c r="I52" s="106"/>
      <c r="J52" s="348"/>
      <c r="K52" s="30"/>
    </row>
    <row r="53" spans="2:47" s="31" customFormat="1" ht="10.35" customHeight="1">
      <c r="B53" s="26"/>
      <c r="C53" s="27"/>
      <c r="D53" s="27"/>
      <c r="E53" s="27"/>
      <c r="F53" s="27"/>
      <c r="G53" s="27"/>
      <c r="H53" s="27"/>
      <c r="I53" s="106"/>
      <c r="J53" s="27"/>
      <c r="K53" s="30"/>
    </row>
    <row r="54" spans="2:47" s="31" customFormat="1" ht="29.25" customHeight="1">
      <c r="B54" s="26"/>
      <c r="C54" s="134" t="s">
        <v>98</v>
      </c>
      <c r="D54" s="122"/>
      <c r="E54" s="122"/>
      <c r="F54" s="122"/>
      <c r="G54" s="122"/>
      <c r="H54" s="122"/>
      <c r="I54" s="135"/>
      <c r="J54" s="136" t="s">
        <v>99</v>
      </c>
      <c r="K54" s="137"/>
    </row>
    <row r="55" spans="2:47" s="31" customFormat="1" ht="10.35" customHeight="1">
      <c r="B55" s="26"/>
      <c r="C55" s="27"/>
      <c r="D55" s="27"/>
      <c r="E55" s="27"/>
      <c r="F55" s="27"/>
      <c r="G55" s="27"/>
      <c r="H55" s="27"/>
      <c r="I55" s="106"/>
      <c r="J55" s="27"/>
      <c r="K55" s="30"/>
    </row>
    <row r="56" spans="2:47" s="31" customFormat="1" ht="29.25" customHeight="1">
      <c r="B56" s="26"/>
      <c r="C56" s="138" t="s">
        <v>100</v>
      </c>
      <c r="D56" s="27"/>
      <c r="E56" s="27"/>
      <c r="F56" s="27"/>
      <c r="G56" s="27"/>
      <c r="H56" s="27"/>
      <c r="I56" s="106"/>
      <c r="J56" s="117">
        <f>J88</f>
        <v>0</v>
      </c>
      <c r="K56" s="30"/>
      <c r="AU56" s="9" t="s">
        <v>101</v>
      </c>
    </row>
    <row r="57" spans="2:47" s="146" customFormat="1" ht="24.9" customHeight="1">
      <c r="B57" s="139"/>
      <c r="C57" s="140"/>
      <c r="D57" s="141" t="s">
        <v>102</v>
      </c>
      <c r="E57" s="142"/>
      <c r="F57" s="142"/>
      <c r="G57" s="142"/>
      <c r="H57" s="142"/>
      <c r="I57" s="143"/>
      <c r="J57" s="144">
        <f>J89</f>
        <v>0</v>
      </c>
      <c r="K57" s="145"/>
    </row>
    <row r="58" spans="2:47" s="154" customFormat="1" ht="19.95" customHeight="1">
      <c r="B58" s="147"/>
      <c r="C58" s="148"/>
      <c r="D58" s="149" t="s">
        <v>103</v>
      </c>
      <c r="E58" s="150"/>
      <c r="F58" s="150"/>
      <c r="G58" s="150"/>
      <c r="H58" s="150"/>
      <c r="I58" s="151"/>
      <c r="J58" s="152">
        <f>J90</f>
        <v>0</v>
      </c>
      <c r="K58" s="153"/>
    </row>
    <row r="59" spans="2:47" s="154" customFormat="1" ht="19.95" customHeight="1">
      <c r="B59" s="147"/>
      <c r="C59" s="148"/>
      <c r="D59" s="149" t="s">
        <v>104</v>
      </c>
      <c r="E59" s="150"/>
      <c r="F59" s="150"/>
      <c r="G59" s="150"/>
      <c r="H59" s="150"/>
      <c r="I59" s="151"/>
      <c r="J59" s="152">
        <f>J93</f>
        <v>0</v>
      </c>
      <c r="K59" s="153"/>
    </row>
    <row r="60" spans="2:47" s="154" customFormat="1" ht="19.95" customHeight="1">
      <c r="B60" s="147"/>
      <c r="C60" s="148"/>
      <c r="D60" s="149" t="s">
        <v>105</v>
      </c>
      <c r="E60" s="150"/>
      <c r="F60" s="150"/>
      <c r="G60" s="150"/>
      <c r="H60" s="150"/>
      <c r="I60" s="151"/>
      <c r="J60" s="152">
        <f>J136</f>
        <v>0</v>
      </c>
      <c r="K60" s="153"/>
    </row>
    <row r="61" spans="2:47" s="154" customFormat="1" ht="14.85" customHeight="1">
      <c r="B61" s="147"/>
      <c r="C61" s="148"/>
      <c r="D61" s="149" t="s">
        <v>106</v>
      </c>
      <c r="E61" s="150"/>
      <c r="F61" s="150"/>
      <c r="G61" s="150"/>
      <c r="H61" s="150"/>
      <c r="I61" s="151"/>
      <c r="J61" s="152">
        <f>J137</f>
        <v>0</v>
      </c>
      <c r="K61" s="153"/>
    </row>
    <row r="62" spans="2:47" s="154" customFormat="1" ht="14.85" customHeight="1">
      <c r="B62" s="147"/>
      <c r="C62" s="148"/>
      <c r="D62" s="149" t="s">
        <v>107</v>
      </c>
      <c r="E62" s="150"/>
      <c r="F62" s="150"/>
      <c r="G62" s="150"/>
      <c r="H62" s="150"/>
      <c r="I62" s="151"/>
      <c r="J62" s="152">
        <f>J140</f>
        <v>0</v>
      </c>
      <c r="K62" s="153"/>
    </row>
    <row r="63" spans="2:47" s="146" customFormat="1" ht="24.9" customHeight="1">
      <c r="B63" s="139"/>
      <c r="C63" s="140"/>
      <c r="D63" s="141" t="s">
        <v>108</v>
      </c>
      <c r="E63" s="142"/>
      <c r="F63" s="142"/>
      <c r="G63" s="142"/>
      <c r="H63" s="142"/>
      <c r="I63" s="143"/>
      <c r="J63" s="144">
        <f>J143</f>
        <v>0</v>
      </c>
      <c r="K63" s="145"/>
    </row>
    <row r="64" spans="2:47" s="154" customFormat="1" ht="19.95" customHeight="1">
      <c r="B64" s="147"/>
      <c r="C64" s="148"/>
      <c r="D64" s="149" t="s">
        <v>109</v>
      </c>
      <c r="E64" s="150"/>
      <c r="F64" s="150"/>
      <c r="G64" s="150"/>
      <c r="H64" s="150"/>
      <c r="I64" s="151"/>
      <c r="J64" s="152">
        <f>J144</f>
        <v>0</v>
      </c>
      <c r="K64" s="153"/>
    </row>
    <row r="65" spans="2:12" s="154" customFormat="1" ht="19.95" customHeight="1">
      <c r="B65" s="147"/>
      <c r="C65" s="148"/>
      <c r="D65" s="149" t="s">
        <v>110</v>
      </c>
      <c r="E65" s="150"/>
      <c r="F65" s="150"/>
      <c r="G65" s="150"/>
      <c r="H65" s="150"/>
      <c r="I65" s="151"/>
      <c r="J65" s="152">
        <f>J148</f>
        <v>0</v>
      </c>
      <c r="K65" s="153"/>
    </row>
    <row r="66" spans="2:12" s="146" customFormat="1" ht="24.9" customHeight="1">
      <c r="B66" s="139"/>
      <c r="C66" s="140"/>
      <c r="D66" s="141" t="s">
        <v>111</v>
      </c>
      <c r="E66" s="142"/>
      <c r="F66" s="142"/>
      <c r="G66" s="142"/>
      <c r="H66" s="142"/>
      <c r="I66" s="143"/>
      <c r="J66" s="144">
        <f>J155</f>
        <v>0</v>
      </c>
      <c r="K66" s="145"/>
    </row>
    <row r="67" spans="2:12" s="154" customFormat="1" ht="19.95" customHeight="1">
      <c r="B67" s="147"/>
      <c r="C67" s="148"/>
      <c r="D67" s="149" t="s">
        <v>112</v>
      </c>
      <c r="E67" s="150"/>
      <c r="F67" s="150"/>
      <c r="G67" s="150"/>
      <c r="H67" s="150"/>
      <c r="I67" s="151"/>
      <c r="J67" s="152">
        <f>J156</f>
        <v>0</v>
      </c>
      <c r="K67" s="153"/>
    </row>
    <row r="68" spans="2:12" s="154" customFormat="1" ht="19.95" customHeight="1">
      <c r="B68" s="147"/>
      <c r="C68" s="148"/>
      <c r="D68" s="149" t="s">
        <v>113</v>
      </c>
      <c r="E68" s="150"/>
      <c r="F68" s="150"/>
      <c r="G68" s="150"/>
      <c r="H68" s="150"/>
      <c r="I68" s="151"/>
      <c r="J68" s="152">
        <f>J158</f>
        <v>0</v>
      </c>
      <c r="K68" s="153"/>
    </row>
    <row r="69" spans="2:12" s="31" customFormat="1" ht="21.75" customHeight="1">
      <c r="B69" s="26"/>
      <c r="C69" s="27"/>
      <c r="D69" s="27"/>
      <c r="E69" s="27"/>
      <c r="F69" s="27"/>
      <c r="G69" s="27"/>
      <c r="H69" s="27"/>
      <c r="I69" s="106"/>
      <c r="J69" s="27"/>
      <c r="K69" s="30"/>
    </row>
    <row r="70" spans="2:12" s="31" customFormat="1" ht="6.9" customHeight="1">
      <c r="B70" s="42"/>
      <c r="C70" s="43"/>
      <c r="D70" s="43"/>
      <c r="E70" s="43"/>
      <c r="F70" s="43"/>
      <c r="G70" s="43"/>
      <c r="H70" s="43"/>
      <c r="I70" s="129"/>
      <c r="J70" s="43"/>
      <c r="K70" s="44"/>
    </row>
    <row r="74" spans="2:12" s="31" customFormat="1" ht="6.9" customHeight="1">
      <c r="B74" s="45"/>
      <c r="C74" s="46"/>
      <c r="D74" s="46"/>
      <c r="E74" s="46"/>
      <c r="F74" s="46"/>
      <c r="G74" s="46"/>
      <c r="H74" s="46"/>
      <c r="I74" s="132"/>
      <c r="J74" s="46"/>
      <c r="K74" s="46"/>
      <c r="L74" s="47"/>
    </row>
    <row r="75" spans="2:12" s="31" customFormat="1" ht="36.9" customHeight="1">
      <c r="B75" s="26"/>
      <c r="C75" s="48" t="s">
        <v>114</v>
      </c>
      <c r="D75" s="49"/>
      <c r="E75" s="49"/>
      <c r="F75" s="49"/>
      <c r="G75" s="49"/>
      <c r="H75" s="49"/>
      <c r="I75" s="155"/>
      <c r="J75" s="49"/>
      <c r="K75" s="49"/>
      <c r="L75" s="47"/>
    </row>
    <row r="76" spans="2:12" s="31" customFormat="1" ht="6.9" customHeight="1">
      <c r="B76" s="26"/>
      <c r="C76" s="49"/>
      <c r="D76" s="49"/>
      <c r="E76" s="49"/>
      <c r="F76" s="49"/>
      <c r="G76" s="49"/>
      <c r="H76" s="49"/>
      <c r="I76" s="155"/>
      <c r="J76" s="49"/>
      <c r="K76" s="49"/>
      <c r="L76" s="47"/>
    </row>
    <row r="77" spans="2:12" s="31" customFormat="1" ht="14.4" customHeight="1">
      <c r="B77" s="26"/>
      <c r="C77" s="51" t="s">
        <v>18</v>
      </c>
      <c r="D77" s="49"/>
      <c r="E77" s="49"/>
      <c r="F77" s="49"/>
      <c r="G77" s="49"/>
      <c r="H77" s="49"/>
      <c r="I77" s="155"/>
      <c r="J77" s="49"/>
      <c r="K77" s="49"/>
      <c r="L77" s="47"/>
    </row>
    <row r="78" spans="2:12" s="31" customFormat="1" ht="16.5" customHeight="1">
      <c r="B78" s="26"/>
      <c r="C78" s="49"/>
      <c r="D78" s="49"/>
      <c r="E78" s="349" t="str">
        <f>E7</f>
        <v>Rekonstrukce garáže SK</v>
      </c>
      <c r="F78" s="350"/>
      <c r="G78" s="350"/>
      <c r="H78" s="350"/>
      <c r="I78" s="155"/>
      <c r="J78" s="49"/>
      <c r="K78" s="49"/>
      <c r="L78" s="47"/>
    </row>
    <row r="79" spans="2:12" s="31" customFormat="1" ht="14.4" customHeight="1">
      <c r="B79" s="26"/>
      <c r="C79" s="51" t="s">
        <v>95</v>
      </c>
      <c r="D79" s="49"/>
      <c r="E79" s="49"/>
      <c r="F79" s="49"/>
      <c r="G79" s="49"/>
      <c r="H79" s="49"/>
      <c r="I79" s="155"/>
      <c r="J79" s="49"/>
      <c r="K79" s="49"/>
      <c r="L79" s="47"/>
    </row>
    <row r="80" spans="2:12" s="31" customFormat="1" ht="17.25" customHeight="1">
      <c r="B80" s="26"/>
      <c r="C80" s="49"/>
      <c r="D80" s="49"/>
      <c r="E80" s="325" t="str">
        <f>E9</f>
        <v>D.1.4A1 - Vnitřní silnoproudé rozvody- Elektroinstalace</v>
      </c>
      <c r="F80" s="351"/>
      <c r="G80" s="351"/>
      <c r="H80" s="351"/>
      <c r="I80" s="155"/>
      <c r="J80" s="49"/>
      <c r="K80" s="49"/>
      <c r="L80" s="47"/>
    </row>
    <row r="81" spans="2:65" s="31" customFormat="1" ht="6.9" customHeight="1">
      <c r="B81" s="26"/>
      <c r="C81" s="49"/>
      <c r="D81" s="49"/>
      <c r="E81" s="49"/>
      <c r="F81" s="49"/>
      <c r="G81" s="49"/>
      <c r="H81" s="49"/>
      <c r="I81" s="155"/>
      <c r="J81" s="49"/>
      <c r="K81" s="49"/>
      <c r="L81" s="47"/>
    </row>
    <row r="82" spans="2:65" s="31" customFormat="1" ht="18" customHeight="1">
      <c r="B82" s="26"/>
      <c r="C82" s="51" t="s">
        <v>23</v>
      </c>
      <c r="D82" s="49"/>
      <c r="E82" s="49"/>
      <c r="F82" s="156" t="str">
        <f>F12</f>
        <v>Zábřeh</v>
      </c>
      <c r="G82" s="49"/>
      <c r="H82" s="49"/>
      <c r="I82" s="157" t="s">
        <v>25</v>
      </c>
      <c r="J82" s="158" t="str">
        <f>IF(J12="","",J12)</f>
        <v>Vyplň údaj</v>
      </c>
      <c r="K82" s="49"/>
      <c r="L82" s="47"/>
    </row>
    <row r="83" spans="2:65" s="31" customFormat="1" ht="6.9" customHeight="1">
      <c r="B83" s="26"/>
      <c r="C83" s="49"/>
      <c r="D83" s="49"/>
      <c r="E83" s="49"/>
      <c r="F83" s="49"/>
      <c r="G83" s="49"/>
      <c r="H83" s="49"/>
      <c r="I83" s="155"/>
      <c r="J83" s="49"/>
      <c r="K83" s="49"/>
      <c r="L83" s="47"/>
    </row>
    <row r="84" spans="2:65" s="31" customFormat="1">
      <c r="B84" s="26"/>
      <c r="C84" s="51" t="s">
        <v>26</v>
      </c>
      <c r="D84" s="49"/>
      <c r="E84" s="49"/>
      <c r="F84" s="156" t="str">
        <f>E15</f>
        <v xml:space="preserve"> </v>
      </c>
      <c r="G84" s="49"/>
      <c r="H84" s="49"/>
      <c r="I84" s="157" t="s">
        <v>32</v>
      </c>
      <c r="J84" s="156" t="str">
        <f>E21</f>
        <v>PVLK PROJECT s.r.o.</v>
      </c>
      <c r="K84" s="49"/>
      <c r="L84" s="47"/>
    </row>
    <row r="85" spans="2:65" s="31" customFormat="1" ht="14.4" customHeight="1">
      <c r="B85" s="26"/>
      <c r="C85" s="51" t="s">
        <v>30</v>
      </c>
      <c r="D85" s="49"/>
      <c r="E85" s="49"/>
      <c r="F85" s="156" t="str">
        <f>IF(E18="","",E18)</f>
        <v/>
      </c>
      <c r="G85" s="49"/>
      <c r="H85" s="49"/>
      <c r="I85" s="155"/>
      <c r="J85" s="49"/>
      <c r="K85" s="49"/>
      <c r="L85" s="47"/>
    </row>
    <row r="86" spans="2:65" s="31" customFormat="1" ht="10.35" customHeight="1">
      <c r="B86" s="26"/>
      <c r="C86" s="49"/>
      <c r="D86" s="49"/>
      <c r="E86" s="49"/>
      <c r="F86" s="49"/>
      <c r="G86" s="49"/>
      <c r="H86" s="49"/>
      <c r="I86" s="155"/>
      <c r="J86" s="49"/>
      <c r="K86" s="49"/>
      <c r="L86" s="47"/>
    </row>
    <row r="87" spans="2:65" s="165" customFormat="1" ht="29.25" customHeight="1">
      <c r="B87" s="159"/>
      <c r="C87" s="160" t="s">
        <v>115</v>
      </c>
      <c r="D87" s="161" t="s">
        <v>57</v>
      </c>
      <c r="E87" s="161" t="s">
        <v>53</v>
      </c>
      <c r="F87" s="161" t="s">
        <v>116</v>
      </c>
      <c r="G87" s="161" t="s">
        <v>117</v>
      </c>
      <c r="H87" s="161" t="s">
        <v>118</v>
      </c>
      <c r="I87" s="162" t="s">
        <v>119</v>
      </c>
      <c r="J87" s="161" t="s">
        <v>99</v>
      </c>
      <c r="K87" s="163" t="s">
        <v>120</v>
      </c>
      <c r="L87" s="164"/>
      <c r="M87" s="68" t="s">
        <v>121</v>
      </c>
      <c r="N87" s="69" t="s">
        <v>42</v>
      </c>
      <c r="O87" s="69" t="s">
        <v>122</v>
      </c>
      <c r="P87" s="69" t="s">
        <v>123</v>
      </c>
      <c r="Q87" s="69" t="s">
        <v>124</v>
      </c>
      <c r="R87" s="69" t="s">
        <v>125</v>
      </c>
      <c r="S87" s="69" t="s">
        <v>126</v>
      </c>
      <c r="T87" s="70" t="s">
        <v>127</v>
      </c>
    </row>
    <row r="88" spans="2:65" s="31" customFormat="1" ht="29.25" customHeight="1">
      <c r="B88" s="26"/>
      <c r="C88" s="74" t="s">
        <v>100</v>
      </c>
      <c r="D88" s="49"/>
      <c r="E88" s="49"/>
      <c r="F88" s="49"/>
      <c r="G88" s="49"/>
      <c r="H88" s="49"/>
      <c r="I88" s="155"/>
      <c r="J88" s="166">
        <f>BK88</f>
        <v>0</v>
      </c>
      <c r="K88" s="49"/>
      <c r="L88" s="47"/>
      <c r="M88" s="71"/>
      <c r="N88" s="72"/>
      <c r="O88" s="72"/>
      <c r="P88" s="167">
        <f>P89+P143+P155</f>
        <v>0</v>
      </c>
      <c r="Q88" s="72"/>
      <c r="R88" s="167">
        <f>R89+R143+R155</f>
        <v>1.1500000000000001</v>
      </c>
      <c r="S88" s="72"/>
      <c r="T88" s="168">
        <f>T89+T143+T155</f>
        <v>0</v>
      </c>
      <c r="AT88" s="9" t="s">
        <v>71</v>
      </c>
      <c r="AU88" s="9" t="s">
        <v>101</v>
      </c>
      <c r="BK88" s="169">
        <f>BK89+BK143+BK155</f>
        <v>0</v>
      </c>
    </row>
    <row r="89" spans="2:65" s="181" customFormat="1" ht="37.35" customHeight="1">
      <c r="B89" s="170"/>
      <c r="C89" s="171"/>
      <c r="D89" s="172" t="s">
        <v>71</v>
      </c>
      <c r="E89" s="173" t="s">
        <v>128</v>
      </c>
      <c r="F89" s="173" t="s">
        <v>129</v>
      </c>
      <c r="G89" s="171"/>
      <c r="H89" s="171"/>
      <c r="I89" s="174"/>
      <c r="J89" s="175">
        <f>BK89</f>
        <v>0</v>
      </c>
      <c r="K89" s="171"/>
      <c r="L89" s="176"/>
      <c r="M89" s="177"/>
      <c r="N89" s="178"/>
      <c r="O89" s="178"/>
      <c r="P89" s="179">
        <f>P90+P93+P136</f>
        <v>0</v>
      </c>
      <c r="Q89" s="178"/>
      <c r="R89" s="179">
        <f>R90+R93+R136</f>
        <v>1.1500000000000001</v>
      </c>
      <c r="S89" s="178"/>
      <c r="T89" s="180">
        <f>T90+T93+T136</f>
        <v>0</v>
      </c>
      <c r="AR89" s="182" t="s">
        <v>82</v>
      </c>
      <c r="AT89" s="183" t="s">
        <v>71</v>
      </c>
      <c r="AU89" s="183" t="s">
        <v>72</v>
      </c>
      <c r="AY89" s="182" t="s">
        <v>130</v>
      </c>
      <c r="BK89" s="184">
        <f>BK90+BK93+BK136</f>
        <v>0</v>
      </c>
    </row>
    <row r="90" spans="2:65" s="181" customFormat="1" ht="19.95" customHeight="1">
      <c r="B90" s="170"/>
      <c r="C90" s="171"/>
      <c r="D90" s="185" t="s">
        <v>71</v>
      </c>
      <c r="E90" s="186" t="s">
        <v>131</v>
      </c>
      <c r="F90" s="186" t="s">
        <v>132</v>
      </c>
      <c r="G90" s="171"/>
      <c r="H90" s="171"/>
      <c r="I90" s="174"/>
      <c r="J90" s="187">
        <f>BK90</f>
        <v>0</v>
      </c>
      <c r="K90" s="171"/>
      <c r="L90" s="176"/>
      <c r="M90" s="177"/>
      <c r="N90" s="178"/>
      <c r="O90" s="178"/>
      <c r="P90" s="179">
        <f>SUM(P91:P92)</f>
        <v>0</v>
      </c>
      <c r="Q90" s="178"/>
      <c r="R90" s="179">
        <f>SUM(R91:R92)</f>
        <v>0</v>
      </c>
      <c r="S90" s="178"/>
      <c r="T90" s="180">
        <f>SUM(T91:T92)</f>
        <v>0</v>
      </c>
      <c r="AR90" s="182" t="s">
        <v>82</v>
      </c>
      <c r="AT90" s="183" t="s">
        <v>71</v>
      </c>
      <c r="AU90" s="183" t="s">
        <v>80</v>
      </c>
      <c r="AY90" s="182" t="s">
        <v>130</v>
      </c>
      <c r="BK90" s="184">
        <f>SUM(BK91:BK92)</f>
        <v>0</v>
      </c>
    </row>
    <row r="91" spans="2:65" s="31" customFormat="1" ht="25.5" customHeight="1">
      <c r="B91" s="26"/>
      <c r="C91" s="188" t="s">
        <v>133</v>
      </c>
      <c r="D91" s="188" t="s">
        <v>134</v>
      </c>
      <c r="E91" s="189" t="s">
        <v>135</v>
      </c>
      <c r="F91" s="190" t="s">
        <v>136</v>
      </c>
      <c r="G91" s="191" t="s">
        <v>137</v>
      </c>
      <c r="H91" s="192">
        <v>1</v>
      </c>
      <c r="I91" s="193"/>
      <c r="J91" s="194">
        <f>ROUND(I91*H91,2)</f>
        <v>0</v>
      </c>
      <c r="K91" s="190"/>
      <c r="L91" s="47"/>
      <c r="M91" s="195" t="s">
        <v>21</v>
      </c>
      <c r="N91" s="196" t="s">
        <v>43</v>
      </c>
      <c r="O91" s="27"/>
      <c r="P91" s="197">
        <f>O91*H91</f>
        <v>0</v>
      </c>
      <c r="Q91" s="197">
        <v>0</v>
      </c>
      <c r="R91" s="197">
        <f>Q91*H91</f>
        <v>0</v>
      </c>
      <c r="S91" s="197">
        <v>0</v>
      </c>
      <c r="T91" s="198">
        <f>S91*H91</f>
        <v>0</v>
      </c>
      <c r="AR91" s="9" t="s">
        <v>138</v>
      </c>
      <c r="AT91" s="9" t="s">
        <v>134</v>
      </c>
      <c r="AU91" s="9" t="s">
        <v>82</v>
      </c>
      <c r="AY91" s="9" t="s">
        <v>130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9" t="s">
        <v>80</v>
      </c>
      <c r="BK91" s="199">
        <f>ROUND(I91*H91,2)</f>
        <v>0</v>
      </c>
      <c r="BL91" s="9" t="s">
        <v>138</v>
      </c>
      <c r="BM91" s="9" t="s">
        <v>139</v>
      </c>
    </row>
    <row r="92" spans="2:65" s="31" customFormat="1" ht="24">
      <c r="B92" s="26"/>
      <c r="C92" s="49"/>
      <c r="D92" s="200" t="s">
        <v>140</v>
      </c>
      <c r="E92" s="49"/>
      <c r="F92" s="201" t="s">
        <v>141</v>
      </c>
      <c r="G92" s="49"/>
      <c r="H92" s="49"/>
      <c r="I92" s="155"/>
      <c r="J92" s="49"/>
      <c r="K92" s="49"/>
      <c r="L92" s="47"/>
      <c r="M92" s="202"/>
      <c r="N92" s="27"/>
      <c r="O92" s="27"/>
      <c r="P92" s="27"/>
      <c r="Q92" s="27"/>
      <c r="R92" s="27"/>
      <c r="S92" s="27"/>
      <c r="T92" s="65"/>
      <c r="AT92" s="9" t="s">
        <v>140</v>
      </c>
      <c r="AU92" s="9" t="s">
        <v>82</v>
      </c>
    </row>
    <row r="93" spans="2:65" s="181" customFormat="1" ht="29.85" customHeight="1">
      <c r="B93" s="170"/>
      <c r="C93" s="171"/>
      <c r="D93" s="185" t="s">
        <v>71</v>
      </c>
      <c r="E93" s="186" t="s">
        <v>142</v>
      </c>
      <c r="F93" s="186" t="s">
        <v>143</v>
      </c>
      <c r="G93" s="171"/>
      <c r="H93" s="171"/>
      <c r="I93" s="174"/>
      <c r="J93" s="187">
        <f>BK93</f>
        <v>0</v>
      </c>
      <c r="K93" s="171"/>
      <c r="L93" s="176"/>
      <c r="M93" s="177"/>
      <c r="N93" s="178"/>
      <c r="O93" s="178"/>
      <c r="P93" s="179">
        <f>SUM(P94:P135)</f>
        <v>0</v>
      </c>
      <c r="Q93" s="178"/>
      <c r="R93" s="179">
        <f>SUM(R94:R135)</f>
        <v>1.1500000000000001</v>
      </c>
      <c r="S93" s="178"/>
      <c r="T93" s="180">
        <f>SUM(T94:T135)</f>
        <v>0</v>
      </c>
      <c r="AR93" s="182" t="s">
        <v>82</v>
      </c>
      <c r="AT93" s="183" t="s">
        <v>71</v>
      </c>
      <c r="AU93" s="183" t="s">
        <v>80</v>
      </c>
      <c r="AY93" s="182" t="s">
        <v>130</v>
      </c>
      <c r="BK93" s="184">
        <f>SUM(BK94:BK135)</f>
        <v>0</v>
      </c>
    </row>
    <row r="94" spans="2:65" s="31" customFormat="1" ht="25.5" customHeight="1">
      <c r="B94" s="26"/>
      <c r="C94" s="188" t="s">
        <v>144</v>
      </c>
      <c r="D94" s="188" t="s">
        <v>134</v>
      </c>
      <c r="E94" s="189" t="s">
        <v>145</v>
      </c>
      <c r="F94" s="190" t="s">
        <v>146</v>
      </c>
      <c r="G94" s="191" t="s">
        <v>137</v>
      </c>
      <c r="H94" s="192">
        <v>10</v>
      </c>
      <c r="I94" s="193"/>
      <c r="J94" s="194">
        <f t="shared" ref="J94:J135" si="0">ROUND(I94*H94,2)</f>
        <v>0</v>
      </c>
      <c r="K94" s="190"/>
      <c r="L94" s="47"/>
      <c r="M94" s="195" t="s">
        <v>21</v>
      </c>
      <c r="N94" s="196" t="s">
        <v>43</v>
      </c>
      <c r="O94" s="27"/>
      <c r="P94" s="197">
        <f t="shared" ref="P94:P135" si="1">O94*H94</f>
        <v>0</v>
      </c>
      <c r="Q94" s="197">
        <v>0</v>
      </c>
      <c r="R94" s="197">
        <f t="shared" ref="R94:R135" si="2">Q94*H94</f>
        <v>0</v>
      </c>
      <c r="S94" s="197">
        <v>0</v>
      </c>
      <c r="T94" s="198">
        <f t="shared" ref="T94:T135" si="3">S94*H94</f>
        <v>0</v>
      </c>
      <c r="AR94" s="9" t="s">
        <v>138</v>
      </c>
      <c r="AT94" s="9" t="s">
        <v>134</v>
      </c>
      <c r="AU94" s="9" t="s">
        <v>82</v>
      </c>
      <c r="AY94" s="9" t="s">
        <v>130</v>
      </c>
      <c r="BE94" s="199">
        <f t="shared" ref="BE94:BE135" si="4">IF(N94="základní",J94,0)</f>
        <v>0</v>
      </c>
      <c r="BF94" s="199">
        <f t="shared" ref="BF94:BF135" si="5">IF(N94="snížená",J94,0)</f>
        <v>0</v>
      </c>
      <c r="BG94" s="199">
        <f t="shared" ref="BG94:BG135" si="6">IF(N94="zákl. přenesená",J94,0)</f>
        <v>0</v>
      </c>
      <c r="BH94" s="199">
        <f t="shared" ref="BH94:BH135" si="7">IF(N94="sníž. přenesená",J94,0)</f>
        <v>0</v>
      </c>
      <c r="BI94" s="199">
        <f t="shared" ref="BI94:BI135" si="8">IF(N94="nulová",J94,0)</f>
        <v>0</v>
      </c>
      <c r="BJ94" s="9" t="s">
        <v>80</v>
      </c>
      <c r="BK94" s="199">
        <f t="shared" ref="BK94:BK135" si="9">ROUND(I94*H94,2)</f>
        <v>0</v>
      </c>
      <c r="BL94" s="9" t="s">
        <v>138</v>
      </c>
      <c r="BM94" s="9" t="s">
        <v>147</v>
      </c>
    </row>
    <row r="95" spans="2:65" s="31" customFormat="1" ht="16.5" customHeight="1">
      <c r="B95" s="26"/>
      <c r="C95" s="203" t="s">
        <v>148</v>
      </c>
      <c r="D95" s="203" t="s">
        <v>149</v>
      </c>
      <c r="E95" s="204" t="s">
        <v>150</v>
      </c>
      <c r="F95" s="205" t="s">
        <v>151</v>
      </c>
      <c r="G95" s="206" t="s">
        <v>152</v>
      </c>
      <c r="H95" s="207">
        <v>10</v>
      </c>
      <c r="I95" s="208"/>
      <c r="J95" s="209">
        <f t="shared" si="0"/>
        <v>0</v>
      </c>
      <c r="K95" s="205"/>
      <c r="L95" s="210"/>
      <c r="M95" s="211" t="s">
        <v>21</v>
      </c>
      <c r="N95" s="212" t="s">
        <v>43</v>
      </c>
      <c r="O95" s="27"/>
      <c r="P95" s="197">
        <f t="shared" si="1"/>
        <v>0</v>
      </c>
      <c r="Q95" s="197">
        <v>0</v>
      </c>
      <c r="R95" s="197">
        <f t="shared" si="2"/>
        <v>0</v>
      </c>
      <c r="S95" s="197">
        <v>0</v>
      </c>
      <c r="T95" s="198">
        <f t="shared" si="3"/>
        <v>0</v>
      </c>
      <c r="AR95" s="9" t="s">
        <v>153</v>
      </c>
      <c r="AT95" s="9" t="s">
        <v>149</v>
      </c>
      <c r="AU95" s="9" t="s">
        <v>82</v>
      </c>
      <c r="AY95" s="9" t="s">
        <v>130</v>
      </c>
      <c r="BE95" s="199">
        <f t="shared" si="4"/>
        <v>0</v>
      </c>
      <c r="BF95" s="199">
        <f t="shared" si="5"/>
        <v>0</v>
      </c>
      <c r="BG95" s="199">
        <f t="shared" si="6"/>
        <v>0</v>
      </c>
      <c r="BH95" s="199">
        <f t="shared" si="7"/>
        <v>0</v>
      </c>
      <c r="BI95" s="199">
        <f t="shared" si="8"/>
        <v>0</v>
      </c>
      <c r="BJ95" s="9" t="s">
        <v>80</v>
      </c>
      <c r="BK95" s="199">
        <f t="shared" si="9"/>
        <v>0</v>
      </c>
      <c r="BL95" s="9" t="s">
        <v>138</v>
      </c>
      <c r="BM95" s="9" t="s">
        <v>154</v>
      </c>
    </row>
    <row r="96" spans="2:65" s="31" customFormat="1" ht="38.25" customHeight="1">
      <c r="B96" s="26"/>
      <c r="C96" s="188" t="s">
        <v>155</v>
      </c>
      <c r="D96" s="188" t="s">
        <v>134</v>
      </c>
      <c r="E96" s="189" t="s">
        <v>156</v>
      </c>
      <c r="F96" s="190" t="s">
        <v>157</v>
      </c>
      <c r="G96" s="191" t="s">
        <v>137</v>
      </c>
      <c r="H96" s="192">
        <v>8</v>
      </c>
      <c r="I96" s="193"/>
      <c r="J96" s="194">
        <f t="shared" si="0"/>
        <v>0</v>
      </c>
      <c r="K96" s="190"/>
      <c r="L96" s="47"/>
      <c r="M96" s="195" t="s">
        <v>21</v>
      </c>
      <c r="N96" s="196" t="s">
        <v>43</v>
      </c>
      <c r="O96" s="27"/>
      <c r="P96" s="197">
        <f t="shared" si="1"/>
        <v>0</v>
      </c>
      <c r="Q96" s="197">
        <v>0</v>
      </c>
      <c r="R96" s="197">
        <f t="shared" si="2"/>
        <v>0</v>
      </c>
      <c r="S96" s="197">
        <v>0</v>
      </c>
      <c r="T96" s="198">
        <f t="shared" si="3"/>
        <v>0</v>
      </c>
      <c r="AR96" s="9" t="s">
        <v>138</v>
      </c>
      <c r="AT96" s="9" t="s">
        <v>134</v>
      </c>
      <c r="AU96" s="9" t="s">
        <v>82</v>
      </c>
      <c r="AY96" s="9" t="s">
        <v>130</v>
      </c>
      <c r="BE96" s="199">
        <f t="shared" si="4"/>
        <v>0</v>
      </c>
      <c r="BF96" s="199">
        <f t="shared" si="5"/>
        <v>0</v>
      </c>
      <c r="BG96" s="199">
        <f t="shared" si="6"/>
        <v>0</v>
      </c>
      <c r="BH96" s="199">
        <f t="shared" si="7"/>
        <v>0</v>
      </c>
      <c r="BI96" s="199">
        <f t="shared" si="8"/>
        <v>0</v>
      </c>
      <c r="BJ96" s="9" t="s">
        <v>80</v>
      </c>
      <c r="BK96" s="199">
        <f t="shared" si="9"/>
        <v>0</v>
      </c>
      <c r="BL96" s="9" t="s">
        <v>138</v>
      </c>
      <c r="BM96" s="9" t="s">
        <v>158</v>
      </c>
    </row>
    <row r="97" spans="2:65" s="31" customFormat="1" ht="16.5" customHeight="1">
      <c r="B97" s="26"/>
      <c r="C97" s="203" t="s">
        <v>159</v>
      </c>
      <c r="D97" s="203" t="s">
        <v>149</v>
      </c>
      <c r="E97" s="204" t="s">
        <v>160</v>
      </c>
      <c r="F97" s="205" t="s">
        <v>161</v>
      </c>
      <c r="G97" s="206" t="s">
        <v>152</v>
      </c>
      <c r="H97" s="207">
        <v>8</v>
      </c>
      <c r="I97" s="208"/>
      <c r="J97" s="209">
        <f t="shared" si="0"/>
        <v>0</v>
      </c>
      <c r="K97" s="205"/>
      <c r="L97" s="210"/>
      <c r="M97" s="211" t="s">
        <v>21</v>
      </c>
      <c r="N97" s="212" t="s">
        <v>43</v>
      </c>
      <c r="O97" s="27"/>
      <c r="P97" s="197">
        <f t="shared" si="1"/>
        <v>0</v>
      </c>
      <c r="Q97" s="197">
        <v>0</v>
      </c>
      <c r="R97" s="197">
        <f t="shared" si="2"/>
        <v>0</v>
      </c>
      <c r="S97" s="197">
        <v>0</v>
      </c>
      <c r="T97" s="198">
        <f t="shared" si="3"/>
        <v>0</v>
      </c>
      <c r="AR97" s="9" t="s">
        <v>153</v>
      </c>
      <c r="AT97" s="9" t="s">
        <v>149</v>
      </c>
      <c r="AU97" s="9" t="s">
        <v>82</v>
      </c>
      <c r="AY97" s="9" t="s">
        <v>130</v>
      </c>
      <c r="BE97" s="199">
        <f t="shared" si="4"/>
        <v>0</v>
      </c>
      <c r="BF97" s="199">
        <f t="shared" si="5"/>
        <v>0</v>
      </c>
      <c r="BG97" s="199">
        <f t="shared" si="6"/>
        <v>0</v>
      </c>
      <c r="BH97" s="199">
        <f t="shared" si="7"/>
        <v>0</v>
      </c>
      <c r="BI97" s="199">
        <f t="shared" si="8"/>
        <v>0</v>
      </c>
      <c r="BJ97" s="9" t="s">
        <v>80</v>
      </c>
      <c r="BK97" s="199">
        <f t="shared" si="9"/>
        <v>0</v>
      </c>
      <c r="BL97" s="9" t="s">
        <v>138</v>
      </c>
      <c r="BM97" s="9" t="s">
        <v>162</v>
      </c>
    </row>
    <row r="98" spans="2:65" s="31" customFormat="1" ht="38.25" customHeight="1">
      <c r="B98" s="26"/>
      <c r="C98" s="188" t="s">
        <v>163</v>
      </c>
      <c r="D98" s="188" t="s">
        <v>134</v>
      </c>
      <c r="E98" s="189" t="s">
        <v>164</v>
      </c>
      <c r="F98" s="190" t="s">
        <v>165</v>
      </c>
      <c r="G98" s="191" t="s">
        <v>166</v>
      </c>
      <c r="H98" s="192">
        <v>40</v>
      </c>
      <c r="I98" s="193"/>
      <c r="J98" s="194">
        <f t="shared" si="0"/>
        <v>0</v>
      </c>
      <c r="K98" s="190"/>
      <c r="L98" s="47"/>
      <c r="M98" s="195" t="s">
        <v>21</v>
      </c>
      <c r="N98" s="196" t="s">
        <v>43</v>
      </c>
      <c r="O98" s="27"/>
      <c r="P98" s="197">
        <f t="shared" si="1"/>
        <v>0</v>
      </c>
      <c r="Q98" s="197">
        <v>0</v>
      </c>
      <c r="R98" s="197">
        <f t="shared" si="2"/>
        <v>0</v>
      </c>
      <c r="S98" s="197">
        <v>0</v>
      </c>
      <c r="T98" s="198">
        <f t="shared" si="3"/>
        <v>0</v>
      </c>
      <c r="AR98" s="9" t="s">
        <v>138</v>
      </c>
      <c r="AT98" s="9" t="s">
        <v>134</v>
      </c>
      <c r="AU98" s="9" t="s">
        <v>82</v>
      </c>
      <c r="AY98" s="9" t="s">
        <v>130</v>
      </c>
      <c r="BE98" s="199">
        <f t="shared" si="4"/>
        <v>0</v>
      </c>
      <c r="BF98" s="199">
        <f t="shared" si="5"/>
        <v>0</v>
      </c>
      <c r="BG98" s="199">
        <f t="shared" si="6"/>
        <v>0</v>
      </c>
      <c r="BH98" s="199">
        <f t="shared" si="7"/>
        <v>0</v>
      </c>
      <c r="BI98" s="199">
        <f t="shared" si="8"/>
        <v>0</v>
      </c>
      <c r="BJ98" s="9" t="s">
        <v>80</v>
      </c>
      <c r="BK98" s="199">
        <f t="shared" si="9"/>
        <v>0</v>
      </c>
      <c r="BL98" s="9" t="s">
        <v>138</v>
      </c>
      <c r="BM98" s="9" t="s">
        <v>167</v>
      </c>
    </row>
    <row r="99" spans="2:65" s="31" customFormat="1" ht="16.5" customHeight="1">
      <c r="B99" s="26"/>
      <c r="C99" s="203" t="s">
        <v>168</v>
      </c>
      <c r="D99" s="203" t="s">
        <v>149</v>
      </c>
      <c r="E99" s="204" t="s">
        <v>169</v>
      </c>
      <c r="F99" s="205" t="s">
        <v>170</v>
      </c>
      <c r="G99" s="206" t="s">
        <v>149</v>
      </c>
      <c r="H99" s="207">
        <v>40</v>
      </c>
      <c r="I99" s="208"/>
      <c r="J99" s="209">
        <f t="shared" si="0"/>
        <v>0</v>
      </c>
      <c r="K99" s="205"/>
      <c r="L99" s="210"/>
      <c r="M99" s="211" t="s">
        <v>21</v>
      </c>
      <c r="N99" s="212" t="s">
        <v>43</v>
      </c>
      <c r="O99" s="27"/>
      <c r="P99" s="197">
        <f t="shared" si="1"/>
        <v>0</v>
      </c>
      <c r="Q99" s="197">
        <v>0</v>
      </c>
      <c r="R99" s="197">
        <f t="shared" si="2"/>
        <v>0</v>
      </c>
      <c r="S99" s="197">
        <v>0</v>
      </c>
      <c r="T99" s="198">
        <f t="shared" si="3"/>
        <v>0</v>
      </c>
      <c r="AR99" s="9" t="s">
        <v>153</v>
      </c>
      <c r="AT99" s="9" t="s">
        <v>149</v>
      </c>
      <c r="AU99" s="9" t="s">
        <v>82</v>
      </c>
      <c r="AY99" s="9" t="s">
        <v>130</v>
      </c>
      <c r="BE99" s="199">
        <f t="shared" si="4"/>
        <v>0</v>
      </c>
      <c r="BF99" s="199">
        <f t="shared" si="5"/>
        <v>0</v>
      </c>
      <c r="BG99" s="199">
        <f t="shared" si="6"/>
        <v>0</v>
      </c>
      <c r="BH99" s="199">
        <f t="shared" si="7"/>
        <v>0</v>
      </c>
      <c r="BI99" s="199">
        <f t="shared" si="8"/>
        <v>0</v>
      </c>
      <c r="BJ99" s="9" t="s">
        <v>80</v>
      </c>
      <c r="BK99" s="199">
        <f t="shared" si="9"/>
        <v>0</v>
      </c>
      <c r="BL99" s="9" t="s">
        <v>138</v>
      </c>
      <c r="BM99" s="9" t="s">
        <v>171</v>
      </c>
    </row>
    <row r="100" spans="2:65" s="31" customFormat="1" ht="25.5" customHeight="1">
      <c r="B100" s="26"/>
      <c r="C100" s="188" t="s">
        <v>172</v>
      </c>
      <c r="D100" s="188" t="s">
        <v>134</v>
      </c>
      <c r="E100" s="189" t="s">
        <v>173</v>
      </c>
      <c r="F100" s="190" t="s">
        <v>174</v>
      </c>
      <c r="G100" s="191" t="s">
        <v>166</v>
      </c>
      <c r="H100" s="192">
        <v>10</v>
      </c>
      <c r="I100" s="193"/>
      <c r="J100" s="194">
        <f t="shared" si="0"/>
        <v>0</v>
      </c>
      <c r="K100" s="190"/>
      <c r="L100" s="47"/>
      <c r="M100" s="195" t="s">
        <v>21</v>
      </c>
      <c r="N100" s="196" t="s">
        <v>43</v>
      </c>
      <c r="O100" s="27"/>
      <c r="P100" s="197">
        <f t="shared" si="1"/>
        <v>0</v>
      </c>
      <c r="Q100" s="197">
        <v>0</v>
      </c>
      <c r="R100" s="197">
        <f t="shared" si="2"/>
        <v>0</v>
      </c>
      <c r="S100" s="197">
        <v>0</v>
      </c>
      <c r="T100" s="198">
        <f t="shared" si="3"/>
        <v>0</v>
      </c>
      <c r="AR100" s="9" t="s">
        <v>138</v>
      </c>
      <c r="AT100" s="9" t="s">
        <v>134</v>
      </c>
      <c r="AU100" s="9" t="s">
        <v>82</v>
      </c>
      <c r="AY100" s="9" t="s">
        <v>130</v>
      </c>
      <c r="BE100" s="199">
        <f t="shared" si="4"/>
        <v>0</v>
      </c>
      <c r="BF100" s="199">
        <f t="shared" si="5"/>
        <v>0</v>
      </c>
      <c r="BG100" s="199">
        <f t="shared" si="6"/>
        <v>0</v>
      </c>
      <c r="BH100" s="199">
        <f t="shared" si="7"/>
        <v>0</v>
      </c>
      <c r="BI100" s="199">
        <f t="shared" si="8"/>
        <v>0</v>
      </c>
      <c r="BJ100" s="9" t="s">
        <v>80</v>
      </c>
      <c r="BK100" s="199">
        <f t="shared" si="9"/>
        <v>0</v>
      </c>
      <c r="BL100" s="9" t="s">
        <v>138</v>
      </c>
      <c r="BM100" s="9" t="s">
        <v>175</v>
      </c>
    </row>
    <row r="101" spans="2:65" s="31" customFormat="1" ht="16.5" customHeight="1">
      <c r="B101" s="26"/>
      <c r="C101" s="203" t="s">
        <v>176</v>
      </c>
      <c r="D101" s="203" t="s">
        <v>149</v>
      </c>
      <c r="E101" s="204" t="s">
        <v>177</v>
      </c>
      <c r="F101" s="205" t="s">
        <v>178</v>
      </c>
      <c r="G101" s="206" t="s">
        <v>149</v>
      </c>
      <c r="H101" s="207">
        <v>5</v>
      </c>
      <c r="I101" s="208"/>
      <c r="J101" s="209">
        <f t="shared" si="0"/>
        <v>0</v>
      </c>
      <c r="K101" s="205"/>
      <c r="L101" s="210"/>
      <c r="M101" s="211" t="s">
        <v>21</v>
      </c>
      <c r="N101" s="212" t="s">
        <v>43</v>
      </c>
      <c r="O101" s="27"/>
      <c r="P101" s="197">
        <f t="shared" si="1"/>
        <v>0</v>
      </c>
      <c r="Q101" s="197">
        <v>0</v>
      </c>
      <c r="R101" s="197">
        <f t="shared" si="2"/>
        <v>0</v>
      </c>
      <c r="S101" s="197">
        <v>0</v>
      </c>
      <c r="T101" s="198">
        <f t="shared" si="3"/>
        <v>0</v>
      </c>
      <c r="AR101" s="9" t="s">
        <v>153</v>
      </c>
      <c r="AT101" s="9" t="s">
        <v>149</v>
      </c>
      <c r="AU101" s="9" t="s">
        <v>82</v>
      </c>
      <c r="AY101" s="9" t="s">
        <v>130</v>
      </c>
      <c r="BE101" s="199">
        <f t="shared" si="4"/>
        <v>0</v>
      </c>
      <c r="BF101" s="199">
        <f t="shared" si="5"/>
        <v>0</v>
      </c>
      <c r="BG101" s="199">
        <f t="shared" si="6"/>
        <v>0</v>
      </c>
      <c r="BH101" s="199">
        <f t="shared" si="7"/>
        <v>0</v>
      </c>
      <c r="BI101" s="199">
        <f t="shared" si="8"/>
        <v>0</v>
      </c>
      <c r="BJ101" s="9" t="s">
        <v>80</v>
      </c>
      <c r="BK101" s="199">
        <f t="shared" si="9"/>
        <v>0</v>
      </c>
      <c r="BL101" s="9" t="s">
        <v>138</v>
      </c>
      <c r="BM101" s="9" t="s">
        <v>179</v>
      </c>
    </row>
    <row r="102" spans="2:65" s="31" customFormat="1" ht="16.5" customHeight="1">
      <c r="B102" s="26"/>
      <c r="C102" s="203" t="s">
        <v>180</v>
      </c>
      <c r="D102" s="203" t="s">
        <v>149</v>
      </c>
      <c r="E102" s="204" t="s">
        <v>181</v>
      </c>
      <c r="F102" s="205" t="s">
        <v>182</v>
      </c>
      <c r="G102" s="206" t="s">
        <v>149</v>
      </c>
      <c r="H102" s="207">
        <v>5</v>
      </c>
      <c r="I102" s="208"/>
      <c r="J102" s="209">
        <f t="shared" si="0"/>
        <v>0</v>
      </c>
      <c r="K102" s="205"/>
      <c r="L102" s="210"/>
      <c r="M102" s="211" t="s">
        <v>21</v>
      </c>
      <c r="N102" s="212" t="s">
        <v>43</v>
      </c>
      <c r="O102" s="27"/>
      <c r="P102" s="197">
        <f t="shared" si="1"/>
        <v>0</v>
      </c>
      <c r="Q102" s="197">
        <v>0</v>
      </c>
      <c r="R102" s="197">
        <f t="shared" si="2"/>
        <v>0</v>
      </c>
      <c r="S102" s="197">
        <v>0</v>
      </c>
      <c r="T102" s="198">
        <f t="shared" si="3"/>
        <v>0</v>
      </c>
      <c r="AR102" s="9" t="s">
        <v>153</v>
      </c>
      <c r="AT102" s="9" t="s">
        <v>149</v>
      </c>
      <c r="AU102" s="9" t="s">
        <v>82</v>
      </c>
      <c r="AY102" s="9" t="s">
        <v>130</v>
      </c>
      <c r="BE102" s="199">
        <f t="shared" si="4"/>
        <v>0</v>
      </c>
      <c r="BF102" s="199">
        <f t="shared" si="5"/>
        <v>0</v>
      </c>
      <c r="BG102" s="199">
        <f t="shared" si="6"/>
        <v>0</v>
      </c>
      <c r="BH102" s="199">
        <f t="shared" si="7"/>
        <v>0</v>
      </c>
      <c r="BI102" s="199">
        <f t="shared" si="8"/>
        <v>0</v>
      </c>
      <c r="BJ102" s="9" t="s">
        <v>80</v>
      </c>
      <c r="BK102" s="199">
        <f t="shared" si="9"/>
        <v>0</v>
      </c>
      <c r="BL102" s="9" t="s">
        <v>138</v>
      </c>
      <c r="BM102" s="9" t="s">
        <v>183</v>
      </c>
    </row>
    <row r="103" spans="2:65" s="31" customFormat="1" ht="25.5" customHeight="1">
      <c r="B103" s="26"/>
      <c r="C103" s="188" t="s">
        <v>184</v>
      </c>
      <c r="D103" s="188" t="s">
        <v>134</v>
      </c>
      <c r="E103" s="189" t="s">
        <v>185</v>
      </c>
      <c r="F103" s="190" t="s">
        <v>186</v>
      </c>
      <c r="G103" s="191" t="s">
        <v>166</v>
      </c>
      <c r="H103" s="192">
        <v>12</v>
      </c>
      <c r="I103" s="193"/>
      <c r="J103" s="194">
        <f t="shared" si="0"/>
        <v>0</v>
      </c>
      <c r="K103" s="190"/>
      <c r="L103" s="47"/>
      <c r="M103" s="195" t="s">
        <v>21</v>
      </c>
      <c r="N103" s="196" t="s">
        <v>43</v>
      </c>
      <c r="O103" s="27"/>
      <c r="P103" s="197">
        <f t="shared" si="1"/>
        <v>0</v>
      </c>
      <c r="Q103" s="197">
        <v>0</v>
      </c>
      <c r="R103" s="197">
        <f t="shared" si="2"/>
        <v>0</v>
      </c>
      <c r="S103" s="197">
        <v>0</v>
      </c>
      <c r="T103" s="198">
        <f t="shared" si="3"/>
        <v>0</v>
      </c>
      <c r="AR103" s="9" t="s">
        <v>138</v>
      </c>
      <c r="AT103" s="9" t="s">
        <v>134</v>
      </c>
      <c r="AU103" s="9" t="s">
        <v>82</v>
      </c>
      <c r="AY103" s="9" t="s">
        <v>130</v>
      </c>
      <c r="BE103" s="199">
        <f t="shared" si="4"/>
        <v>0</v>
      </c>
      <c r="BF103" s="199">
        <f t="shared" si="5"/>
        <v>0</v>
      </c>
      <c r="BG103" s="199">
        <f t="shared" si="6"/>
        <v>0</v>
      </c>
      <c r="BH103" s="199">
        <f t="shared" si="7"/>
        <v>0</v>
      </c>
      <c r="BI103" s="199">
        <f t="shared" si="8"/>
        <v>0</v>
      </c>
      <c r="BJ103" s="9" t="s">
        <v>80</v>
      </c>
      <c r="BK103" s="199">
        <f t="shared" si="9"/>
        <v>0</v>
      </c>
      <c r="BL103" s="9" t="s">
        <v>138</v>
      </c>
      <c r="BM103" s="9" t="s">
        <v>187</v>
      </c>
    </row>
    <row r="104" spans="2:65" s="31" customFormat="1" ht="16.5" customHeight="1">
      <c r="B104" s="26"/>
      <c r="C104" s="203" t="s">
        <v>188</v>
      </c>
      <c r="D104" s="203" t="s">
        <v>149</v>
      </c>
      <c r="E104" s="204" t="s">
        <v>189</v>
      </c>
      <c r="F104" s="205" t="s">
        <v>190</v>
      </c>
      <c r="G104" s="206" t="s">
        <v>149</v>
      </c>
      <c r="H104" s="207">
        <v>12</v>
      </c>
      <c r="I104" s="208"/>
      <c r="J104" s="209">
        <f t="shared" si="0"/>
        <v>0</v>
      </c>
      <c r="K104" s="205"/>
      <c r="L104" s="210"/>
      <c r="M104" s="211" t="s">
        <v>21</v>
      </c>
      <c r="N104" s="212" t="s">
        <v>43</v>
      </c>
      <c r="O104" s="27"/>
      <c r="P104" s="197">
        <f t="shared" si="1"/>
        <v>0</v>
      </c>
      <c r="Q104" s="197">
        <v>0</v>
      </c>
      <c r="R104" s="197">
        <f t="shared" si="2"/>
        <v>0</v>
      </c>
      <c r="S104" s="197">
        <v>0</v>
      </c>
      <c r="T104" s="198">
        <f t="shared" si="3"/>
        <v>0</v>
      </c>
      <c r="AR104" s="9" t="s">
        <v>153</v>
      </c>
      <c r="AT104" s="9" t="s">
        <v>149</v>
      </c>
      <c r="AU104" s="9" t="s">
        <v>82</v>
      </c>
      <c r="AY104" s="9" t="s">
        <v>130</v>
      </c>
      <c r="BE104" s="199">
        <f t="shared" si="4"/>
        <v>0</v>
      </c>
      <c r="BF104" s="199">
        <f t="shared" si="5"/>
        <v>0</v>
      </c>
      <c r="BG104" s="199">
        <f t="shared" si="6"/>
        <v>0</v>
      </c>
      <c r="BH104" s="199">
        <f t="shared" si="7"/>
        <v>0</v>
      </c>
      <c r="BI104" s="199">
        <f t="shared" si="8"/>
        <v>0</v>
      </c>
      <c r="BJ104" s="9" t="s">
        <v>80</v>
      </c>
      <c r="BK104" s="199">
        <f t="shared" si="9"/>
        <v>0</v>
      </c>
      <c r="BL104" s="9" t="s">
        <v>138</v>
      </c>
      <c r="BM104" s="9" t="s">
        <v>191</v>
      </c>
    </row>
    <row r="105" spans="2:65" s="31" customFormat="1" ht="25.5" customHeight="1">
      <c r="B105" s="26"/>
      <c r="C105" s="188" t="s">
        <v>192</v>
      </c>
      <c r="D105" s="188" t="s">
        <v>134</v>
      </c>
      <c r="E105" s="189" t="s">
        <v>193</v>
      </c>
      <c r="F105" s="190" t="s">
        <v>194</v>
      </c>
      <c r="G105" s="191" t="s">
        <v>166</v>
      </c>
      <c r="H105" s="192">
        <v>301</v>
      </c>
      <c r="I105" s="193"/>
      <c r="J105" s="194">
        <f t="shared" si="0"/>
        <v>0</v>
      </c>
      <c r="K105" s="190"/>
      <c r="L105" s="47"/>
      <c r="M105" s="195" t="s">
        <v>21</v>
      </c>
      <c r="N105" s="196" t="s">
        <v>43</v>
      </c>
      <c r="O105" s="27"/>
      <c r="P105" s="197">
        <f t="shared" si="1"/>
        <v>0</v>
      </c>
      <c r="Q105" s="197">
        <v>0</v>
      </c>
      <c r="R105" s="197">
        <f t="shared" si="2"/>
        <v>0</v>
      </c>
      <c r="S105" s="197">
        <v>0</v>
      </c>
      <c r="T105" s="198">
        <f t="shared" si="3"/>
        <v>0</v>
      </c>
      <c r="AR105" s="9" t="s">
        <v>138</v>
      </c>
      <c r="AT105" s="9" t="s">
        <v>134</v>
      </c>
      <c r="AU105" s="9" t="s">
        <v>82</v>
      </c>
      <c r="AY105" s="9" t="s">
        <v>130</v>
      </c>
      <c r="BE105" s="199">
        <f t="shared" si="4"/>
        <v>0</v>
      </c>
      <c r="BF105" s="199">
        <f t="shared" si="5"/>
        <v>0</v>
      </c>
      <c r="BG105" s="199">
        <f t="shared" si="6"/>
        <v>0</v>
      </c>
      <c r="BH105" s="199">
        <f t="shared" si="7"/>
        <v>0</v>
      </c>
      <c r="BI105" s="199">
        <f t="shared" si="8"/>
        <v>0</v>
      </c>
      <c r="BJ105" s="9" t="s">
        <v>80</v>
      </c>
      <c r="BK105" s="199">
        <f t="shared" si="9"/>
        <v>0</v>
      </c>
      <c r="BL105" s="9" t="s">
        <v>138</v>
      </c>
      <c r="BM105" s="9" t="s">
        <v>195</v>
      </c>
    </row>
    <row r="106" spans="2:65" s="31" customFormat="1" ht="16.5" customHeight="1">
      <c r="B106" s="26"/>
      <c r="C106" s="203" t="s">
        <v>196</v>
      </c>
      <c r="D106" s="203" t="s">
        <v>149</v>
      </c>
      <c r="E106" s="204" t="s">
        <v>197</v>
      </c>
      <c r="F106" s="205" t="s">
        <v>198</v>
      </c>
      <c r="G106" s="206" t="s">
        <v>149</v>
      </c>
      <c r="H106" s="207">
        <v>123</v>
      </c>
      <c r="I106" s="208"/>
      <c r="J106" s="209">
        <f t="shared" si="0"/>
        <v>0</v>
      </c>
      <c r="K106" s="205"/>
      <c r="L106" s="210"/>
      <c r="M106" s="211" t="s">
        <v>21</v>
      </c>
      <c r="N106" s="212" t="s">
        <v>43</v>
      </c>
      <c r="O106" s="27"/>
      <c r="P106" s="197">
        <f t="shared" si="1"/>
        <v>0</v>
      </c>
      <c r="Q106" s="197">
        <v>0</v>
      </c>
      <c r="R106" s="197">
        <f t="shared" si="2"/>
        <v>0</v>
      </c>
      <c r="S106" s="197">
        <v>0</v>
      </c>
      <c r="T106" s="198">
        <f t="shared" si="3"/>
        <v>0</v>
      </c>
      <c r="AR106" s="9" t="s">
        <v>153</v>
      </c>
      <c r="AT106" s="9" t="s">
        <v>149</v>
      </c>
      <c r="AU106" s="9" t="s">
        <v>82</v>
      </c>
      <c r="AY106" s="9" t="s">
        <v>130</v>
      </c>
      <c r="BE106" s="199">
        <f t="shared" si="4"/>
        <v>0</v>
      </c>
      <c r="BF106" s="199">
        <f t="shared" si="5"/>
        <v>0</v>
      </c>
      <c r="BG106" s="199">
        <f t="shared" si="6"/>
        <v>0</v>
      </c>
      <c r="BH106" s="199">
        <f t="shared" si="7"/>
        <v>0</v>
      </c>
      <c r="BI106" s="199">
        <f t="shared" si="8"/>
        <v>0</v>
      </c>
      <c r="BJ106" s="9" t="s">
        <v>80</v>
      </c>
      <c r="BK106" s="199">
        <f t="shared" si="9"/>
        <v>0</v>
      </c>
      <c r="BL106" s="9" t="s">
        <v>138</v>
      </c>
      <c r="BM106" s="9" t="s">
        <v>199</v>
      </c>
    </row>
    <row r="107" spans="2:65" s="31" customFormat="1" ht="16.5" customHeight="1">
      <c r="B107" s="26"/>
      <c r="C107" s="203" t="s">
        <v>200</v>
      </c>
      <c r="D107" s="203" t="s">
        <v>149</v>
      </c>
      <c r="E107" s="204" t="s">
        <v>201</v>
      </c>
      <c r="F107" s="205" t="s">
        <v>202</v>
      </c>
      <c r="G107" s="206" t="s">
        <v>149</v>
      </c>
      <c r="H107" s="207">
        <v>56</v>
      </c>
      <c r="I107" s="208"/>
      <c r="J107" s="209">
        <f t="shared" si="0"/>
        <v>0</v>
      </c>
      <c r="K107" s="205"/>
      <c r="L107" s="210"/>
      <c r="M107" s="211" t="s">
        <v>21</v>
      </c>
      <c r="N107" s="212" t="s">
        <v>43</v>
      </c>
      <c r="O107" s="27"/>
      <c r="P107" s="197">
        <f t="shared" si="1"/>
        <v>0</v>
      </c>
      <c r="Q107" s="197">
        <v>0</v>
      </c>
      <c r="R107" s="197">
        <f t="shared" si="2"/>
        <v>0</v>
      </c>
      <c r="S107" s="197">
        <v>0</v>
      </c>
      <c r="T107" s="198">
        <f t="shared" si="3"/>
        <v>0</v>
      </c>
      <c r="AR107" s="9" t="s">
        <v>153</v>
      </c>
      <c r="AT107" s="9" t="s">
        <v>149</v>
      </c>
      <c r="AU107" s="9" t="s">
        <v>82</v>
      </c>
      <c r="AY107" s="9" t="s">
        <v>130</v>
      </c>
      <c r="BE107" s="199">
        <f t="shared" si="4"/>
        <v>0</v>
      </c>
      <c r="BF107" s="199">
        <f t="shared" si="5"/>
        <v>0</v>
      </c>
      <c r="BG107" s="199">
        <f t="shared" si="6"/>
        <v>0</v>
      </c>
      <c r="BH107" s="199">
        <f t="shared" si="7"/>
        <v>0</v>
      </c>
      <c r="BI107" s="199">
        <f t="shared" si="8"/>
        <v>0</v>
      </c>
      <c r="BJ107" s="9" t="s">
        <v>80</v>
      </c>
      <c r="BK107" s="199">
        <f t="shared" si="9"/>
        <v>0</v>
      </c>
      <c r="BL107" s="9" t="s">
        <v>138</v>
      </c>
      <c r="BM107" s="9" t="s">
        <v>203</v>
      </c>
    </row>
    <row r="108" spans="2:65" s="31" customFormat="1" ht="16.5" customHeight="1">
      <c r="B108" s="26"/>
      <c r="C108" s="203" t="s">
        <v>204</v>
      </c>
      <c r="D108" s="203" t="s">
        <v>149</v>
      </c>
      <c r="E108" s="204" t="s">
        <v>205</v>
      </c>
      <c r="F108" s="205" t="s">
        <v>206</v>
      </c>
      <c r="G108" s="206" t="s">
        <v>149</v>
      </c>
      <c r="H108" s="207">
        <v>122</v>
      </c>
      <c r="I108" s="208"/>
      <c r="J108" s="209">
        <f t="shared" si="0"/>
        <v>0</v>
      </c>
      <c r="K108" s="205"/>
      <c r="L108" s="210"/>
      <c r="M108" s="211" t="s">
        <v>21</v>
      </c>
      <c r="N108" s="212" t="s">
        <v>43</v>
      </c>
      <c r="O108" s="27"/>
      <c r="P108" s="197">
        <f t="shared" si="1"/>
        <v>0</v>
      </c>
      <c r="Q108" s="197">
        <v>0</v>
      </c>
      <c r="R108" s="197">
        <f t="shared" si="2"/>
        <v>0</v>
      </c>
      <c r="S108" s="197">
        <v>0</v>
      </c>
      <c r="T108" s="198">
        <f t="shared" si="3"/>
        <v>0</v>
      </c>
      <c r="AR108" s="9" t="s">
        <v>153</v>
      </c>
      <c r="AT108" s="9" t="s">
        <v>149</v>
      </c>
      <c r="AU108" s="9" t="s">
        <v>82</v>
      </c>
      <c r="AY108" s="9" t="s">
        <v>130</v>
      </c>
      <c r="BE108" s="199">
        <f t="shared" si="4"/>
        <v>0</v>
      </c>
      <c r="BF108" s="199">
        <f t="shared" si="5"/>
        <v>0</v>
      </c>
      <c r="BG108" s="199">
        <f t="shared" si="6"/>
        <v>0</v>
      </c>
      <c r="BH108" s="199">
        <f t="shared" si="7"/>
        <v>0</v>
      </c>
      <c r="BI108" s="199">
        <f t="shared" si="8"/>
        <v>0</v>
      </c>
      <c r="BJ108" s="9" t="s">
        <v>80</v>
      </c>
      <c r="BK108" s="199">
        <f t="shared" si="9"/>
        <v>0</v>
      </c>
      <c r="BL108" s="9" t="s">
        <v>138</v>
      </c>
      <c r="BM108" s="9" t="s">
        <v>207</v>
      </c>
    </row>
    <row r="109" spans="2:65" s="31" customFormat="1" ht="25.5" customHeight="1">
      <c r="B109" s="26"/>
      <c r="C109" s="188" t="s">
        <v>208</v>
      </c>
      <c r="D109" s="188" t="s">
        <v>134</v>
      </c>
      <c r="E109" s="189" t="s">
        <v>209</v>
      </c>
      <c r="F109" s="190" t="s">
        <v>210</v>
      </c>
      <c r="G109" s="191" t="s">
        <v>166</v>
      </c>
      <c r="H109" s="192">
        <v>30</v>
      </c>
      <c r="I109" s="193"/>
      <c r="J109" s="194">
        <f t="shared" si="0"/>
        <v>0</v>
      </c>
      <c r="K109" s="190"/>
      <c r="L109" s="47"/>
      <c r="M109" s="195" t="s">
        <v>21</v>
      </c>
      <c r="N109" s="196" t="s">
        <v>43</v>
      </c>
      <c r="O109" s="27"/>
      <c r="P109" s="197">
        <f t="shared" si="1"/>
        <v>0</v>
      </c>
      <c r="Q109" s="197">
        <v>0</v>
      </c>
      <c r="R109" s="197">
        <f t="shared" si="2"/>
        <v>0</v>
      </c>
      <c r="S109" s="197">
        <v>0</v>
      </c>
      <c r="T109" s="198">
        <f t="shared" si="3"/>
        <v>0</v>
      </c>
      <c r="AR109" s="9" t="s">
        <v>138</v>
      </c>
      <c r="AT109" s="9" t="s">
        <v>134</v>
      </c>
      <c r="AU109" s="9" t="s">
        <v>82</v>
      </c>
      <c r="AY109" s="9" t="s">
        <v>130</v>
      </c>
      <c r="BE109" s="199">
        <f t="shared" si="4"/>
        <v>0</v>
      </c>
      <c r="BF109" s="199">
        <f t="shared" si="5"/>
        <v>0</v>
      </c>
      <c r="BG109" s="199">
        <f t="shared" si="6"/>
        <v>0</v>
      </c>
      <c r="BH109" s="199">
        <f t="shared" si="7"/>
        <v>0</v>
      </c>
      <c r="BI109" s="199">
        <f t="shared" si="8"/>
        <v>0</v>
      </c>
      <c r="BJ109" s="9" t="s">
        <v>80</v>
      </c>
      <c r="BK109" s="199">
        <f t="shared" si="9"/>
        <v>0</v>
      </c>
      <c r="BL109" s="9" t="s">
        <v>138</v>
      </c>
      <c r="BM109" s="9" t="s">
        <v>211</v>
      </c>
    </row>
    <row r="110" spans="2:65" s="31" customFormat="1" ht="16.5" customHeight="1">
      <c r="B110" s="26"/>
      <c r="C110" s="203" t="s">
        <v>212</v>
      </c>
      <c r="D110" s="203" t="s">
        <v>149</v>
      </c>
      <c r="E110" s="204" t="s">
        <v>213</v>
      </c>
      <c r="F110" s="205" t="s">
        <v>214</v>
      </c>
      <c r="G110" s="206" t="s">
        <v>149</v>
      </c>
      <c r="H110" s="207">
        <v>30</v>
      </c>
      <c r="I110" s="208"/>
      <c r="J110" s="209">
        <f t="shared" si="0"/>
        <v>0</v>
      </c>
      <c r="K110" s="205"/>
      <c r="L110" s="210"/>
      <c r="M110" s="211" t="s">
        <v>21</v>
      </c>
      <c r="N110" s="212" t="s">
        <v>43</v>
      </c>
      <c r="O110" s="27"/>
      <c r="P110" s="197">
        <f t="shared" si="1"/>
        <v>0</v>
      </c>
      <c r="Q110" s="197">
        <v>0</v>
      </c>
      <c r="R110" s="197">
        <f t="shared" si="2"/>
        <v>0</v>
      </c>
      <c r="S110" s="197">
        <v>0</v>
      </c>
      <c r="T110" s="198">
        <f t="shared" si="3"/>
        <v>0</v>
      </c>
      <c r="AR110" s="9" t="s">
        <v>153</v>
      </c>
      <c r="AT110" s="9" t="s">
        <v>149</v>
      </c>
      <c r="AU110" s="9" t="s">
        <v>82</v>
      </c>
      <c r="AY110" s="9" t="s">
        <v>130</v>
      </c>
      <c r="BE110" s="199">
        <f t="shared" si="4"/>
        <v>0</v>
      </c>
      <c r="BF110" s="199">
        <f t="shared" si="5"/>
        <v>0</v>
      </c>
      <c r="BG110" s="199">
        <f t="shared" si="6"/>
        <v>0</v>
      </c>
      <c r="BH110" s="199">
        <f t="shared" si="7"/>
        <v>0</v>
      </c>
      <c r="BI110" s="199">
        <f t="shared" si="8"/>
        <v>0</v>
      </c>
      <c r="BJ110" s="9" t="s">
        <v>80</v>
      </c>
      <c r="BK110" s="199">
        <f t="shared" si="9"/>
        <v>0</v>
      </c>
      <c r="BL110" s="9" t="s">
        <v>138</v>
      </c>
      <c r="BM110" s="9" t="s">
        <v>215</v>
      </c>
    </row>
    <row r="111" spans="2:65" s="31" customFormat="1" ht="25.5" customHeight="1">
      <c r="B111" s="26"/>
      <c r="C111" s="188" t="s">
        <v>216</v>
      </c>
      <c r="D111" s="188" t="s">
        <v>134</v>
      </c>
      <c r="E111" s="189" t="s">
        <v>217</v>
      </c>
      <c r="F111" s="190" t="s">
        <v>218</v>
      </c>
      <c r="G111" s="191" t="s">
        <v>137</v>
      </c>
      <c r="H111" s="192">
        <v>54</v>
      </c>
      <c r="I111" s="193"/>
      <c r="J111" s="194">
        <f t="shared" si="0"/>
        <v>0</v>
      </c>
      <c r="K111" s="190"/>
      <c r="L111" s="47"/>
      <c r="M111" s="195" t="s">
        <v>21</v>
      </c>
      <c r="N111" s="196" t="s">
        <v>43</v>
      </c>
      <c r="O111" s="27"/>
      <c r="P111" s="197">
        <f t="shared" si="1"/>
        <v>0</v>
      </c>
      <c r="Q111" s="197">
        <v>0</v>
      </c>
      <c r="R111" s="197">
        <f t="shared" si="2"/>
        <v>0</v>
      </c>
      <c r="S111" s="197">
        <v>0</v>
      </c>
      <c r="T111" s="198">
        <f t="shared" si="3"/>
        <v>0</v>
      </c>
      <c r="AR111" s="9" t="s">
        <v>138</v>
      </c>
      <c r="AT111" s="9" t="s">
        <v>134</v>
      </c>
      <c r="AU111" s="9" t="s">
        <v>82</v>
      </c>
      <c r="AY111" s="9" t="s">
        <v>130</v>
      </c>
      <c r="BE111" s="199">
        <f t="shared" si="4"/>
        <v>0</v>
      </c>
      <c r="BF111" s="199">
        <f t="shared" si="5"/>
        <v>0</v>
      </c>
      <c r="BG111" s="199">
        <f t="shared" si="6"/>
        <v>0</v>
      </c>
      <c r="BH111" s="199">
        <f t="shared" si="7"/>
        <v>0</v>
      </c>
      <c r="BI111" s="199">
        <f t="shared" si="8"/>
        <v>0</v>
      </c>
      <c r="BJ111" s="9" t="s">
        <v>80</v>
      </c>
      <c r="BK111" s="199">
        <f t="shared" si="9"/>
        <v>0</v>
      </c>
      <c r="BL111" s="9" t="s">
        <v>138</v>
      </c>
      <c r="BM111" s="9" t="s">
        <v>219</v>
      </c>
    </row>
    <row r="112" spans="2:65" s="31" customFormat="1" ht="25.5" customHeight="1">
      <c r="B112" s="26"/>
      <c r="C112" s="188" t="s">
        <v>220</v>
      </c>
      <c r="D112" s="188" t="s">
        <v>134</v>
      </c>
      <c r="E112" s="189" t="s">
        <v>221</v>
      </c>
      <c r="F112" s="190" t="s">
        <v>222</v>
      </c>
      <c r="G112" s="191" t="s">
        <v>137</v>
      </c>
      <c r="H112" s="192">
        <v>10</v>
      </c>
      <c r="I112" s="193"/>
      <c r="J112" s="194">
        <f t="shared" si="0"/>
        <v>0</v>
      </c>
      <c r="K112" s="190"/>
      <c r="L112" s="47"/>
      <c r="M112" s="195" t="s">
        <v>21</v>
      </c>
      <c r="N112" s="196" t="s">
        <v>43</v>
      </c>
      <c r="O112" s="27"/>
      <c r="P112" s="197">
        <f t="shared" si="1"/>
        <v>0</v>
      </c>
      <c r="Q112" s="197">
        <v>0</v>
      </c>
      <c r="R112" s="197">
        <f t="shared" si="2"/>
        <v>0</v>
      </c>
      <c r="S112" s="197">
        <v>0</v>
      </c>
      <c r="T112" s="198">
        <f t="shared" si="3"/>
        <v>0</v>
      </c>
      <c r="AR112" s="9" t="s">
        <v>138</v>
      </c>
      <c r="AT112" s="9" t="s">
        <v>134</v>
      </c>
      <c r="AU112" s="9" t="s">
        <v>82</v>
      </c>
      <c r="AY112" s="9" t="s">
        <v>130</v>
      </c>
      <c r="BE112" s="199">
        <f t="shared" si="4"/>
        <v>0</v>
      </c>
      <c r="BF112" s="199">
        <f t="shared" si="5"/>
        <v>0</v>
      </c>
      <c r="BG112" s="199">
        <f t="shared" si="6"/>
        <v>0</v>
      </c>
      <c r="BH112" s="199">
        <f t="shared" si="7"/>
        <v>0</v>
      </c>
      <c r="BI112" s="199">
        <f t="shared" si="8"/>
        <v>0</v>
      </c>
      <c r="BJ112" s="9" t="s">
        <v>80</v>
      </c>
      <c r="BK112" s="199">
        <f t="shared" si="9"/>
        <v>0</v>
      </c>
      <c r="BL112" s="9" t="s">
        <v>138</v>
      </c>
      <c r="BM112" s="9" t="s">
        <v>223</v>
      </c>
    </row>
    <row r="113" spans="2:65" s="31" customFormat="1" ht="25.5" customHeight="1">
      <c r="B113" s="26"/>
      <c r="C113" s="188" t="s">
        <v>224</v>
      </c>
      <c r="D113" s="188" t="s">
        <v>134</v>
      </c>
      <c r="E113" s="189" t="s">
        <v>225</v>
      </c>
      <c r="F113" s="190" t="s">
        <v>226</v>
      </c>
      <c r="G113" s="191" t="s">
        <v>137</v>
      </c>
      <c r="H113" s="192">
        <v>8</v>
      </c>
      <c r="I113" s="193"/>
      <c r="J113" s="194">
        <f t="shared" si="0"/>
        <v>0</v>
      </c>
      <c r="K113" s="190"/>
      <c r="L113" s="47"/>
      <c r="M113" s="195" t="s">
        <v>21</v>
      </c>
      <c r="N113" s="196" t="s">
        <v>43</v>
      </c>
      <c r="O113" s="27"/>
      <c r="P113" s="197">
        <f t="shared" si="1"/>
        <v>0</v>
      </c>
      <c r="Q113" s="197">
        <v>0</v>
      </c>
      <c r="R113" s="197">
        <f t="shared" si="2"/>
        <v>0</v>
      </c>
      <c r="S113" s="197">
        <v>0</v>
      </c>
      <c r="T113" s="198">
        <f t="shared" si="3"/>
        <v>0</v>
      </c>
      <c r="AR113" s="9" t="s">
        <v>138</v>
      </c>
      <c r="AT113" s="9" t="s">
        <v>134</v>
      </c>
      <c r="AU113" s="9" t="s">
        <v>82</v>
      </c>
      <c r="AY113" s="9" t="s">
        <v>130</v>
      </c>
      <c r="BE113" s="199">
        <f t="shared" si="4"/>
        <v>0</v>
      </c>
      <c r="BF113" s="199">
        <f t="shared" si="5"/>
        <v>0</v>
      </c>
      <c r="BG113" s="199">
        <f t="shared" si="6"/>
        <v>0</v>
      </c>
      <c r="BH113" s="199">
        <f t="shared" si="7"/>
        <v>0</v>
      </c>
      <c r="BI113" s="199">
        <f t="shared" si="8"/>
        <v>0</v>
      </c>
      <c r="BJ113" s="9" t="s">
        <v>80</v>
      </c>
      <c r="BK113" s="199">
        <f t="shared" si="9"/>
        <v>0</v>
      </c>
      <c r="BL113" s="9" t="s">
        <v>138</v>
      </c>
      <c r="BM113" s="9" t="s">
        <v>227</v>
      </c>
    </row>
    <row r="114" spans="2:65" s="31" customFormat="1" ht="25.5" customHeight="1">
      <c r="B114" s="26"/>
      <c r="C114" s="203" t="s">
        <v>228</v>
      </c>
      <c r="D114" s="203" t="s">
        <v>149</v>
      </c>
      <c r="E114" s="204" t="s">
        <v>229</v>
      </c>
      <c r="F114" s="205" t="s">
        <v>230</v>
      </c>
      <c r="G114" s="206" t="s">
        <v>231</v>
      </c>
      <c r="H114" s="207">
        <v>5</v>
      </c>
      <c r="I114" s="208"/>
      <c r="J114" s="209">
        <f t="shared" si="0"/>
        <v>0</v>
      </c>
      <c r="K114" s="205"/>
      <c r="L114" s="210"/>
      <c r="M114" s="211" t="s">
        <v>21</v>
      </c>
      <c r="N114" s="212" t="s">
        <v>43</v>
      </c>
      <c r="O114" s="27"/>
      <c r="P114" s="197">
        <f t="shared" si="1"/>
        <v>0</v>
      </c>
      <c r="Q114" s="197">
        <v>0.23</v>
      </c>
      <c r="R114" s="197">
        <f t="shared" si="2"/>
        <v>1.1500000000000001</v>
      </c>
      <c r="S114" s="197">
        <v>0</v>
      </c>
      <c r="T114" s="198">
        <f t="shared" si="3"/>
        <v>0</v>
      </c>
      <c r="AR114" s="9" t="s">
        <v>153</v>
      </c>
      <c r="AT114" s="9" t="s">
        <v>149</v>
      </c>
      <c r="AU114" s="9" t="s">
        <v>82</v>
      </c>
      <c r="AY114" s="9" t="s">
        <v>130</v>
      </c>
      <c r="BE114" s="199">
        <f t="shared" si="4"/>
        <v>0</v>
      </c>
      <c r="BF114" s="199">
        <f t="shared" si="5"/>
        <v>0</v>
      </c>
      <c r="BG114" s="199">
        <f t="shared" si="6"/>
        <v>0</v>
      </c>
      <c r="BH114" s="199">
        <f t="shared" si="7"/>
        <v>0</v>
      </c>
      <c r="BI114" s="199">
        <f t="shared" si="8"/>
        <v>0</v>
      </c>
      <c r="BJ114" s="9" t="s">
        <v>80</v>
      </c>
      <c r="BK114" s="199">
        <f t="shared" si="9"/>
        <v>0</v>
      </c>
      <c r="BL114" s="9" t="s">
        <v>138</v>
      </c>
      <c r="BM114" s="9" t="s">
        <v>232</v>
      </c>
    </row>
    <row r="115" spans="2:65" s="31" customFormat="1" ht="16.5" customHeight="1">
      <c r="B115" s="26"/>
      <c r="C115" s="188" t="s">
        <v>233</v>
      </c>
      <c r="D115" s="188" t="s">
        <v>134</v>
      </c>
      <c r="E115" s="189" t="s">
        <v>234</v>
      </c>
      <c r="F115" s="190" t="s">
        <v>235</v>
      </c>
      <c r="G115" s="191" t="s">
        <v>137</v>
      </c>
      <c r="H115" s="192">
        <v>1</v>
      </c>
      <c r="I115" s="193"/>
      <c r="J115" s="194">
        <f t="shared" si="0"/>
        <v>0</v>
      </c>
      <c r="K115" s="190"/>
      <c r="L115" s="47"/>
      <c r="M115" s="195" t="s">
        <v>21</v>
      </c>
      <c r="N115" s="196" t="s">
        <v>43</v>
      </c>
      <c r="O115" s="27"/>
      <c r="P115" s="197">
        <f t="shared" si="1"/>
        <v>0</v>
      </c>
      <c r="Q115" s="197">
        <v>0</v>
      </c>
      <c r="R115" s="197">
        <f t="shared" si="2"/>
        <v>0</v>
      </c>
      <c r="S115" s="197">
        <v>0</v>
      </c>
      <c r="T115" s="198">
        <f t="shared" si="3"/>
        <v>0</v>
      </c>
      <c r="AR115" s="9" t="s">
        <v>138</v>
      </c>
      <c r="AT115" s="9" t="s">
        <v>134</v>
      </c>
      <c r="AU115" s="9" t="s">
        <v>82</v>
      </c>
      <c r="AY115" s="9" t="s">
        <v>130</v>
      </c>
      <c r="BE115" s="199">
        <f t="shared" si="4"/>
        <v>0</v>
      </c>
      <c r="BF115" s="199">
        <f t="shared" si="5"/>
        <v>0</v>
      </c>
      <c r="BG115" s="199">
        <f t="shared" si="6"/>
        <v>0</v>
      </c>
      <c r="BH115" s="199">
        <f t="shared" si="7"/>
        <v>0</v>
      </c>
      <c r="BI115" s="199">
        <f t="shared" si="8"/>
        <v>0</v>
      </c>
      <c r="BJ115" s="9" t="s">
        <v>80</v>
      </c>
      <c r="BK115" s="199">
        <f t="shared" si="9"/>
        <v>0</v>
      </c>
      <c r="BL115" s="9" t="s">
        <v>138</v>
      </c>
      <c r="BM115" s="9" t="s">
        <v>236</v>
      </c>
    </row>
    <row r="116" spans="2:65" s="31" customFormat="1" ht="25.5" customHeight="1">
      <c r="B116" s="26"/>
      <c r="C116" s="203" t="s">
        <v>237</v>
      </c>
      <c r="D116" s="203" t="s">
        <v>149</v>
      </c>
      <c r="E116" s="204" t="s">
        <v>238</v>
      </c>
      <c r="F116" s="205" t="s">
        <v>239</v>
      </c>
      <c r="G116" s="206" t="s">
        <v>152</v>
      </c>
      <c r="H116" s="207">
        <v>1</v>
      </c>
      <c r="I116" s="208"/>
      <c r="J116" s="209">
        <f t="shared" si="0"/>
        <v>0</v>
      </c>
      <c r="K116" s="205"/>
      <c r="L116" s="210"/>
      <c r="M116" s="211" t="s">
        <v>21</v>
      </c>
      <c r="N116" s="212" t="s">
        <v>43</v>
      </c>
      <c r="O116" s="27"/>
      <c r="P116" s="197">
        <f t="shared" si="1"/>
        <v>0</v>
      </c>
      <c r="Q116" s="197">
        <v>0</v>
      </c>
      <c r="R116" s="197">
        <f t="shared" si="2"/>
        <v>0</v>
      </c>
      <c r="S116" s="197">
        <v>0</v>
      </c>
      <c r="T116" s="198">
        <f t="shared" si="3"/>
        <v>0</v>
      </c>
      <c r="AR116" s="9" t="s">
        <v>153</v>
      </c>
      <c r="AT116" s="9" t="s">
        <v>149</v>
      </c>
      <c r="AU116" s="9" t="s">
        <v>82</v>
      </c>
      <c r="AY116" s="9" t="s">
        <v>130</v>
      </c>
      <c r="BE116" s="199">
        <f t="shared" si="4"/>
        <v>0</v>
      </c>
      <c r="BF116" s="199">
        <f t="shared" si="5"/>
        <v>0</v>
      </c>
      <c r="BG116" s="199">
        <f t="shared" si="6"/>
        <v>0</v>
      </c>
      <c r="BH116" s="199">
        <f t="shared" si="7"/>
        <v>0</v>
      </c>
      <c r="BI116" s="199">
        <f t="shared" si="8"/>
        <v>0</v>
      </c>
      <c r="BJ116" s="9" t="s">
        <v>80</v>
      </c>
      <c r="BK116" s="199">
        <f t="shared" si="9"/>
        <v>0</v>
      </c>
      <c r="BL116" s="9" t="s">
        <v>138</v>
      </c>
      <c r="BM116" s="9" t="s">
        <v>240</v>
      </c>
    </row>
    <row r="117" spans="2:65" s="31" customFormat="1" ht="25.5" customHeight="1">
      <c r="B117" s="26"/>
      <c r="C117" s="188" t="s">
        <v>241</v>
      </c>
      <c r="D117" s="188" t="s">
        <v>134</v>
      </c>
      <c r="E117" s="189" t="s">
        <v>242</v>
      </c>
      <c r="F117" s="190" t="s">
        <v>243</v>
      </c>
      <c r="G117" s="191" t="s">
        <v>137</v>
      </c>
      <c r="H117" s="192">
        <v>4</v>
      </c>
      <c r="I117" s="193"/>
      <c r="J117" s="194">
        <f t="shared" si="0"/>
        <v>0</v>
      </c>
      <c r="K117" s="190"/>
      <c r="L117" s="47"/>
      <c r="M117" s="195" t="s">
        <v>21</v>
      </c>
      <c r="N117" s="196" t="s">
        <v>43</v>
      </c>
      <c r="O117" s="27"/>
      <c r="P117" s="197">
        <f t="shared" si="1"/>
        <v>0</v>
      </c>
      <c r="Q117" s="197">
        <v>0</v>
      </c>
      <c r="R117" s="197">
        <f t="shared" si="2"/>
        <v>0</v>
      </c>
      <c r="S117" s="197">
        <v>0</v>
      </c>
      <c r="T117" s="198">
        <f t="shared" si="3"/>
        <v>0</v>
      </c>
      <c r="AR117" s="9" t="s">
        <v>138</v>
      </c>
      <c r="AT117" s="9" t="s">
        <v>134</v>
      </c>
      <c r="AU117" s="9" t="s">
        <v>82</v>
      </c>
      <c r="AY117" s="9" t="s">
        <v>130</v>
      </c>
      <c r="BE117" s="199">
        <f t="shared" si="4"/>
        <v>0</v>
      </c>
      <c r="BF117" s="199">
        <f t="shared" si="5"/>
        <v>0</v>
      </c>
      <c r="BG117" s="199">
        <f t="shared" si="6"/>
        <v>0</v>
      </c>
      <c r="BH117" s="199">
        <f t="shared" si="7"/>
        <v>0</v>
      </c>
      <c r="BI117" s="199">
        <f t="shared" si="8"/>
        <v>0</v>
      </c>
      <c r="BJ117" s="9" t="s">
        <v>80</v>
      </c>
      <c r="BK117" s="199">
        <f t="shared" si="9"/>
        <v>0</v>
      </c>
      <c r="BL117" s="9" t="s">
        <v>138</v>
      </c>
      <c r="BM117" s="9" t="s">
        <v>244</v>
      </c>
    </row>
    <row r="118" spans="2:65" s="31" customFormat="1" ht="16.5" customHeight="1">
      <c r="B118" s="26"/>
      <c r="C118" s="203" t="s">
        <v>245</v>
      </c>
      <c r="D118" s="203" t="s">
        <v>149</v>
      </c>
      <c r="E118" s="204" t="s">
        <v>246</v>
      </c>
      <c r="F118" s="205" t="s">
        <v>247</v>
      </c>
      <c r="G118" s="206" t="s">
        <v>152</v>
      </c>
      <c r="H118" s="207">
        <v>1</v>
      </c>
      <c r="I118" s="208"/>
      <c r="J118" s="209">
        <f t="shared" si="0"/>
        <v>0</v>
      </c>
      <c r="K118" s="205"/>
      <c r="L118" s="210"/>
      <c r="M118" s="211" t="s">
        <v>21</v>
      </c>
      <c r="N118" s="212" t="s">
        <v>43</v>
      </c>
      <c r="O118" s="27"/>
      <c r="P118" s="197">
        <f t="shared" si="1"/>
        <v>0</v>
      </c>
      <c r="Q118" s="197">
        <v>0</v>
      </c>
      <c r="R118" s="197">
        <f t="shared" si="2"/>
        <v>0</v>
      </c>
      <c r="S118" s="197">
        <v>0</v>
      </c>
      <c r="T118" s="198">
        <f t="shared" si="3"/>
        <v>0</v>
      </c>
      <c r="AR118" s="9" t="s">
        <v>153</v>
      </c>
      <c r="AT118" s="9" t="s">
        <v>149</v>
      </c>
      <c r="AU118" s="9" t="s">
        <v>82</v>
      </c>
      <c r="AY118" s="9" t="s">
        <v>130</v>
      </c>
      <c r="BE118" s="199">
        <f t="shared" si="4"/>
        <v>0</v>
      </c>
      <c r="BF118" s="199">
        <f t="shared" si="5"/>
        <v>0</v>
      </c>
      <c r="BG118" s="199">
        <f t="shared" si="6"/>
        <v>0</v>
      </c>
      <c r="BH118" s="199">
        <f t="shared" si="7"/>
        <v>0</v>
      </c>
      <c r="BI118" s="199">
        <f t="shared" si="8"/>
        <v>0</v>
      </c>
      <c r="BJ118" s="9" t="s">
        <v>80</v>
      </c>
      <c r="BK118" s="199">
        <f t="shared" si="9"/>
        <v>0</v>
      </c>
      <c r="BL118" s="9" t="s">
        <v>138</v>
      </c>
      <c r="BM118" s="9" t="s">
        <v>248</v>
      </c>
    </row>
    <row r="119" spans="2:65" s="31" customFormat="1" ht="16.5" customHeight="1">
      <c r="B119" s="26"/>
      <c r="C119" s="203" t="s">
        <v>249</v>
      </c>
      <c r="D119" s="203" t="s">
        <v>149</v>
      </c>
      <c r="E119" s="204" t="s">
        <v>250</v>
      </c>
      <c r="F119" s="205" t="s">
        <v>251</v>
      </c>
      <c r="G119" s="206" t="s">
        <v>152</v>
      </c>
      <c r="H119" s="207">
        <v>1</v>
      </c>
      <c r="I119" s="208"/>
      <c r="J119" s="209">
        <f t="shared" si="0"/>
        <v>0</v>
      </c>
      <c r="K119" s="205"/>
      <c r="L119" s="210"/>
      <c r="M119" s="211" t="s">
        <v>21</v>
      </c>
      <c r="N119" s="212" t="s">
        <v>43</v>
      </c>
      <c r="O119" s="27"/>
      <c r="P119" s="197">
        <f t="shared" si="1"/>
        <v>0</v>
      </c>
      <c r="Q119" s="197">
        <v>0</v>
      </c>
      <c r="R119" s="197">
        <f t="shared" si="2"/>
        <v>0</v>
      </c>
      <c r="S119" s="197">
        <v>0</v>
      </c>
      <c r="T119" s="198">
        <f t="shared" si="3"/>
        <v>0</v>
      </c>
      <c r="AR119" s="9" t="s">
        <v>153</v>
      </c>
      <c r="AT119" s="9" t="s">
        <v>149</v>
      </c>
      <c r="AU119" s="9" t="s">
        <v>82</v>
      </c>
      <c r="AY119" s="9" t="s">
        <v>130</v>
      </c>
      <c r="BE119" s="199">
        <f t="shared" si="4"/>
        <v>0</v>
      </c>
      <c r="BF119" s="199">
        <f t="shared" si="5"/>
        <v>0</v>
      </c>
      <c r="BG119" s="199">
        <f t="shared" si="6"/>
        <v>0</v>
      </c>
      <c r="BH119" s="199">
        <f t="shared" si="7"/>
        <v>0</v>
      </c>
      <c r="BI119" s="199">
        <f t="shared" si="8"/>
        <v>0</v>
      </c>
      <c r="BJ119" s="9" t="s">
        <v>80</v>
      </c>
      <c r="BK119" s="199">
        <f t="shared" si="9"/>
        <v>0</v>
      </c>
      <c r="BL119" s="9" t="s">
        <v>138</v>
      </c>
      <c r="BM119" s="9" t="s">
        <v>252</v>
      </c>
    </row>
    <row r="120" spans="2:65" s="31" customFormat="1" ht="16.5" customHeight="1">
      <c r="B120" s="26"/>
      <c r="C120" s="203" t="s">
        <v>253</v>
      </c>
      <c r="D120" s="203" t="s">
        <v>149</v>
      </c>
      <c r="E120" s="204" t="s">
        <v>254</v>
      </c>
      <c r="F120" s="205" t="s">
        <v>255</v>
      </c>
      <c r="G120" s="206" t="s">
        <v>152</v>
      </c>
      <c r="H120" s="207">
        <v>1</v>
      </c>
      <c r="I120" s="208"/>
      <c r="J120" s="209">
        <f t="shared" si="0"/>
        <v>0</v>
      </c>
      <c r="K120" s="205"/>
      <c r="L120" s="210"/>
      <c r="M120" s="211" t="s">
        <v>21</v>
      </c>
      <c r="N120" s="212" t="s">
        <v>43</v>
      </c>
      <c r="O120" s="27"/>
      <c r="P120" s="197">
        <f t="shared" si="1"/>
        <v>0</v>
      </c>
      <c r="Q120" s="197">
        <v>0</v>
      </c>
      <c r="R120" s="197">
        <f t="shared" si="2"/>
        <v>0</v>
      </c>
      <c r="S120" s="197">
        <v>0</v>
      </c>
      <c r="T120" s="198">
        <f t="shared" si="3"/>
        <v>0</v>
      </c>
      <c r="AR120" s="9" t="s">
        <v>153</v>
      </c>
      <c r="AT120" s="9" t="s">
        <v>149</v>
      </c>
      <c r="AU120" s="9" t="s">
        <v>82</v>
      </c>
      <c r="AY120" s="9" t="s">
        <v>130</v>
      </c>
      <c r="BE120" s="199">
        <f t="shared" si="4"/>
        <v>0</v>
      </c>
      <c r="BF120" s="199">
        <f t="shared" si="5"/>
        <v>0</v>
      </c>
      <c r="BG120" s="199">
        <f t="shared" si="6"/>
        <v>0</v>
      </c>
      <c r="BH120" s="199">
        <f t="shared" si="7"/>
        <v>0</v>
      </c>
      <c r="BI120" s="199">
        <f t="shared" si="8"/>
        <v>0</v>
      </c>
      <c r="BJ120" s="9" t="s">
        <v>80</v>
      </c>
      <c r="BK120" s="199">
        <f t="shared" si="9"/>
        <v>0</v>
      </c>
      <c r="BL120" s="9" t="s">
        <v>138</v>
      </c>
      <c r="BM120" s="9" t="s">
        <v>256</v>
      </c>
    </row>
    <row r="121" spans="2:65" s="31" customFormat="1" ht="16.5" customHeight="1">
      <c r="B121" s="26"/>
      <c r="C121" s="203" t="s">
        <v>257</v>
      </c>
      <c r="D121" s="203" t="s">
        <v>149</v>
      </c>
      <c r="E121" s="204" t="s">
        <v>258</v>
      </c>
      <c r="F121" s="205" t="s">
        <v>259</v>
      </c>
      <c r="G121" s="206" t="s">
        <v>152</v>
      </c>
      <c r="H121" s="207">
        <v>1</v>
      </c>
      <c r="I121" s="208"/>
      <c r="J121" s="209">
        <f t="shared" si="0"/>
        <v>0</v>
      </c>
      <c r="K121" s="205"/>
      <c r="L121" s="210"/>
      <c r="M121" s="211" t="s">
        <v>21</v>
      </c>
      <c r="N121" s="212" t="s">
        <v>43</v>
      </c>
      <c r="O121" s="27"/>
      <c r="P121" s="197">
        <f t="shared" si="1"/>
        <v>0</v>
      </c>
      <c r="Q121" s="197">
        <v>0</v>
      </c>
      <c r="R121" s="197">
        <f t="shared" si="2"/>
        <v>0</v>
      </c>
      <c r="S121" s="197">
        <v>0</v>
      </c>
      <c r="T121" s="198">
        <f t="shared" si="3"/>
        <v>0</v>
      </c>
      <c r="AR121" s="9" t="s">
        <v>153</v>
      </c>
      <c r="AT121" s="9" t="s">
        <v>149</v>
      </c>
      <c r="AU121" s="9" t="s">
        <v>82</v>
      </c>
      <c r="AY121" s="9" t="s">
        <v>130</v>
      </c>
      <c r="BE121" s="199">
        <f t="shared" si="4"/>
        <v>0</v>
      </c>
      <c r="BF121" s="199">
        <f t="shared" si="5"/>
        <v>0</v>
      </c>
      <c r="BG121" s="199">
        <f t="shared" si="6"/>
        <v>0</v>
      </c>
      <c r="BH121" s="199">
        <f t="shared" si="7"/>
        <v>0</v>
      </c>
      <c r="BI121" s="199">
        <f t="shared" si="8"/>
        <v>0</v>
      </c>
      <c r="BJ121" s="9" t="s">
        <v>80</v>
      </c>
      <c r="BK121" s="199">
        <f t="shared" si="9"/>
        <v>0</v>
      </c>
      <c r="BL121" s="9" t="s">
        <v>138</v>
      </c>
      <c r="BM121" s="9" t="s">
        <v>260</v>
      </c>
    </row>
    <row r="122" spans="2:65" s="31" customFormat="1" ht="25.5" customHeight="1">
      <c r="B122" s="26"/>
      <c r="C122" s="188" t="s">
        <v>261</v>
      </c>
      <c r="D122" s="188" t="s">
        <v>134</v>
      </c>
      <c r="E122" s="189" t="s">
        <v>262</v>
      </c>
      <c r="F122" s="190" t="s">
        <v>263</v>
      </c>
      <c r="G122" s="191" t="s">
        <v>137</v>
      </c>
      <c r="H122" s="192">
        <v>3</v>
      </c>
      <c r="I122" s="193"/>
      <c r="J122" s="194">
        <f t="shared" si="0"/>
        <v>0</v>
      </c>
      <c r="K122" s="190"/>
      <c r="L122" s="47"/>
      <c r="M122" s="195" t="s">
        <v>21</v>
      </c>
      <c r="N122" s="196" t="s">
        <v>43</v>
      </c>
      <c r="O122" s="27"/>
      <c r="P122" s="197">
        <f t="shared" si="1"/>
        <v>0</v>
      </c>
      <c r="Q122" s="197">
        <v>0</v>
      </c>
      <c r="R122" s="197">
        <f t="shared" si="2"/>
        <v>0</v>
      </c>
      <c r="S122" s="197">
        <v>0</v>
      </c>
      <c r="T122" s="198">
        <f t="shared" si="3"/>
        <v>0</v>
      </c>
      <c r="AR122" s="9" t="s">
        <v>138</v>
      </c>
      <c r="AT122" s="9" t="s">
        <v>134</v>
      </c>
      <c r="AU122" s="9" t="s">
        <v>82</v>
      </c>
      <c r="AY122" s="9" t="s">
        <v>130</v>
      </c>
      <c r="BE122" s="199">
        <f t="shared" si="4"/>
        <v>0</v>
      </c>
      <c r="BF122" s="199">
        <f t="shared" si="5"/>
        <v>0</v>
      </c>
      <c r="BG122" s="199">
        <f t="shared" si="6"/>
        <v>0</v>
      </c>
      <c r="BH122" s="199">
        <f t="shared" si="7"/>
        <v>0</v>
      </c>
      <c r="BI122" s="199">
        <f t="shared" si="8"/>
        <v>0</v>
      </c>
      <c r="BJ122" s="9" t="s">
        <v>80</v>
      </c>
      <c r="BK122" s="199">
        <f t="shared" si="9"/>
        <v>0</v>
      </c>
      <c r="BL122" s="9" t="s">
        <v>138</v>
      </c>
      <c r="BM122" s="9" t="s">
        <v>264</v>
      </c>
    </row>
    <row r="123" spans="2:65" s="31" customFormat="1" ht="16.5" customHeight="1">
      <c r="B123" s="26"/>
      <c r="C123" s="203" t="s">
        <v>265</v>
      </c>
      <c r="D123" s="203" t="s">
        <v>149</v>
      </c>
      <c r="E123" s="204" t="s">
        <v>266</v>
      </c>
      <c r="F123" s="205" t="s">
        <v>267</v>
      </c>
      <c r="G123" s="206" t="s">
        <v>152</v>
      </c>
      <c r="H123" s="207">
        <v>3</v>
      </c>
      <c r="I123" s="208"/>
      <c r="J123" s="209">
        <f t="shared" si="0"/>
        <v>0</v>
      </c>
      <c r="K123" s="205"/>
      <c r="L123" s="210"/>
      <c r="M123" s="211" t="s">
        <v>21</v>
      </c>
      <c r="N123" s="212" t="s">
        <v>43</v>
      </c>
      <c r="O123" s="27"/>
      <c r="P123" s="197">
        <f t="shared" si="1"/>
        <v>0</v>
      </c>
      <c r="Q123" s="197">
        <v>0</v>
      </c>
      <c r="R123" s="197">
        <f t="shared" si="2"/>
        <v>0</v>
      </c>
      <c r="S123" s="197">
        <v>0</v>
      </c>
      <c r="T123" s="198">
        <f t="shared" si="3"/>
        <v>0</v>
      </c>
      <c r="AR123" s="9" t="s">
        <v>153</v>
      </c>
      <c r="AT123" s="9" t="s">
        <v>149</v>
      </c>
      <c r="AU123" s="9" t="s">
        <v>82</v>
      </c>
      <c r="AY123" s="9" t="s">
        <v>130</v>
      </c>
      <c r="BE123" s="199">
        <f t="shared" si="4"/>
        <v>0</v>
      </c>
      <c r="BF123" s="199">
        <f t="shared" si="5"/>
        <v>0</v>
      </c>
      <c r="BG123" s="199">
        <f t="shared" si="6"/>
        <v>0</v>
      </c>
      <c r="BH123" s="199">
        <f t="shared" si="7"/>
        <v>0</v>
      </c>
      <c r="BI123" s="199">
        <f t="shared" si="8"/>
        <v>0</v>
      </c>
      <c r="BJ123" s="9" t="s">
        <v>80</v>
      </c>
      <c r="BK123" s="199">
        <f t="shared" si="9"/>
        <v>0</v>
      </c>
      <c r="BL123" s="9" t="s">
        <v>138</v>
      </c>
      <c r="BM123" s="9" t="s">
        <v>268</v>
      </c>
    </row>
    <row r="124" spans="2:65" s="31" customFormat="1" ht="38.25" customHeight="1">
      <c r="B124" s="26"/>
      <c r="C124" s="188" t="s">
        <v>269</v>
      </c>
      <c r="D124" s="188" t="s">
        <v>134</v>
      </c>
      <c r="E124" s="189" t="s">
        <v>270</v>
      </c>
      <c r="F124" s="190" t="s">
        <v>271</v>
      </c>
      <c r="G124" s="191" t="s">
        <v>137</v>
      </c>
      <c r="H124" s="192">
        <v>10</v>
      </c>
      <c r="I124" s="193"/>
      <c r="J124" s="194">
        <f t="shared" si="0"/>
        <v>0</v>
      </c>
      <c r="K124" s="190"/>
      <c r="L124" s="47"/>
      <c r="M124" s="195" t="s">
        <v>21</v>
      </c>
      <c r="N124" s="196" t="s">
        <v>43</v>
      </c>
      <c r="O124" s="27"/>
      <c r="P124" s="197">
        <f t="shared" si="1"/>
        <v>0</v>
      </c>
      <c r="Q124" s="197">
        <v>0</v>
      </c>
      <c r="R124" s="197">
        <f t="shared" si="2"/>
        <v>0</v>
      </c>
      <c r="S124" s="197">
        <v>0</v>
      </c>
      <c r="T124" s="198">
        <f t="shared" si="3"/>
        <v>0</v>
      </c>
      <c r="AR124" s="9" t="s">
        <v>138</v>
      </c>
      <c r="AT124" s="9" t="s">
        <v>134</v>
      </c>
      <c r="AU124" s="9" t="s">
        <v>82</v>
      </c>
      <c r="AY124" s="9" t="s">
        <v>130</v>
      </c>
      <c r="BE124" s="199">
        <f t="shared" si="4"/>
        <v>0</v>
      </c>
      <c r="BF124" s="199">
        <f t="shared" si="5"/>
        <v>0</v>
      </c>
      <c r="BG124" s="199">
        <f t="shared" si="6"/>
        <v>0</v>
      </c>
      <c r="BH124" s="199">
        <f t="shared" si="7"/>
        <v>0</v>
      </c>
      <c r="BI124" s="199">
        <f t="shared" si="8"/>
        <v>0</v>
      </c>
      <c r="BJ124" s="9" t="s">
        <v>80</v>
      </c>
      <c r="BK124" s="199">
        <f t="shared" si="9"/>
        <v>0</v>
      </c>
      <c r="BL124" s="9" t="s">
        <v>138</v>
      </c>
      <c r="BM124" s="9" t="s">
        <v>272</v>
      </c>
    </row>
    <row r="125" spans="2:65" s="31" customFormat="1" ht="16.5" customHeight="1">
      <c r="B125" s="26"/>
      <c r="C125" s="203" t="s">
        <v>273</v>
      </c>
      <c r="D125" s="203" t="s">
        <v>149</v>
      </c>
      <c r="E125" s="204" t="s">
        <v>274</v>
      </c>
      <c r="F125" s="205" t="s">
        <v>275</v>
      </c>
      <c r="G125" s="206" t="s">
        <v>152</v>
      </c>
      <c r="H125" s="207">
        <v>10</v>
      </c>
      <c r="I125" s="208"/>
      <c r="J125" s="209">
        <f t="shared" si="0"/>
        <v>0</v>
      </c>
      <c r="K125" s="205"/>
      <c r="L125" s="210"/>
      <c r="M125" s="211" t="s">
        <v>21</v>
      </c>
      <c r="N125" s="212" t="s">
        <v>43</v>
      </c>
      <c r="O125" s="27"/>
      <c r="P125" s="197">
        <f t="shared" si="1"/>
        <v>0</v>
      </c>
      <c r="Q125" s="197">
        <v>0</v>
      </c>
      <c r="R125" s="197">
        <f t="shared" si="2"/>
        <v>0</v>
      </c>
      <c r="S125" s="197">
        <v>0</v>
      </c>
      <c r="T125" s="198">
        <f t="shared" si="3"/>
        <v>0</v>
      </c>
      <c r="AR125" s="9" t="s">
        <v>153</v>
      </c>
      <c r="AT125" s="9" t="s">
        <v>149</v>
      </c>
      <c r="AU125" s="9" t="s">
        <v>82</v>
      </c>
      <c r="AY125" s="9" t="s">
        <v>130</v>
      </c>
      <c r="BE125" s="199">
        <f t="shared" si="4"/>
        <v>0</v>
      </c>
      <c r="BF125" s="199">
        <f t="shared" si="5"/>
        <v>0</v>
      </c>
      <c r="BG125" s="199">
        <f t="shared" si="6"/>
        <v>0</v>
      </c>
      <c r="BH125" s="199">
        <f t="shared" si="7"/>
        <v>0</v>
      </c>
      <c r="BI125" s="199">
        <f t="shared" si="8"/>
        <v>0</v>
      </c>
      <c r="BJ125" s="9" t="s">
        <v>80</v>
      </c>
      <c r="BK125" s="199">
        <f t="shared" si="9"/>
        <v>0</v>
      </c>
      <c r="BL125" s="9" t="s">
        <v>138</v>
      </c>
      <c r="BM125" s="9" t="s">
        <v>276</v>
      </c>
    </row>
    <row r="126" spans="2:65" s="31" customFormat="1" ht="25.5" customHeight="1">
      <c r="B126" s="26"/>
      <c r="C126" s="203" t="s">
        <v>277</v>
      </c>
      <c r="D126" s="203" t="s">
        <v>149</v>
      </c>
      <c r="E126" s="204" t="s">
        <v>278</v>
      </c>
      <c r="F126" s="205" t="s">
        <v>279</v>
      </c>
      <c r="G126" s="206" t="s">
        <v>152</v>
      </c>
      <c r="H126" s="207">
        <v>15</v>
      </c>
      <c r="I126" s="208"/>
      <c r="J126" s="209">
        <f t="shared" si="0"/>
        <v>0</v>
      </c>
      <c r="K126" s="205"/>
      <c r="L126" s="210"/>
      <c r="M126" s="211" t="s">
        <v>21</v>
      </c>
      <c r="N126" s="212" t="s">
        <v>43</v>
      </c>
      <c r="O126" s="27"/>
      <c r="P126" s="197">
        <f t="shared" si="1"/>
        <v>0</v>
      </c>
      <c r="Q126" s="197">
        <v>0</v>
      </c>
      <c r="R126" s="197">
        <f t="shared" si="2"/>
        <v>0</v>
      </c>
      <c r="S126" s="197">
        <v>0</v>
      </c>
      <c r="T126" s="198">
        <f t="shared" si="3"/>
        <v>0</v>
      </c>
      <c r="AR126" s="9" t="s">
        <v>153</v>
      </c>
      <c r="AT126" s="9" t="s">
        <v>149</v>
      </c>
      <c r="AU126" s="9" t="s">
        <v>82</v>
      </c>
      <c r="AY126" s="9" t="s">
        <v>130</v>
      </c>
      <c r="BE126" s="199">
        <f t="shared" si="4"/>
        <v>0</v>
      </c>
      <c r="BF126" s="199">
        <f t="shared" si="5"/>
        <v>0</v>
      </c>
      <c r="BG126" s="199">
        <f t="shared" si="6"/>
        <v>0</v>
      </c>
      <c r="BH126" s="199">
        <f t="shared" si="7"/>
        <v>0</v>
      </c>
      <c r="BI126" s="199">
        <f t="shared" si="8"/>
        <v>0</v>
      </c>
      <c r="BJ126" s="9" t="s">
        <v>80</v>
      </c>
      <c r="BK126" s="199">
        <f t="shared" si="9"/>
        <v>0</v>
      </c>
      <c r="BL126" s="9" t="s">
        <v>138</v>
      </c>
      <c r="BM126" s="9" t="s">
        <v>280</v>
      </c>
    </row>
    <row r="127" spans="2:65" s="31" customFormat="1" ht="25.5" customHeight="1">
      <c r="B127" s="26"/>
      <c r="C127" s="188" t="s">
        <v>281</v>
      </c>
      <c r="D127" s="188" t="s">
        <v>134</v>
      </c>
      <c r="E127" s="189" t="s">
        <v>282</v>
      </c>
      <c r="F127" s="190" t="s">
        <v>283</v>
      </c>
      <c r="G127" s="191" t="s">
        <v>137</v>
      </c>
      <c r="H127" s="192">
        <v>1</v>
      </c>
      <c r="I127" s="193"/>
      <c r="J127" s="194">
        <f t="shared" si="0"/>
        <v>0</v>
      </c>
      <c r="K127" s="190"/>
      <c r="L127" s="47"/>
      <c r="M127" s="195" t="s">
        <v>21</v>
      </c>
      <c r="N127" s="196" t="s">
        <v>43</v>
      </c>
      <c r="O127" s="27"/>
      <c r="P127" s="197">
        <f t="shared" si="1"/>
        <v>0</v>
      </c>
      <c r="Q127" s="197">
        <v>0</v>
      </c>
      <c r="R127" s="197">
        <f t="shared" si="2"/>
        <v>0</v>
      </c>
      <c r="S127" s="197">
        <v>0</v>
      </c>
      <c r="T127" s="198">
        <f t="shared" si="3"/>
        <v>0</v>
      </c>
      <c r="AR127" s="9" t="s">
        <v>138</v>
      </c>
      <c r="AT127" s="9" t="s">
        <v>134</v>
      </c>
      <c r="AU127" s="9" t="s">
        <v>82</v>
      </c>
      <c r="AY127" s="9" t="s">
        <v>130</v>
      </c>
      <c r="BE127" s="199">
        <f t="shared" si="4"/>
        <v>0</v>
      </c>
      <c r="BF127" s="199">
        <f t="shared" si="5"/>
        <v>0</v>
      </c>
      <c r="BG127" s="199">
        <f t="shared" si="6"/>
        <v>0</v>
      </c>
      <c r="BH127" s="199">
        <f t="shared" si="7"/>
        <v>0</v>
      </c>
      <c r="BI127" s="199">
        <f t="shared" si="8"/>
        <v>0</v>
      </c>
      <c r="BJ127" s="9" t="s">
        <v>80</v>
      </c>
      <c r="BK127" s="199">
        <f t="shared" si="9"/>
        <v>0</v>
      </c>
      <c r="BL127" s="9" t="s">
        <v>138</v>
      </c>
      <c r="BM127" s="9" t="s">
        <v>284</v>
      </c>
    </row>
    <row r="128" spans="2:65" s="31" customFormat="1" ht="25.5" customHeight="1">
      <c r="B128" s="26"/>
      <c r="C128" s="188" t="s">
        <v>285</v>
      </c>
      <c r="D128" s="188" t="s">
        <v>134</v>
      </c>
      <c r="E128" s="189" t="s">
        <v>286</v>
      </c>
      <c r="F128" s="190" t="s">
        <v>287</v>
      </c>
      <c r="G128" s="191" t="s">
        <v>137</v>
      </c>
      <c r="H128" s="192">
        <v>1</v>
      </c>
      <c r="I128" s="193"/>
      <c r="J128" s="194">
        <f t="shared" si="0"/>
        <v>0</v>
      </c>
      <c r="K128" s="190"/>
      <c r="L128" s="47"/>
      <c r="M128" s="195" t="s">
        <v>21</v>
      </c>
      <c r="N128" s="196" t="s">
        <v>43</v>
      </c>
      <c r="O128" s="27"/>
      <c r="P128" s="197">
        <f t="shared" si="1"/>
        <v>0</v>
      </c>
      <c r="Q128" s="197">
        <v>0</v>
      </c>
      <c r="R128" s="197">
        <f t="shared" si="2"/>
        <v>0</v>
      </c>
      <c r="S128" s="197">
        <v>0</v>
      </c>
      <c r="T128" s="198">
        <f t="shared" si="3"/>
        <v>0</v>
      </c>
      <c r="AR128" s="9" t="s">
        <v>138</v>
      </c>
      <c r="AT128" s="9" t="s">
        <v>134</v>
      </c>
      <c r="AU128" s="9" t="s">
        <v>82</v>
      </c>
      <c r="AY128" s="9" t="s">
        <v>130</v>
      </c>
      <c r="BE128" s="199">
        <f t="shared" si="4"/>
        <v>0</v>
      </c>
      <c r="BF128" s="199">
        <f t="shared" si="5"/>
        <v>0</v>
      </c>
      <c r="BG128" s="199">
        <f t="shared" si="6"/>
        <v>0</v>
      </c>
      <c r="BH128" s="199">
        <f t="shared" si="7"/>
        <v>0</v>
      </c>
      <c r="BI128" s="199">
        <f t="shared" si="8"/>
        <v>0</v>
      </c>
      <c r="BJ128" s="9" t="s">
        <v>80</v>
      </c>
      <c r="BK128" s="199">
        <f t="shared" si="9"/>
        <v>0</v>
      </c>
      <c r="BL128" s="9" t="s">
        <v>138</v>
      </c>
      <c r="BM128" s="9" t="s">
        <v>288</v>
      </c>
    </row>
    <row r="129" spans="2:65" s="31" customFormat="1" ht="25.5" customHeight="1">
      <c r="B129" s="26"/>
      <c r="C129" s="203" t="s">
        <v>289</v>
      </c>
      <c r="D129" s="203" t="s">
        <v>149</v>
      </c>
      <c r="E129" s="204" t="s">
        <v>290</v>
      </c>
      <c r="F129" s="205" t="s">
        <v>291</v>
      </c>
      <c r="G129" s="206" t="s">
        <v>152</v>
      </c>
      <c r="H129" s="207">
        <v>2</v>
      </c>
      <c r="I129" s="208"/>
      <c r="J129" s="209">
        <f t="shared" si="0"/>
        <v>0</v>
      </c>
      <c r="K129" s="205"/>
      <c r="L129" s="210"/>
      <c r="M129" s="211" t="s">
        <v>21</v>
      </c>
      <c r="N129" s="212" t="s">
        <v>43</v>
      </c>
      <c r="O129" s="27"/>
      <c r="P129" s="197">
        <f t="shared" si="1"/>
        <v>0</v>
      </c>
      <c r="Q129" s="197">
        <v>0</v>
      </c>
      <c r="R129" s="197">
        <f t="shared" si="2"/>
        <v>0</v>
      </c>
      <c r="S129" s="197">
        <v>0</v>
      </c>
      <c r="T129" s="198">
        <f t="shared" si="3"/>
        <v>0</v>
      </c>
      <c r="AR129" s="9" t="s">
        <v>153</v>
      </c>
      <c r="AT129" s="9" t="s">
        <v>149</v>
      </c>
      <c r="AU129" s="9" t="s">
        <v>82</v>
      </c>
      <c r="AY129" s="9" t="s">
        <v>130</v>
      </c>
      <c r="BE129" s="199">
        <f t="shared" si="4"/>
        <v>0</v>
      </c>
      <c r="BF129" s="199">
        <f t="shared" si="5"/>
        <v>0</v>
      </c>
      <c r="BG129" s="199">
        <f t="shared" si="6"/>
        <v>0</v>
      </c>
      <c r="BH129" s="199">
        <f t="shared" si="7"/>
        <v>0</v>
      </c>
      <c r="BI129" s="199">
        <f t="shared" si="8"/>
        <v>0</v>
      </c>
      <c r="BJ129" s="9" t="s">
        <v>80</v>
      </c>
      <c r="BK129" s="199">
        <f t="shared" si="9"/>
        <v>0</v>
      </c>
      <c r="BL129" s="9" t="s">
        <v>138</v>
      </c>
      <c r="BM129" s="9" t="s">
        <v>292</v>
      </c>
    </row>
    <row r="130" spans="2:65" s="31" customFormat="1" ht="25.5" customHeight="1">
      <c r="B130" s="26"/>
      <c r="C130" s="188" t="s">
        <v>293</v>
      </c>
      <c r="D130" s="188" t="s">
        <v>134</v>
      </c>
      <c r="E130" s="189" t="s">
        <v>294</v>
      </c>
      <c r="F130" s="190" t="s">
        <v>295</v>
      </c>
      <c r="G130" s="191" t="s">
        <v>137</v>
      </c>
      <c r="H130" s="192">
        <v>1</v>
      </c>
      <c r="I130" s="193"/>
      <c r="J130" s="194">
        <f t="shared" si="0"/>
        <v>0</v>
      </c>
      <c r="K130" s="190"/>
      <c r="L130" s="47"/>
      <c r="M130" s="195" t="s">
        <v>21</v>
      </c>
      <c r="N130" s="196" t="s">
        <v>43</v>
      </c>
      <c r="O130" s="27"/>
      <c r="P130" s="197">
        <f t="shared" si="1"/>
        <v>0</v>
      </c>
      <c r="Q130" s="197">
        <v>0</v>
      </c>
      <c r="R130" s="197">
        <f t="shared" si="2"/>
        <v>0</v>
      </c>
      <c r="S130" s="197">
        <v>0</v>
      </c>
      <c r="T130" s="198">
        <f t="shared" si="3"/>
        <v>0</v>
      </c>
      <c r="AR130" s="9" t="s">
        <v>138</v>
      </c>
      <c r="AT130" s="9" t="s">
        <v>134</v>
      </c>
      <c r="AU130" s="9" t="s">
        <v>82</v>
      </c>
      <c r="AY130" s="9" t="s">
        <v>130</v>
      </c>
      <c r="BE130" s="199">
        <f t="shared" si="4"/>
        <v>0</v>
      </c>
      <c r="BF130" s="199">
        <f t="shared" si="5"/>
        <v>0</v>
      </c>
      <c r="BG130" s="199">
        <f t="shared" si="6"/>
        <v>0</v>
      </c>
      <c r="BH130" s="199">
        <f t="shared" si="7"/>
        <v>0</v>
      </c>
      <c r="BI130" s="199">
        <f t="shared" si="8"/>
        <v>0</v>
      </c>
      <c r="BJ130" s="9" t="s">
        <v>80</v>
      </c>
      <c r="BK130" s="199">
        <f t="shared" si="9"/>
        <v>0</v>
      </c>
      <c r="BL130" s="9" t="s">
        <v>138</v>
      </c>
      <c r="BM130" s="9" t="s">
        <v>296</v>
      </c>
    </row>
    <row r="131" spans="2:65" s="31" customFormat="1" ht="16.5" customHeight="1">
      <c r="B131" s="26"/>
      <c r="C131" s="203" t="s">
        <v>297</v>
      </c>
      <c r="D131" s="203" t="s">
        <v>149</v>
      </c>
      <c r="E131" s="204" t="s">
        <v>298</v>
      </c>
      <c r="F131" s="205" t="s">
        <v>299</v>
      </c>
      <c r="G131" s="206" t="s">
        <v>152</v>
      </c>
      <c r="H131" s="207">
        <v>1</v>
      </c>
      <c r="I131" s="208"/>
      <c r="J131" s="209">
        <f t="shared" si="0"/>
        <v>0</v>
      </c>
      <c r="K131" s="205"/>
      <c r="L131" s="210"/>
      <c r="M131" s="211" t="s">
        <v>21</v>
      </c>
      <c r="N131" s="212" t="s">
        <v>43</v>
      </c>
      <c r="O131" s="27"/>
      <c r="P131" s="197">
        <f t="shared" si="1"/>
        <v>0</v>
      </c>
      <c r="Q131" s="197">
        <v>0</v>
      </c>
      <c r="R131" s="197">
        <f t="shared" si="2"/>
        <v>0</v>
      </c>
      <c r="S131" s="197">
        <v>0</v>
      </c>
      <c r="T131" s="198">
        <f t="shared" si="3"/>
        <v>0</v>
      </c>
      <c r="AR131" s="9" t="s">
        <v>153</v>
      </c>
      <c r="AT131" s="9" t="s">
        <v>149</v>
      </c>
      <c r="AU131" s="9" t="s">
        <v>82</v>
      </c>
      <c r="AY131" s="9" t="s">
        <v>130</v>
      </c>
      <c r="BE131" s="199">
        <f t="shared" si="4"/>
        <v>0</v>
      </c>
      <c r="BF131" s="199">
        <f t="shared" si="5"/>
        <v>0</v>
      </c>
      <c r="BG131" s="199">
        <f t="shared" si="6"/>
        <v>0</v>
      </c>
      <c r="BH131" s="199">
        <f t="shared" si="7"/>
        <v>0</v>
      </c>
      <c r="BI131" s="199">
        <f t="shared" si="8"/>
        <v>0</v>
      </c>
      <c r="BJ131" s="9" t="s">
        <v>80</v>
      </c>
      <c r="BK131" s="199">
        <f t="shared" si="9"/>
        <v>0</v>
      </c>
      <c r="BL131" s="9" t="s">
        <v>138</v>
      </c>
      <c r="BM131" s="9" t="s">
        <v>300</v>
      </c>
    </row>
    <row r="132" spans="2:65" s="31" customFormat="1" ht="16.5" customHeight="1">
      <c r="B132" s="26"/>
      <c r="C132" s="188" t="s">
        <v>301</v>
      </c>
      <c r="D132" s="188" t="s">
        <v>134</v>
      </c>
      <c r="E132" s="189" t="s">
        <v>302</v>
      </c>
      <c r="F132" s="190" t="s">
        <v>303</v>
      </c>
      <c r="G132" s="191" t="s">
        <v>137</v>
      </c>
      <c r="H132" s="192">
        <v>21</v>
      </c>
      <c r="I132" s="193"/>
      <c r="J132" s="194">
        <f t="shared" si="0"/>
        <v>0</v>
      </c>
      <c r="K132" s="190"/>
      <c r="L132" s="47"/>
      <c r="M132" s="195" t="s">
        <v>21</v>
      </c>
      <c r="N132" s="196" t="s">
        <v>43</v>
      </c>
      <c r="O132" s="27"/>
      <c r="P132" s="197">
        <f t="shared" si="1"/>
        <v>0</v>
      </c>
      <c r="Q132" s="197">
        <v>0</v>
      </c>
      <c r="R132" s="197">
        <f t="shared" si="2"/>
        <v>0</v>
      </c>
      <c r="S132" s="197">
        <v>0</v>
      </c>
      <c r="T132" s="198">
        <f t="shared" si="3"/>
        <v>0</v>
      </c>
      <c r="AR132" s="9" t="s">
        <v>138</v>
      </c>
      <c r="AT132" s="9" t="s">
        <v>134</v>
      </c>
      <c r="AU132" s="9" t="s">
        <v>82</v>
      </c>
      <c r="AY132" s="9" t="s">
        <v>130</v>
      </c>
      <c r="BE132" s="199">
        <f t="shared" si="4"/>
        <v>0</v>
      </c>
      <c r="BF132" s="199">
        <f t="shared" si="5"/>
        <v>0</v>
      </c>
      <c r="BG132" s="199">
        <f t="shared" si="6"/>
        <v>0</v>
      </c>
      <c r="BH132" s="199">
        <f t="shared" si="7"/>
        <v>0</v>
      </c>
      <c r="BI132" s="199">
        <f t="shared" si="8"/>
        <v>0</v>
      </c>
      <c r="BJ132" s="9" t="s">
        <v>80</v>
      </c>
      <c r="BK132" s="199">
        <f t="shared" si="9"/>
        <v>0</v>
      </c>
      <c r="BL132" s="9" t="s">
        <v>138</v>
      </c>
      <c r="BM132" s="9" t="s">
        <v>304</v>
      </c>
    </row>
    <row r="133" spans="2:65" s="31" customFormat="1" ht="38.25" customHeight="1">
      <c r="B133" s="26"/>
      <c r="C133" s="203" t="s">
        <v>305</v>
      </c>
      <c r="D133" s="203" t="s">
        <v>149</v>
      </c>
      <c r="E133" s="204" t="s">
        <v>306</v>
      </c>
      <c r="F133" s="205" t="s">
        <v>307</v>
      </c>
      <c r="G133" s="206" t="s">
        <v>152</v>
      </c>
      <c r="H133" s="207">
        <v>1</v>
      </c>
      <c r="I133" s="208"/>
      <c r="J133" s="209">
        <f t="shared" si="0"/>
        <v>0</v>
      </c>
      <c r="K133" s="205"/>
      <c r="L133" s="210"/>
      <c r="M133" s="211" t="s">
        <v>21</v>
      </c>
      <c r="N133" s="212" t="s">
        <v>43</v>
      </c>
      <c r="O133" s="27"/>
      <c r="P133" s="197">
        <f t="shared" si="1"/>
        <v>0</v>
      </c>
      <c r="Q133" s="197">
        <v>0</v>
      </c>
      <c r="R133" s="197">
        <f t="shared" si="2"/>
        <v>0</v>
      </c>
      <c r="S133" s="197">
        <v>0</v>
      </c>
      <c r="T133" s="198">
        <f t="shared" si="3"/>
        <v>0</v>
      </c>
      <c r="AR133" s="9" t="s">
        <v>153</v>
      </c>
      <c r="AT133" s="9" t="s">
        <v>149</v>
      </c>
      <c r="AU133" s="9" t="s">
        <v>82</v>
      </c>
      <c r="AY133" s="9" t="s">
        <v>130</v>
      </c>
      <c r="BE133" s="199">
        <f t="shared" si="4"/>
        <v>0</v>
      </c>
      <c r="BF133" s="199">
        <f t="shared" si="5"/>
        <v>0</v>
      </c>
      <c r="BG133" s="199">
        <f t="shared" si="6"/>
        <v>0</v>
      </c>
      <c r="BH133" s="199">
        <f t="shared" si="7"/>
        <v>0</v>
      </c>
      <c r="BI133" s="199">
        <f t="shared" si="8"/>
        <v>0</v>
      </c>
      <c r="BJ133" s="9" t="s">
        <v>80</v>
      </c>
      <c r="BK133" s="199">
        <f t="shared" si="9"/>
        <v>0</v>
      </c>
      <c r="BL133" s="9" t="s">
        <v>138</v>
      </c>
      <c r="BM133" s="9" t="s">
        <v>308</v>
      </c>
    </row>
    <row r="134" spans="2:65" s="31" customFormat="1" ht="25.5" customHeight="1">
      <c r="B134" s="26"/>
      <c r="C134" s="188" t="s">
        <v>309</v>
      </c>
      <c r="D134" s="188" t="s">
        <v>134</v>
      </c>
      <c r="E134" s="189" t="s">
        <v>310</v>
      </c>
      <c r="F134" s="190" t="s">
        <v>311</v>
      </c>
      <c r="G134" s="191" t="s">
        <v>166</v>
      </c>
      <c r="H134" s="192">
        <v>15</v>
      </c>
      <c r="I134" s="193"/>
      <c r="J134" s="194">
        <f t="shared" si="0"/>
        <v>0</v>
      </c>
      <c r="K134" s="190"/>
      <c r="L134" s="47"/>
      <c r="M134" s="195" t="s">
        <v>21</v>
      </c>
      <c r="N134" s="196" t="s">
        <v>43</v>
      </c>
      <c r="O134" s="27"/>
      <c r="P134" s="197">
        <f t="shared" si="1"/>
        <v>0</v>
      </c>
      <c r="Q134" s="197">
        <v>0</v>
      </c>
      <c r="R134" s="197">
        <f t="shared" si="2"/>
        <v>0</v>
      </c>
      <c r="S134" s="197">
        <v>0</v>
      </c>
      <c r="T134" s="198">
        <f t="shared" si="3"/>
        <v>0</v>
      </c>
      <c r="AR134" s="9" t="s">
        <v>138</v>
      </c>
      <c r="AT134" s="9" t="s">
        <v>134</v>
      </c>
      <c r="AU134" s="9" t="s">
        <v>82</v>
      </c>
      <c r="AY134" s="9" t="s">
        <v>130</v>
      </c>
      <c r="BE134" s="199">
        <f t="shared" si="4"/>
        <v>0</v>
      </c>
      <c r="BF134" s="199">
        <f t="shared" si="5"/>
        <v>0</v>
      </c>
      <c r="BG134" s="199">
        <f t="shared" si="6"/>
        <v>0</v>
      </c>
      <c r="BH134" s="199">
        <f t="shared" si="7"/>
        <v>0</v>
      </c>
      <c r="BI134" s="199">
        <f t="shared" si="8"/>
        <v>0</v>
      </c>
      <c r="BJ134" s="9" t="s">
        <v>80</v>
      </c>
      <c r="BK134" s="199">
        <f t="shared" si="9"/>
        <v>0</v>
      </c>
      <c r="BL134" s="9" t="s">
        <v>138</v>
      </c>
      <c r="BM134" s="9" t="s">
        <v>312</v>
      </c>
    </row>
    <row r="135" spans="2:65" s="31" customFormat="1" ht="38.25" customHeight="1">
      <c r="B135" s="26"/>
      <c r="C135" s="305" t="s">
        <v>313</v>
      </c>
      <c r="D135" s="305" t="s">
        <v>149</v>
      </c>
      <c r="E135" s="306" t="s">
        <v>314</v>
      </c>
      <c r="F135" s="307" t="s">
        <v>656</v>
      </c>
      <c r="G135" s="206" t="s">
        <v>149</v>
      </c>
      <c r="H135" s="207">
        <v>15</v>
      </c>
      <c r="I135" s="208"/>
      <c r="J135" s="209">
        <f t="shared" si="0"/>
        <v>0</v>
      </c>
      <c r="K135" s="205"/>
      <c r="L135" s="210"/>
      <c r="M135" s="211" t="s">
        <v>21</v>
      </c>
      <c r="N135" s="212" t="s">
        <v>43</v>
      </c>
      <c r="O135" s="27"/>
      <c r="P135" s="197">
        <f t="shared" si="1"/>
        <v>0</v>
      </c>
      <c r="Q135" s="197">
        <v>0</v>
      </c>
      <c r="R135" s="197">
        <f t="shared" si="2"/>
        <v>0</v>
      </c>
      <c r="S135" s="197">
        <v>0</v>
      </c>
      <c r="T135" s="198">
        <f t="shared" si="3"/>
        <v>0</v>
      </c>
      <c r="AR135" s="9" t="s">
        <v>153</v>
      </c>
      <c r="AT135" s="9" t="s">
        <v>149</v>
      </c>
      <c r="AU135" s="9" t="s">
        <v>82</v>
      </c>
      <c r="AY135" s="9" t="s">
        <v>130</v>
      </c>
      <c r="BE135" s="199">
        <f t="shared" si="4"/>
        <v>0</v>
      </c>
      <c r="BF135" s="199">
        <f t="shared" si="5"/>
        <v>0</v>
      </c>
      <c r="BG135" s="199">
        <f t="shared" si="6"/>
        <v>0</v>
      </c>
      <c r="BH135" s="199">
        <f t="shared" si="7"/>
        <v>0</v>
      </c>
      <c r="BI135" s="199">
        <f t="shared" si="8"/>
        <v>0</v>
      </c>
      <c r="BJ135" s="9" t="s">
        <v>80</v>
      </c>
      <c r="BK135" s="199">
        <f t="shared" si="9"/>
        <v>0</v>
      </c>
      <c r="BL135" s="9" t="s">
        <v>138</v>
      </c>
      <c r="BM135" s="9" t="s">
        <v>315</v>
      </c>
    </row>
    <row r="136" spans="2:65" s="181" customFormat="1" ht="29.85" customHeight="1">
      <c r="B136" s="170"/>
      <c r="C136" s="171"/>
      <c r="D136" s="172" t="s">
        <v>71</v>
      </c>
      <c r="E136" s="213" t="s">
        <v>316</v>
      </c>
      <c r="F136" s="213" t="s">
        <v>317</v>
      </c>
      <c r="G136" s="171"/>
      <c r="H136" s="171"/>
      <c r="I136" s="174"/>
      <c r="J136" s="214">
        <f>BK136</f>
        <v>0</v>
      </c>
      <c r="K136" s="171"/>
      <c r="L136" s="176"/>
      <c r="M136" s="177"/>
      <c r="N136" s="178"/>
      <c r="O136" s="178"/>
      <c r="P136" s="179">
        <f>P137+P140</f>
        <v>0</v>
      </c>
      <c r="Q136" s="178"/>
      <c r="R136" s="179">
        <f>R137+R140</f>
        <v>0</v>
      </c>
      <c r="S136" s="178"/>
      <c r="T136" s="180">
        <f>T137+T140</f>
        <v>0</v>
      </c>
      <c r="AR136" s="182" t="s">
        <v>82</v>
      </c>
      <c r="AT136" s="183" t="s">
        <v>71</v>
      </c>
      <c r="AU136" s="183" t="s">
        <v>80</v>
      </c>
      <c r="AY136" s="182" t="s">
        <v>130</v>
      </c>
      <c r="BK136" s="184">
        <f>BK137+BK140</f>
        <v>0</v>
      </c>
    </row>
    <row r="137" spans="2:65" s="181" customFormat="1" ht="14.85" customHeight="1">
      <c r="B137" s="170"/>
      <c r="C137" s="171"/>
      <c r="D137" s="185" t="s">
        <v>71</v>
      </c>
      <c r="E137" s="186" t="s">
        <v>318</v>
      </c>
      <c r="F137" s="186" t="s">
        <v>319</v>
      </c>
      <c r="G137" s="171"/>
      <c r="H137" s="171"/>
      <c r="I137" s="174"/>
      <c r="J137" s="187">
        <f>BK137</f>
        <v>0</v>
      </c>
      <c r="K137" s="171"/>
      <c r="L137" s="176"/>
      <c r="M137" s="177"/>
      <c r="N137" s="178"/>
      <c r="O137" s="178"/>
      <c r="P137" s="179">
        <f>SUM(P138:P139)</f>
        <v>0</v>
      </c>
      <c r="Q137" s="178"/>
      <c r="R137" s="179">
        <f>SUM(R138:R139)</f>
        <v>0</v>
      </c>
      <c r="S137" s="178"/>
      <c r="T137" s="180">
        <f>SUM(T138:T139)</f>
        <v>0</v>
      </c>
      <c r="AR137" s="182" t="s">
        <v>82</v>
      </c>
      <c r="AT137" s="183" t="s">
        <v>71</v>
      </c>
      <c r="AU137" s="183" t="s">
        <v>82</v>
      </c>
      <c r="AY137" s="182" t="s">
        <v>130</v>
      </c>
      <c r="BK137" s="184">
        <f>SUM(BK138:BK139)</f>
        <v>0</v>
      </c>
    </row>
    <row r="138" spans="2:65" s="31" customFormat="1" ht="25.5" customHeight="1">
      <c r="B138" s="26"/>
      <c r="C138" s="188" t="s">
        <v>320</v>
      </c>
      <c r="D138" s="188" t="s">
        <v>134</v>
      </c>
      <c r="E138" s="189" t="s">
        <v>321</v>
      </c>
      <c r="F138" s="190" t="s">
        <v>322</v>
      </c>
      <c r="G138" s="191" t="s">
        <v>323</v>
      </c>
      <c r="H138" s="192">
        <v>6</v>
      </c>
      <c r="I138" s="193"/>
      <c r="J138" s="194">
        <f>ROUND(I138*H138,2)</f>
        <v>0</v>
      </c>
      <c r="K138" s="190"/>
      <c r="L138" s="47"/>
      <c r="M138" s="195" t="s">
        <v>21</v>
      </c>
      <c r="N138" s="196" t="s">
        <v>43</v>
      </c>
      <c r="O138" s="27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AR138" s="9" t="s">
        <v>324</v>
      </c>
      <c r="AT138" s="9" t="s">
        <v>134</v>
      </c>
      <c r="AU138" s="9" t="s">
        <v>325</v>
      </c>
      <c r="AY138" s="9" t="s">
        <v>130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9" t="s">
        <v>80</v>
      </c>
      <c r="BK138" s="199">
        <f>ROUND(I138*H138,2)</f>
        <v>0</v>
      </c>
      <c r="BL138" s="9" t="s">
        <v>324</v>
      </c>
      <c r="BM138" s="9" t="s">
        <v>326</v>
      </c>
    </row>
    <row r="139" spans="2:65" s="31" customFormat="1" ht="16.5" customHeight="1">
      <c r="B139" s="26"/>
      <c r="C139" s="203" t="s">
        <v>327</v>
      </c>
      <c r="D139" s="203" t="s">
        <v>149</v>
      </c>
      <c r="E139" s="204" t="s">
        <v>328</v>
      </c>
      <c r="F139" s="205" t="s">
        <v>329</v>
      </c>
      <c r="G139" s="206" t="s">
        <v>330</v>
      </c>
      <c r="H139" s="207">
        <v>1</v>
      </c>
      <c r="I139" s="208"/>
      <c r="J139" s="209">
        <f>ROUND(I139*H139,2)</f>
        <v>0</v>
      </c>
      <c r="K139" s="205"/>
      <c r="L139" s="210"/>
      <c r="M139" s="211" t="s">
        <v>21</v>
      </c>
      <c r="N139" s="212" t="s">
        <v>43</v>
      </c>
      <c r="O139" s="27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AR139" s="9" t="s">
        <v>153</v>
      </c>
      <c r="AT139" s="9" t="s">
        <v>149</v>
      </c>
      <c r="AU139" s="9" t="s">
        <v>325</v>
      </c>
      <c r="AY139" s="9" t="s">
        <v>130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9" t="s">
        <v>80</v>
      </c>
      <c r="BK139" s="199">
        <f>ROUND(I139*H139,2)</f>
        <v>0</v>
      </c>
      <c r="BL139" s="9" t="s">
        <v>138</v>
      </c>
      <c r="BM139" s="9" t="s">
        <v>331</v>
      </c>
    </row>
    <row r="140" spans="2:65" s="181" customFormat="1" ht="22.35" customHeight="1">
      <c r="B140" s="170"/>
      <c r="C140" s="171"/>
      <c r="D140" s="185" t="s">
        <v>71</v>
      </c>
      <c r="E140" s="186" t="s">
        <v>332</v>
      </c>
      <c r="F140" s="186" t="s">
        <v>333</v>
      </c>
      <c r="G140" s="171"/>
      <c r="H140" s="171"/>
      <c r="I140" s="174"/>
      <c r="J140" s="187">
        <f>BK140</f>
        <v>0</v>
      </c>
      <c r="K140" s="171"/>
      <c r="L140" s="176"/>
      <c r="M140" s="177"/>
      <c r="N140" s="178"/>
      <c r="O140" s="178"/>
      <c r="P140" s="179">
        <f>SUM(P141:P142)</f>
        <v>0</v>
      </c>
      <c r="Q140" s="178"/>
      <c r="R140" s="179">
        <f>SUM(R141:R142)</f>
        <v>0</v>
      </c>
      <c r="S140" s="178"/>
      <c r="T140" s="180">
        <f>SUM(T141:T142)</f>
        <v>0</v>
      </c>
      <c r="AR140" s="182" t="s">
        <v>82</v>
      </c>
      <c r="AT140" s="183" t="s">
        <v>71</v>
      </c>
      <c r="AU140" s="183" t="s">
        <v>82</v>
      </c>
      <c r="AY140" s="182" t="s">
        <v>130</v>
      </c>
      <c r="BK140" s="184">
        <f>SUM(BK141:BK142)</f>
        <v>0</v>
      </c>
    </row>
    <row r="141" spans="2:65" s="31" customFormat="1" ht="25.5" customHeight="1">
      <c r="B141" s="26"/>
      <c r="C141" s="188" t="s">
        <v>334</v>
      </c>
      <c r="D141" s="188" t="s">
        <v>134</v>
      </c>
      <c r="E141" s="189" t="s">
        <v>321</v>
      </c>
      <c r="F141" s="190" t="s">
        <v>322</v>
      </c>
      <c r="G141" s="191" t="s">
        <v>323</v>
      </c>
      <c r="H141" s="192">
        <v>5</v>
      </c>
      <c r="I141" s="193"/>
      <c r="J141" s="194">
        <f>ROUND(I141*H141,2)</f>
        <v>0</v>
      </c>
      <c r="K141" s="190"/>
      <c r="L141" s="47"/>
      <c r="M141" s="195" t="s">
        <v>21</v>
      </c>
      <c r="N141" s="196" t="s">
        <v>43</v>
      </c>
      <c r="O141" s="27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AR141" s="9" t="s">
        <v>324</v>
      </c>
      <c r="AT141" s="9" t="s">
        <v>134</v>
      </c>
      <c r="AU141" s="9" t="s">
        <v>325</v>
      </c>
      <c r="AY141" s="9" t="s">
        <v>130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9" t="s">
        <v>80</v>
      </c>
      <c r="BK141" s="199">
        <f>ROUND(I141*H141,2)</f>
        <v>0</v>
      </c>
      <c r="BL141" s="9" t="s">
        <v>324</v>
      </c>
      <c r="BM141" s="9" t="s">
        <v>335</v>
      </c>
    </row>
    <row r="142" spans="2:65" s="31" customFormat="1" ht="16.5" customHeight="1">
      <c r="B142" s="26"/>
      <c r="C142" s="203" t="s">
        <v>336</v>
      </c>
      <c r="D142" s="203" t="s">
        <v>149</v>
      </c>
      <c r="E142" s="204" t="s">
        <v>337</v>
      </c>
      <c r="F142" s="205" t="s">
        <v>338</v>
      </c>
      <c r="G142" s="206" t="s">
        <v>330</v>
      </c>
      <c r="H142" s="207">
        <v>1</v>
      </c>
      <c r="I142" s="208"/>
      <c r="J142" s="209">
        <f>ROUND(I142*H142,2)</f>
        <v>0</v>
      </c>
      <c r="K142" s="205"/>
      <c r="L142" s="210"/>
      <c r="M142" s="211" t="s">
        <v>21</v>
      </c>
      <c r="N142" s="212" t="s">
        <v>43</v>
      </c>
      <c r="O142" s="27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AR142" s="9" t="s">
        <v>153</v>
      </c>
      <c r="AT142" s="9" t="s">
        <v>149</v>
      </c>
      <c r="AU142" s="9" t="s">
        <v>325</v>
      </c>
      <c r="AY142" s="9" t="s">
        <v>130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9" t="s">
        <v>80</v>
      </c>
      <c r="BK142" s="199">
        <f>ROUND(I142*H142,2)</f>
        <v>0</v>
      </c>
      <c r="BL142" s="9" t="s">
        <v>138</v>
      </c>
      <c r="BM142" s="9" t="s">
        <v>339</v>
      </c>
    </row>
    <row r="143" spans="2:65" s="181" customFormat="1" ht="37.35" customHeight="1">
      <c r="B143" s="170"/>
      <c r="C143" s="171"/>
      <c r="D143" s="172" t="s">
        <v>71</v>
      </c>
      <c r="E143" s="173" t="s">
        <v>149</v>
      </c>
      <c r="F143" s="173" t="s">
        <v>340</v>
      </c>
      <c r="G143" s="171"/>
      <c r="H143" s="171"/>
      <c r="I143" s="174"/>
      <c r="J143" s="175">
        <f>BK143</f>
        <v>0</v>
      </c>
      <c r="K143" s="171"/>
      <c r="L143" s="176"/>
      <c r="M143" s="177"/>
      <c r="N143" s="178"/>
      <c r="O143" s="178"/>
      <c r="P143" s="179">
        <f>P144+P148</f>
        <v>0</v>
      </c>
      <c r="Q143" s="178"/>
      <c r="R143" s="179">
        <f>R144+R148</f>
        <v>0</v>
      </c>
      <c r="S143" s="178"/>
      <c r="T143" s="180">
        <f>T144+T148</f>
        <v>0</v>
      </c>
      <c r="AR143" s="182" t="s">
        <v>325</v>
      </c>
      <c r="AT143" s="183" t="s">
        <v>71</v>
      </c>
      <c r="AU143" s="183" t="s">
        <v>72</v>
      </c>
      <c r="AY143" s="182" t="s">
        <v>130</v>
      </c>
      <c r="BK143" s="184">
        <f>BK144+BK148</f>
        <v>0</v>
      </c>
    </row>
    <row r="144" spans="2:65" s="181" customFormat="1" ht="19.95" customHeight="1">
      <c r="B144" s="170"/>
      <c r="C144" s="171"/>
      <c r="D144" s="185" t="s">
        <v>71</v>
      </c>
      <c r="E144" s="186" t="s">
        <v>341</v>
      </c>
      <c r="F144" s="186" t="s">
        <v>342</v>
      </c>
      <c r="G144" s="171"/>
      <c r="H144" s="171"/>
      <c r="I144" s="174"/>
      <c r="J144" s="187">
        <f>BK144</f>
        <v>0</v>
      </c>
      <c r="K144" s="171"/>
      <c r="L144" s="176"/>
      <c r="M144" s="177"/>
      <c r="N144" s="178"/>
      <c r="O144" s="178"/>
      <c r="P144" s="179">
        <f>SUM(P145:P147)</f>
        <v>0</v>
      </c>
      <c r="Q144" s="178"/>
      <c r="R144" s="179">
        <f>SUM(R145:R147)</f>
        <v>0</v>
      </c>
      <c r="S144" s="178"/>
      <c r="T144" s="180">
        <f>SUM(T145:T147)</f>
        <v>0</v>
      </c>
      <c r="AR144" s="182" t="s">
        <v>325</v>
      </c>
      <c r="AT144" s="183" t="s">
        <v>71</v>
      </c>
      <c r="AU144" s="183" t="s">
        <v>80</v>
      </c>
      <c r="AY144" s="182" t="s">
        <v>130</v>
      </c>
      <c r="BK144" s="184">
        <f>SUM(BK145:BK147)</f>
        <v>0</v>
      </c>
    </row>
    <row r="145" spans="2:65" s="31" customFormat="1" ht="16.5" customHeight="1">
      <c r="B145" s="26"/>
      <c r="C145" s="188" t="s">
        <v>343</v>
      </c>
      <c r="D145" s="188" t="s">
        <v>134</v>
      </c>
      <c r="E145" s="189" t="s">
        <v>344</v>
      </c>
      <c r="F145" s="190" t="s">
        <v>655</v>
      </c>
      <c r="G145" s="191" t="s">
        <v>137</v>
      </c>
      <c r="H145" s="192">
        <v>1</v>
      </c>
      <c r="I145" s="193"/>
      <c r="J145" s="194">
        <f>ROUND(I145*H145,2)</f>
        <v>0</v>
      </c>
      <c r="K145" s="190"/>
      <c r="L145" s="47"/>
      <c r="M145" s="195" t="s">
        <v>21</v>
      </c>
      <c r="N145" s="196" t="s">
        <v>43</v>
      </c>
      <c r="O145" s="27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AR145" s="9" t="s">
        <v>345</v>
      </c>
      <c r="AT145" s="9" t="s">
        <v>134</v>
      </c>
      <c r="AU145" s="9" t="s">
        <v>82</v>
      </c>
      <c r="AY145" s="9" t="s">
        <v>130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9" t="s">
        <v>80</v>
      </c>
      <c r="BK145" s="199">
        <f>ROUND(I145*H145,2)</f>
        <v>0</v>
      </c>
      <c r="BL145" s="9" t="s">
        <v>345</v>
      </c>
      <c r="BM145" s="9" t="s">
        <v>346</v>
      </c>
    </row>
    <row r="146" spans="2:65" s="31" customFormat="1" ht="16.5" customHeight="1">
      <c r="B146" s="26"/>
      <c r="C146" s="302" t="s">
        <v>347</v>
      </c>
      <c r="D146" s="302" t="s">
        <v>134</v>
      </c>
      <c r="E146" s="303" t="s">
        <v>348</v>
      </c>
      <c r="F146" s="304" t="s">
        <v>654</v>
      </c>
      <c r="G146" s="191" t="s">
        <v>137</v>
      </c>
      <c r="H146" s="192">
        <v>2</v>
      </c>
      <c r="I146" s="193"/>
      <c r="J146" s="194">
        <f>ROUND(I146*H146,2)</f>
        <v>0</v>
      </c>
      <c r="K146" s="190"/>
      <c r="L146" s="47"/>
      <c r="M146" s="195" t="s">
        <v>21</v>
      </c>
      <c r="N146" s="196" t="s">
        <v>43</v>
      </c>
      <c r="O146" s="27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AR146" s="9" t="s">
        <v>345</v>
      </c>
      <c r="AT146" s="9" t="s">
        <v>134</v>
      </c>
      <c r="AU146" s="9" t="s">
        <v>82</v>
      </c>
      <c r="AY146" s="9" t="s">
        <v>130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9" t="s">
        <v>80</v>
      </c>
      <c r="BK146" s="199">
        <f>ROUND(I146*H146,2)</f>
        <v>0</v>
      </c>
      <c r="BL146" s="9" t="s">
        <v>345</v>
      </c>
      <c r="BM146" s="9" t="s">
        <v>349</v>
      </c>
    </row>
    <row r="147" spans="2:65" s="31" customFormat="1" ht="38.25" customHeight="1">
      <c r="B147" s="26"/>
      <c r="C147" s="203" t="s">
        <v>350</v>
      </c>
      <c r="D147" s="203" t="s">
        <v>149</v>
      </c>
      <c r="E147" s="204" t="s">
        <v>351</v>
      </c>
      <c r="F147" s="205" t="s">
        <v>352</v>
      </c>
      <c r="G147" s="206" t="s">
        <v>152</v>
      </c>
      <c r="H147" s="207">
        <v>2</v>
      </c>
      <c r="I147" s="208"/>
      <c r="J147" s="209">
        <f>ROUND(I147*H147,2)</f>
        <v>0</v>
      </c>
      <c r="K147" s="205"/>
      <c r="L147" s="210"/>
      <c r="M147" s="211" t="s">
        <v>21</v>
      </c>
      <c r="N147" s="212" t="s">
        <v>43</v>
      </c>
      <c r="O147" s="27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AR147" s="9" t="s">
        <v>153</v>
      </c>
      <c r="AT147" s="9" t="s">
        <v>149</v>
      </c>
      <c r="AU147" s="9" t="s">
        <v>82</v>
      </c>
      <c r="AY147" s="9" t="s">
        <v>130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9" t="s">
        <v>80</v>
      </c>
      <c r="BK147" s="199">
        <f>ROUND(I147*H147,2)</f>
        <v>0</v>
      </c>
      <c r="BL147" s="9" t="s">
        <v>138</v>
      </c>
      <c r="BM147" s="9" t="s">
        <v>353</v>
      </c>
    </row>
    <row r="148" spans="2:65" s="181" customFormat="1" ht="29.85" customHeight="1">
      <c r="B148" s="170"/>
      <c r="C148" s="171"/>
      <c r="D148" s="185" t="s">
        <v>71</v>
      </c>
      <c r="E148" s="186" t="s">
        <v>354</v>
      </c>
      <c r="F148" s="186" t="s">
        <v>355</v>
      </c>
      <c r="G148" s="171"/>
      <c r="H148" s="171"/>
      <c r="I148" s="174"/>
      <c r="J148" s="187">
        <f>BK148</f>
        <v>0</v>
      </c>
      <c r="K148" s="171"/>
      <c r="L148" s="176"/>
      <c r="M148" s="177"/>
      <c r="N148" s="178"/>
      <c r="O148" s="178"/>
      <c r="P148" s="179">
        <f>SUM(P149:P154)</f>
        <v>0</v>
      </c>
      <c r="Q148" s="178"/>
      <c r="R148" s="179">
        <f>SUM(R149:R154)</f>
        <v>0</v>
      </c>
      <c r="S148" s="178"/>
      <c r="T148" s="180">
        <f>SUM(T149:T154)</f>
        <v>0</v>
      </c>
      <c r="AR148" s="182" t="s">
        <v>325</v>
      </c>
      <c r="AT148" s="183" t="s">
        <v>71</v>
      </c>
      <c r="AU148" s="183" t="s">
        <v>80</v>
      </c>
      <c r="AY148" s="182" t="s">
        <v>130</v>
      </c>
      <c r="BK148" s="184">
        <f>SUM(BK149:BK154)</f>
        <v>0</v>
      </c>
    </row>
    <row r="149" spans="2:65" s="31" customFormat="1" ht="25.5" customHeight="1">
      <c r="B149" s="26"/>
      <c r="C149" s="188" t="s">
        <v>356</v>
      </c>
      <c r="D149" s="188" t="s">
        <v>134</v>
      </c>
      <c r="E149" s="189" t="s">
        <v>357</v>
      </c>
      <c r="F149" s="190" t="s">
        <v>358</v>
      </c>
      <c r="G149" s="191" t="s">
        <v>137</v>
      </c>
      <c r="H149" s="192">
        <v>1</v>
      </c>
      <c r="I149" s="193"/>
      <c r="J149" s="194">
        <f>ROUND(I149*H149,2)</f>
        <v>0</v>
      </c>
      <c r="K149" s="190"/>
      <c r="L149" s="47"/>
      <c r="M149" s="195" t="s">
        <v>21</v>
      </c>
      <c r="N149" s="196" t="s">
        <v>43</v>
      </c>
      <c r="O149" s="27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AR149" s="9" t="s">
        <v>345</v>
      </c>
      <c r="AT149" s="9" t="s">
        <v>134</v>
      </c>
      <c r="AU149" s="9" t="s">
        <v>82</v>
      </c>
      <c r="AY149" s="9" t="s">
        <v>130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9" t="s">
        <v>80</v>
      </c>
      <c r="BK149" s="199">
        <f>ROUND(I149*H149,2)</f>
        <v>0</v>
      </c>
      <c r="BL149" s="9" t="s">
        <v>345</v>
      </c>
      <c r="BM149" s="9" t="s">
        <v>359</v>
      </c>
    </row>
    <row r="150" spans="2:65" s="31" customFormat="1" ht="36">
      <c r="B150" s="26"/>
      <c r="C150" s="49"/>
      <c r="D150" s="215" t="s">
        <v>140</v>
      </c>
      <c r="E150" s="49"/>
      <c r="F150" s="216" t="s">
        <v>360</v>
      </c>
      <c r="G150" s="49"/>
      <c r="H150" s="49"/>
      <c r="I150" s="155"/>
      <c r="J150" s="49"/>
      <c r="K150" s="49"/>
      <c r="L150" s="47"/>
      <c r="M150" s="202"/>
      <c r="N150" s="27"/>
      <c r="O150" s="27"/>
      <c r="P150" s="27"/>
      <c r="Q150" s="27"/>
      <c r="R150" s="27"/>
      <c r="S150" s="27"/>
      <c r="T150" s="65"/>
      <c r="AT150" s="9" t="s">
        <v>140</v>
      </c>
      <c r="AU150" s="9" t="s">
        <v>82</v>
      </c>
    </row>
    <row r="151" spans="2:65" s="31" customFormat="1" ht="38.25" customHeight="1">
      <c r="B151" s="26"/>
      <c r="C151" s="188" t="s">
        <v>361</v>
      </c>
      <c r="D151" s="188" t="s">
        <v>134</v>
      </c>
      <c r="E151" s="189" t="s">
        <v>362</v>
      </c>
      <c r="F151" s="190" t="s">
        <v>363</v>
      </c>
      <c r="G151" s="191" t="s">
        <v>137</v>
      </c>
      <c r="H151" s="192">
        <v>20</v>
      </c>
      <c r="I151" s="193"/>
      <c r="J151" s="194">
        <f>ROUND(I151*H151,2)</f>
        <v>0</v>
      </c>
      <c r="K151" s="190"/>
      <c r="L151" s="47"/>
      <c r="M151" s="195" t="s">
        <v>21</v>
      </c>
      <c r="N151" s="196" t="s">
        <v>43</v>
      </c>
      <c r="O151" s="27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AR151" s="9" t="s">
        <v>345</v>
      </c>
      <c r="AT151" s="9" t="s">
        <v>134</v>
      </c>
      <c r="AU151" s="9" t="s">
        <v>82</v>
      </c>
      <c r="AY151" s="9" t="s">
        <v>130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9" t="s">
        <v>80</v>
      </c>
      <c r="BK151" s="199">
        <f>ROUND(I151*H151,2)</f>
        <v>0</v>
      </c>
      <c r="BL151" s="9" t="s">
        <v>345</v>
      </c>
      <c r="BM151" s="9" t="s">
        <v>364</v>
      </c>
    </row>
    <row r="152" spans="2:65" s="31" customFormat="1" ht="36">
      <c r="B152" s="26"/>
      <c r="C152" s="49"/>
      <c r="D152" s="215" t="s">
        <v>140</v>
      </c>
      <c r="E152" s="49"/>
      <c r="F152" s="216" t="s">
        <v>360</v>
      </c>
      <c r="G152" s="49"/>
      <c r="H152" s="49"/>
      <c r="I152" s="155"/>
      <c r="J152" s="49"/>
      <c r="K152" s="49"/>
      <c r="L152" s="47"/>
      <c r="M152" s="202"/>
      <c r="N152" s="27"/>
      <c r="O152" s="27"/>
      <c r="P152" s="27"/>
      <c r="Q152" s="27"/>
      <c r="R152" s="27"/>
      <c r="S152" s="27"/>
      <c r="T152" s="65"/>
      <c r="AT152" s="9" t="s">
        <v>140</v>
      </c>
      <c r="AU152" s="9" t="s">
        <v>82</v>
      </c>
    </row>
    <row r="153" spans="2:65" s="31" customFormat="1" ht="25.5" customHeight="1">
      <c r="B153" s="26"/>
      <c r="C153" s="188" t="s">
        <v>365</v>
      </c>
      <c r="D153" s="188" t="s">
        <v>134</v>
      </c>
      <c r="E153" s="189" t="s">
        <v>366</v>
      </c>
      <c r="F153" s="190" t="s">
        <v>367</v>
      </c>
      <c r="G153" s="191" t="s">
        <v>166</v>
      </c>
      <c r="H153" s="192">
        <v>70</v>
      </c>
      <c r="I153" s="193"/>
      <c r="J153" s="194">
        <f>ROUND(I153*H153,2)</f>
        <v>0</v>
      </c>
      <c r="K153" s="190"/>
      <c r="L153" s="47"/>
      <c r="M153" s="195" t="s">
        <v>21</v>
      </c>
      <c r="N153" s="196" t="s">
        <v>43</v>
      </c>
      <c r="O153" s="27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AR153" s="9" t="s">
        <v>345</v>
      </c>
      <c r="AT153" s="9" t="s">
        <v>134</v>
      </c>
      <c r="AU153" s="9" t="s">
        <v>82</v>
      </c>
      <c r="AY153" s="9" t="s">
        <v>130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9" t="s">
        <v>80</v>
      </c>
      <c r="BK153" s="199">
        <f>ROUND(I153*H153,2)</f>
        <v>0</v>
      </c>
      <c r="BL153" s="9" t="s">
        <v>345</v>
      </c>
      <c r="BM153" s="9" t="s">
        <v>368</v>
      </c>
    </row>
    <row r="154" spans="2:65" s="31" customFormat="1" ht="36">
      <c r="B154" s="26"/>
      <c r="C154" s="49"/>
      <c r="D154" s="200" t="s">
        <v>140</v>
      </c>
      <c r="E154" s="49"/>
      <c r="F154" s="201" t="s">
        <v>360</v>
      </c>
      <c r="G154" s="49"/>
      <c r="H154" s="49"/>
      <c r="I154" s="155"/>
      <c r="J154" s="49"/>
      <c r="K154" s="49"/>
      <c r="L154" s="47"/>
      <c r="M154" s="202"/>
      <c r="N154" s="27"/>
      <c r="O154" s="27"/>
      <c r="P154" s="27"/>
      <c r="Q154" s="27"/>
      <c r="R154" s="27"/>
      <c r="S154" s="27"/>
      <c r="T154" s="65"/>
      <c r="AT154" s="9" t="s">
        <v>140</v>
      </c>
      <c r="AU154" s="9" t="s">
        <v>82</v>
      </c>
    </row>
    <row r="155" spans="2:65" s="181" customFormat="1" ht="37.35" customHeight="1">
      <c r="B155" s="170"/>
      <c r="C155" s="171"/>
      <c r="D155" s="172" t="s">
        <v>71</v>
      </c>
      <c r="E155" s="173" t="s">
        <v>369</v>
      </c>
      <c r="F155" s="173" t="s">
        <v>370</v>
      </c>
      <c r="G155" s="171"/>
      <c r="H155" s="171"/>
      <c r="I155" s="174"/>
      <c r="J155" s="175">
        <f>BK155</f>
        <v>0</v>
      </c>
      <c r="K155" s="171"/>
      <c r="L155" s="176"/>
      <c r="M155" s="177"/>
      <c r="N155" s="178"/>
      <c r="O155" s="178"/>
      <c r="P155" s="179">
        <f>P156+P158</f>
        <v>0</v>
      </c>
      <c r="Q155" s="178"/>
      <c r="R155" s="179">
        <f>R156+R158</f>
        <v>0</v>
      </c>
      <c r="S155" s="178"/>
      <c r="T155" s="180">
        <f>T156+T158</f>
        <v>0</v>
      </c>
      <c r="AR155" s="182" t="s">
        <v>371</v>
      </c>
      <c r="AT155" s="183" t="s">
        <v>71</v>
      </c>
      <c r="AU155" s="183" t="s">
        <v>72</v>
      </c>
      <c r="AY155" s="182" t="s">
        <v>130</v>
      </c>
      <c r="BK155" s="184">
        <f>BK156+BK158</f>
        <v>0</v>
      </c>
    </row>
    <row r="156" spans="2:65" s="181" customFormat="1" ht="19.95" customHeight="1">
      <c r="B156" s="170"/>
      <c r="C156" s="171"/>
      <c r="D156" s="185" t="s">
        <v>71</v>
      </c>
      <c r="E156" s="186" t="s">
        <v>372</v>
      </c>
      <c r="F156" s="186" t="s">
        <v>373</v>
      </c>
      <c r="G156" s="171"/>
      <c r="H156" s="171"/>
      <c r="I156" s="174"/>
      <c r="J156" s="187">
        <f>BK156</f>
        <v>0</v>
      </c>
      <c r="K156" s="171"/>
      <c r="L156" s="176"/>
      <c r="M156" s="177"/>
      <c r="N156" s="178"/>
      <c r="O156" s="178"/>
      <c r="P156" s="179">
        <f>P157</f>
        <v>0</v>
      </c>
      <c r="Q156" s="178"/>
      <c r="R156" s="179">
        <f>R157</f>
        <v>0</v>
      </c>
      <c r="S156" s="178"/>
      <c r="T156" s="180">
        <f>T157</f>
        <v>0</v>
      </c>
      <c r="AR156" s="182" t="s">
        <v>371</v>
      </c>
      <c r="AT156" s="183" t="s">
        <v>71</v>
      </c>
      <c r="AU156" s="183" t="s">
        <v>80</v>
      </c>
      <c r="AY156" s="182" t="s">
        <v>130</v>
      </c>
      <c r="BK156" s="184">
        <f>BK157</f>
        <v>0</v>
      </c>
    </row>
    <row r="157" spans="2:65" s="31" customFormat="1" ht="25.5" customHeight="1">
      <c r="B157" s="26"/>
      <c r="C157" s="188" t="s">
        <v>374</v>
      </c>
      <c r="D157" s="188" t="s">
        <v>134</v>
      </c>
      <c r="E157" s="189" t="s">
        <v>375</v>
      </c>
      <c r="F157" s="190" t="s">
        <v>376</v>
      </c>
      <c r="G157" s="191" t="s">
        <v>323</v>
      </c>
      <c r="H157" s="192">
        <v>10</v>
      </c>
      <c r="I157" s="193"/>
      <c r="J157" s="194">
        <f>ROUND(I157*H157,2)</f>
        <v>0</v>
      </c>
      <c r="K157" s="190"/>
      <c r="L157" s="47"/>
      <c r="M157" s="195" t="s">
        <v>21</v>
      </c>
      <c r="N157" s="196" t="s">
        <v>43</v>
      </c>
      <c r="O157" s="27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AR157" s="9" t="s">
        <v>324</v>
      </c>
      <c r="AT157" s="9" t="s">
        <v>134</v>
      </c>
      <c r="AU157" s="9" t="s">
        <v>82</v>
      </c>
      <c r="AY157" s="9" t="s">
        <v>130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9" t="s">
        <v>80</v>
      </c>
      <c r="BK157" s="199">
        <f>ROUND(I157*H157,2)</f>
        <v>0</v>
      </c>
      <c r="BL157" s="9" t="s">
        <v>324</v>
      </c>
      <c r="BM157" s="9" t="s">
        <v>377</v>
      </c>
    </row>
    <row r="158" spans="2:65" s="181" customFormat="1" ht="29.85" customHeight="1">
      <c r="B158" s="170"/>
      <c r="C158" s="171"/>
      <c r="D158" s="185" t="s">
        <v>71</v>
      </c>
      <c r="E158" s="186" t="s">
        <v>378</v>
      </c>
      <c r="F158" s="186" t="s">
        <v>379</v>
      </c>
      <c r="G158" s="171"/>
      <c r="H158" s="171"/>
      <c r="I158" s="174"/>
      <c r="J158" s="187">
        <f>BK158</f>
        <v>0</v>
      </c>
      <c r="K158" s="171"/>
      <c r="L158" s="176"/>
      <c r="M158" s="177"/>
      <c r="N158" s="178"/>
      <c r="O158" s="178"/>
      <c r="P158" s="179">
        <f>P159</f>
        <v>0</v>
      </c>
      <c r="Q158" s="178"/>
      <c r="R158" s="179">
        <f>R159</f>
        <v>0</v>
      </c>
      <c r="S158" s="178"/>
      <c r="T158" s="180">
        <f>T159</f>
        <v>0</v>
      </c>
      <c r="AR158" s="182" t="s">
        <v>371</v>
      </c>
      <c r="AT158" s="183" t="s">
        <v>71</v>
      </c>
      <c r="AU158" s="183" t="s">
        <v>80</v>
      </c>
      <c r="AY158" s="182" t="s">
        <v>130</v>
      </c>
      <c r="BK158" s="184">
        <f>BK159</f>
        <v>0</v>
      </c>
    </row>
    <row r="159" spans="2:65" s="31" customFormat="1" ht="25.5" customHeight="1">
      <c r="B159" s="26"/>
      <c r="C159" s="188" t="s">
        <v>345</v>
      </c>
      <c r="D159" s="188" t="s">
        <v>134</v>
      </c>
      <c r="E159" s="189" t="s">
        <v>380</v>
      </c>
      <c r="F159" s="190" t="s">
        <v>381</v>
      </c>
      <c r="G159" s="191" t="s">
        <v>323</v>
      </c>
      <c r="H159" s="192">
        <v>6</v>
      </c>
      <c r="I159" s="193"/>
      <c r="J159" s="194">
        <f>ROUND(I159*H159,2)</f>
        <v>0</v>
      </c>
      <c r="K159" s="190"/>
      <c r="L159" s="47"/>
      <c r="M159" s="195" t="s">
        <v>21</v>
      </c>
      <c r="N159" s="217" t="s">
        <v>43</v>
      </c>
      <c r="O159" s="218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AR159" s="9" t="s">
        <v>324</v>
      </c>
      <c r="AT159" s="9" t="s">
        <v>134</v>
      </c>
      <c r="AU159" s="9" t="s">
        <v>82</v>
      </c>
      <c r="AY159" s="9" t="s">
        <v>130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9" t="s">
        <v>80</v>
      </c>
      <c r="BK159" s="199">
        <f>ROUND(I159*H159,2)</f>
        <v>0</v>
      </c>
      <c r="BL159" s="9" t="s">
        <v>324</v>
      </c>
      <c r="BM159" s="9" t="s">
        <v>382</v>
      </c>
    </row>
    <row r="160" spans="2:65" s="31" customFormat="1" ht="6.9" customHeight="1">
      <c r="B160" s="42"/>
      <c r="C160" s="43"/>
      <c r="D160" s="43"/>
      <c r="E160" s="43"/>
      <c r="F160" s="43"/>
      <c r="G160" s="43"/>
      <c r="H160" s="43"/>
      <c r="I160" s="129"/>
      <c r="J160" s="43"/>
      <c r="K160" s="43"/>
      <c r="L160" s="47"/>
    </row>
    <row r="162" spans="8:10">
      <c r="H162" s="300"/>
      <c r="J162" s="301"/>
    </row>
    <row r="163" spans="8:10">
      <c r="J163" s="300"/>
    </row>
  </sheetData>
  <mergeCells count="10">
    <mergeCell ref="L2:V2"/>
    <mergeCell ref="E7:H7"/>
    <mergeCell ref="E9:H9"/>
    <mergeCell ref="E24:H24"/>
    <mergeCell ref="E45:H45"/>
    <mergeCell ref="E47:H47"/>
    <mergeCell ref="J51:J52"/>
    <mergeCell ref="E78:H78"/>
    <mergeCell ref="E80:H80"/>
    <mergeCell ref="G1:H1"/>
  </mergeCells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scale="90" fitToHeight="100" orientation="landscape" blackAndWhite="1" r:id="rId1"/>
  <headerFooter>
    <oddFooter>Stránka &amp;P z &amp;N</oddFooter>
  </headerFooter>
  <rowBreaks count="2" manualBreakCount="2">
    <brk id="102" min="2" max="10" man="1"/>
    <brk id="127" min="2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1"/>
  <sheetViews>
    <sheetView showGridLines="0" zoomScaleNormal="100" workbookViewId="0">
      <selection activeCell="BJ27" sqref="BJ27"/>
    </sheetView>
  </sheetViews>
  <sheetFormatPr defaultRowHeight="14.4"/>
  <cols>
    <col min="1" max="1" width="7.109375" customWidth="1"/>
    <col min="2" max="2" width="1.44140625" customWidth="1"/>
    <col min="3" max="3" width="3.5546875" customWidth="1"/>
    <col min="4" max="4" width="3.6640625" customWidth="1"/>
    <col min="5" max="5" width="14.6640625" customWidth="1"/>
    <col min="6" max="6" width="64.33203125" customWidth="1"/>
    <col min="7" max="7" width="7.44140625" customWidth="1"/>
    <col min="8" max="8" width="9.5546875" customWidth="1"/>
    <col min="9" max="9" width="10.88671875" style="103" customWidth="1"/>
    <col min="10" max="10" width="20.109375" customWidth="1"/>
    <col min="11" max="11" width="13.33203125" customWidth="1"/>
    <col min="12" max="12" width="8.5546875" customWidth="1"/>
    <col min="13" max="18" width="9.109375" hidden="1" customWidth="1"/>
    <col min="19" max="19" width="7" hidden="1" customWidth="1"/>
    <col min="20" max="20" width="25.44140625" hidden="1" customWidth="1"/>
    <col min="21" max="21" width="14" hidden="1" customWidth="1"/>
    <col min="22" max="22" width="10.5546875" customWidth="1"/>
    <col min="23" max="23" width="14" customWidth="1"/>
    <col min="24" max="24" width="10.5546875" customWidth="1"/>
    <col min="25" max="25" width="12.88671875" customWidth="1"/>
    <col min="26" max="26" width="9.44140625" customWidth="1"/>
    <col min="27" max="27" width="12.88671875" customWidth="1"/>
    <col min="28" max="28" width="14" customWidth="1"/>
    <col min="29" max="29" width="9.44140625" customWidth="1"/>
    <col min="30" max="30" width="12.88671875" customWidth="1"/>
    <col min="31" max="31" width="14" customWidth="1"/>
  </cols>
  <sheetData>
    <row r="1" spans="1:70" ht="21.75" customHeight="1">
      <c r="A1" s="6"/>
      <c r="B1" s="99"/>
      <c r="C1" s="99"/>
      <c r="D1" s="100" t="s">
        <v>1</v>
      </c>
      <c r="E1" s="99"/>
      <c r="F1" s="101" t="s">
        <v>89</v>
      </c>
      <c r="G1" s="352" t="s">
        <v>90</v>
      </c>
      <c r="H1" s="352"/>
      <c r="I1" s="102"/>
      <c r="J1" s="101" t="s">
        <v>91</v>
      </c>
      <c r="K1" s="100" t="s">
        <v>92</v>
      </c>
      <c r="L1" s="101" t="s">
        <v>93</v>
      </c>
      <c r="M1" s="101"/>
      <c r="N1" s="101"/>
      <c r="O1" s="101"/>
      <c r="P1" s="101"/>
      <c r="Q1" s="101"/>
      <c r="R1" s="101"/>
      <c r="S1" s="101"/>
      <c r="T1" s="101"/>
      <c r="U1" s="5"/>
      <c r="V1" s="5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</row>
    <row r="2" spans="1:70" ht="36.9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9" t="s">
        <v>85</v>
      </c>
    </row>
    <row r="3" spans="1:70" ht="6.9" customHeight="1">
      <c r="B3" s="10"/>
      <c r="C3" s="11"/>
      <c r="D3" s="11"/>
      <c r="E3" s="11"/>
      <c r="F3" s="11"/>
      <c r="G3" s="11"/>
      <c r="H3" s="11"/>
      <c r="I3" s="104"/>
      <c r="J3" s="11"/>
      <c r="K3" s="12"/>
      <c r="AT3" s="9" t="s">
        <v>82</v>
      </c>
    </row>
    <row r="4" spans="1:70" ht="36.9" customHeight="1">
      <c r="B4" s="13"/>
      <c r="C4" s="14"/>
      <c r="D4" s="15" t="s">
        <v>94</v>
      </c>
      <c r="E4" s="14"/>
      <c r="F4" s="14"/>
      <c r="G4" s="14"/>
      <c r="H4" s="14"/>
      <c r="I4" s="105"/>
      <c r="J4" s="14"/>
      <c r="K4" s="16"/>
      <c r="M4" s="17" t="s">
        <v>12</v>
      </c>
      <c r="AT4" s="9" t="s">
        <v>6</v>
      </c>
    </row>
    <row r="5" spans="1:70" ht="6.9" customHeight="1">
      <c r="B5" s="13"/>
      <c r="C5" s="14"/>
      <c r="D5" s="14"/>
      <c r="E5" s="14"/>
      <c r="F5" s="14"/>
      <c r="G5" s="14"/>
      <c r="H5" s="14"/>
      <c r="I5" s="105"/>
      <c r="J5" s="14"/>
      <c r="K5" s="16"/>
    </row>
    <row r="6" spans="1:70">
      <c r="B6" s="13"/>
      <c r="C6" s="14"/>
      <c r="D6" s="21" t="s">
        <v>18</v>
      </c>
      <c r="E6" s="14"/>
      <c r="F6" s="14"/>
      <c r="G6" s="14"/>
      <c r="H6" s="14"/>
      <c r="I6" s="105"/>
      <c r="J6" s="14"/>
      <c r="K6" s="16"/>
    </row>
    <row r="7" spans="1:70" ht="16.5" customHeight="1">
      <c r="B7" s="13"/>
      <c r="C7" s="14"/>
      <c r="D7" s="14"/>
      <c r="E7" s="353" t="str">
        <f>'Rekapitulace stavby'!K6</f>
        <v>Rekonstrukce garáže SK</v>
      </c>
      <c r="F7" s="354"/>
      <c r="G7" s="354"/>
      <c r="H7" s="354"/>
      <c r="I7" s="105"/>
      <c r="J7" s="14"/>
      <c r="K7" s="16"/>
    </row>
    <row r="8" spans="1:70" s="31" customFormat="1">
      <c r="B8" s="26"/>
      <c r="C8" s="27"/>
      <c r="D8" s="21" t="s">
        <v>95</v>
      </c>
      <c r="E8" s="27"/>
      <c r="F8" s="27"/>
      <c r="G8" s="27"/>
      <c r="H8" s="27"/>
      <c r="I8" s="106"/>
      <c r="J8" s="27"/>
      <c r="K8" s="30"/>
    </row>
    <row r="9" spans="1:70" s="31" customFormat="1" ht="36.9" customHeight="1">
      <c r="B9" s="26"/>
      <c r="C9" s="27"/>
      <c r="D9" s="27"/>
      <c r="E9" s="346" t="s">
        <v>383</v>
      </c>
      <c r="F9" s="347"/>
      <c r="G9" s="347"/>
      <c r="H9" s="347"/>
      <c r="I9" s="106"/>
      <c r="J9" s="27"/>
      <c r="K9" s="30"/>
    </row>
    <row r="10" spans="1:70" s="31" customFormat="1">
      <c r="B10" s="26"/>
      <c r="C10" s="27"/>
      <c r="D10" s="27"/>
      <c r="E10" s="27"/>
      <c r="F10" s="27"/>
      <c r="G10" s="27"/>
      <c r="H10" s="27"/>
      <c r="I10" s="106"/>
      <c r="J10" s="27"/>
      <c r="K10" s="30"/>
    </row>
    <row r="11" spans="1:70" s="31" customFormat="1" ht="14.4" customHeight="1">
      <c r="B11" s="26"/>
      <c r="C11" s="27"/>
      <c r="D11" s="21" t="s">
        <v>20</v>
      </c>
      <c r="E11" s="27"/>
      <c r="F11" s="22" t="s">
        <v>21</v>
      </c>
      <c r="G11" s="27"/>
      <c r="H11" s="27"/>
      <c r="I11" s="107" t="s">
        <v>22</v>
      </c>
      <c r="J11" s="22" t="s">
        <v>21</v>
      </c>
      <c r="K11" s="30"/>
    </row>
    <row r="12" spans="1:70" s="31" customFormat="1" ht="14.4" customHeight="1">
      <c r="B12" s="26"/>
      <c r="C12" s="27"/>
      <c r="D12" s="21" t="s">
        <v>23</v>
      </c>
      <c r="E12" s="27"/>
      <c r="F12" s="22" t="s">
        <v>24</v>
      </c>
      <c r="G12" s="27"/>
      <c r="H12" s="27"/>
      <c r="I12" s="107" t="s">
        <v>25</v>
      </c>
      <c r="J12" s="108" t="str">
        <f>'Rekapitulace stavby'!AN8</f>
        <v>Vyplň údaj</v>
      </c>
      <c r="K12" s="30"/>
    </row>
    <row r="13" spans="1:70" s="31" customFormat="1" ht="10.95" customHeight="1">
      <c r="B13" s="26"/>
      <c r="C13" s="27"/>
      <c r="D13" s="27"/>
      <c r="E13" s="27"/>
      <c r="F13" s="27"/>
      <c r="G13" s="27"/>
      <c r="H13" s="27"/>
      <c r="I13" s="106"/>
      <c r="J13" s="27"/>
      <c r="K13" s="30"/>
    </row>
    <row r="14" spans="1:70" s="31" customFormat="1" ht="14.4" customHeight="1">
      <c r="B14" s="26"/>
      <c r="C14" s="27"/>
      <c r="D14" s="21" t="s">
        <v>26</v>
      </c>
      <c r="E14" s="27"/>
      <c r="F14" s="27"/>
      <c r="G14" s="27"/>
      <c r="H14" s="27"/>
      <c r="I14" s="107" t="s">
        <v>27</v>
      </c>
      <c r="J14" s="22" t="str">
        <f>IF('Rekapitulace stavby'!AN10="","",'Rekapitulace stavby'!AN10)</f>
        <v/>
      </c>
      <c r="K14" s="30"/>
    </row>
    <row r="15" spans="1:70" s="31" customFormat="1" ht="18" customHeight="1">
      <c r="B15" s="26"/>
      <c r="C15" s="27"/>
      <c r="D15" s="27"/>
      <c r="E15" s="22" t="str">
        <f>IF('Rekapitulace stavby'!E11="","",'Rekapitulace stavby'!E11)</f>
        <v xml:space="preserve"> </v>
      </c>
      <c r="F15" s="27"/>
      <c r="G15" s="27"/>
      <c r="H15" s="27"/>
      <c r="I15" s="107" t="s">
        <v>29</v>
      </c>
      <c r="J15" s="22" t="str">
        <f>IF('Rekapitulace stavby'!AN11="","",'Rekapitulace stavby'!AN11)</f>
        <v/>
      </c>
      <c r="K15" s="30"/>
    </row>
    <row r="16" spans="1:70" s="31" customFormat="1" ht="6.9" customHeight="1">
      <c r="B16" s="26"/>
      <c r="C16" s="27"/>
      <c r="D16" s="27"/>
      <c r="E16" s="27"/>
      <c r="F16" s="27"/>
      <c r="G16" s="27"/>
      <c r="H16" s="27"/>
      <c r="I16" s="106"/>
      <c r="J16" s="27"/>
      <c r="K16" s="30"/>
    </row>
    <row r="17" spans="2:11" s="31" customFormat="1" ht="14.4" customHeight="1">
      <c r="B17" s="26"/>
      <c r="C17" s="27"/>
      <c r="D17" s="21" t="s">
        <v>30</v>
      </c>
      <c r="E17" s="27"/>
      <c r="F17" s="27"/>
      <c r="G17" s="27"/>
      <c r="H17" s="27"/>
      <c r="I17" s="107" t="s">
        <v>27</v>
      </c>
      <c r="J17" s="22" t="str">
        <f>IF('Rekapitulace stavby'!AN13="Vyplň údaj","",IF('Rekapitulace stavby'!AN13="","",'Rekapitulace stavby'!AN13))</f>
        <v/>
      </c>
      <c r="K17" s="30"/>
    </row>
    <row r="18" spans="2:11" s="31" customFormat="1" ht="18" customHeight="1">
      <c r="B18" s="26"/>
      <c r="C18" s="27"/>
      <c r="D18" s="27"/>
      <c r="E18" s="22" t="str">
        <f>IF('Rekapitulace stavby'!E14="Vyplň údaj","",IF('Rekapitulace stavby'!E14="","",'Rekapitulace stavby'!E14))</f>
        <v/>
      </c>
      <c r="F18" s="27"/>
      <c r="G18" s="27"/>
      <c r="H18" s="27"/>
      <c r="I18" s="107" t="s">
        <v>29</v>
      </c>
      <c r="J18" s="22" t="str">
        <f>IF('Rekapitulace stavby'!AN14="Vyplň údaj","",IF('Rekapitulace stavby'!AN14="","",'Rekapitulace stavby'!AN14))</f>
        <v/>
      </c>
      <c r="K18" s="30"/>
    </row>
    <row r="19" spans="2:11" s="31" customFormat="1" ht="6.9" customHeight="1">
      <c r="B19" s="26"/>
      <c r="C19" s="27"/>
      <c r="D19" s="27"/>
      <c r="E19" s="27"/>
      <c r="F19" s="27"/>
      <c r="G19" s="27"/>
      <c r="H19" s="27"/>
      <c r="I19" s="106"/>
      <c r="J19" s="27"/>
      <c r="K19" s="30"/>
    </row>
    <row r="20" spans="2:11" s="31" customFormat="1" ht="14.4" customHeight="1">
      <c r="B20" s="26"/>
      <c r="C20" s="27"/>
      <c r="D20" s="21" t="s">
        <v>32</v>
      </c>
      <c r="E20" s="27"/>
      <c r="F20" s="27"/>
      <c r="G20" s="27"/>
      <c r="H20" s="27"/>
      <c r="I20" s="107" t="s">
        <v>27</v>
      </c>
      <c r="J20" s="22" t="str">
        <f>IF('Rekapitulace stavby'!AN16="","",'Rekapitulace stavby'!AN16)</f>
        <v>29380995</v>
      </c>
      <c r="K20" s="30"/>
    </row>
    <row r="21" spans="2:11" s="31" customFormat="1" ht="18" customHeight="1">
      <c r="B21" s="26"/>
      <c r="C21" s="27"/>
      <c r="D21" s="27"/>
      <c r="E21" s="22" t="str">
        <f>IF('Rekapitulace stavby'!E17="","",'Rekapitulace stavby'!E17)</f>
        <v>PVLK PROJECT s.r.o.</v>
      </c>
      <c r="F21" s="27"/>
      <c r="G21" s="27"/>
      <c r="H21" s="27"/>
      <c r="I21" s="107" t="s">
        <v>29</v>
      </c>
      <c r="J21" s="22" t="str">
        <f>IF('Rekapitulace stavby'!AN17="","",'Rekapitulace stavby'!AN17)</f>
        <v>CZ29380995</v>
      </c>
      <c r="K21" s="30"/>
    </row>
    <row r="22" spans="2:11" s="31" customFormat="1" ht="6.9" customHeight="1">
      <c r="B22" s="26"/>
      <c r="C22" s="27"/>
      <c r="D22" s="27"/>
      <c r="E22" s="27"/>
      <c r="F22" s="27"/>
      <c r="G22" s="27"/>
      <c r="H22" s="27"/>
      <c r="I22" s="106"/>
      <c r="J22" s="27"/>
      <c r="K22" s="30"/>
    </row>
    <row r="23" spans="2:11" s="31" customFormat="1" ht="14.4" customHeight="1">
      <c r="B23" s="26"/>
      <c r="C23" s="27"/>
      <c r="D23" s="21" t="s">
        <v>37</v>
      </c>
      <c r="E23" s="27"/>
      <c r="F23" s="27"/>
      <c r="G23" s="27"/>
      <c r="H23" s="27"/>
      <c r="I23" s="106"/>
      <c r="J23" s="27"/>
      <c r="K23" s="30"/>
    </row>
    <row r="24" spans="2:11" s="113" customFormat="1" ht="16.5" customHeight="1">
      <c r="B24" s="109"/>
      <c r="C24" s="110"/>
      <c r="D24" s="110"/>
      <c r="E24" s="342" t="s">
        <v>21</v>
      </c>
      <c r="F24" s="342"/>
      <c r="G24" s="342"/>
      <c r="H24" s="342"/>
      <c r="I24" s="111"/>
      <c r="J24" s="110"/>
      <c r="K24" s="112"/>
    </row>
    <row r="25" spans="2:11" s="31" customFormat="1" ht="6.9" customHeight="1">
      <c r="B25" s="26"/>
      <c r="C25" s="27"/>
      <c r="D25" s="27"/>
      <c r="E25" s="27"/>
      <c r="F25" s="27"/>
      <c r="G25" s="27"/>
      <c r="H25" s="27"/>
      <c r="I25" s="106"/>
      <c r="J25" s="27"/>
      <c r="K25" s="30"/>
    </row>
    <row r="26" spans="2:11" s="31" customFormat="1" ht="6.9" customHeight="1">
      <c r="B26" s="26"/>
      <c r="C26" s="27"/>
      <c r="D26" s="72"/>
      <c r="E26" s="72"/>
      <c r="F26" s="72"/>
      <c r="G26" s="72"/>
      <c r="H26" s="72"/>
      <c r="I26" s="114"/>
      <c r="J26" s="72"/>
      <c r="K26" s="115"/>
    </row>
    <row r="27" spans="2:11" s="31" customFormat="1" ht="25.35" customHeight="1">
      <c r="B27" s="26"/>
      <c r="C27" s="27"/>
      <c r="D27" s="116" t="s">
        <v>38</v>
      </c>
      <c r="E27" s="27"/>
      <c r="F27" s="27"/>
      <c r="G27" s="27"/>
      <c r="H27" s="27"/>
      <c r="I27" s="106"/>
      <c r="J27" s="117">
        <f>ROUND(J81,2)</f>
        <v>0</v>
      </c>
      <c r="K27" s="30"/>
    </row>
    <row r="28" spans="2:11" s="31" customFormat="1" ht="6.9" customHeight="1">
      <c r="B28" s="26"/>
      <c r="C28" s="27"/>
      <c r="D28" s="72"/>
      <c r="E28" s="72"/>
      <c r="F28" s="72"/>
      <c r="G28" s="72"/>
      <c r="H28" s="72"/>
      <c r="I28" s="114"/>
      <c r="J28" s="72"/>
      <c r="K28" s="115"/>
    </row>
    <row r="29" spans="2:11" s="31" customFormat="1" ht="14.4" customHeight="1">
      <c r="B29" s="26"/>
      <c r="C29" s="27"/>
      <c r="D29" s="27"/>
      <c r="E29" s="27"/>
      <c r="F29" s="118" t="s">
        <v>40</v>
      </c>
      <c r="G29" s="27"/>
      <c r="H29" s="27"/>
      <c r="I29" s="119" t="s">
        <v>39</v>
      </c>
      <c r="J29" s="118" t="s">
        <v>41</v>
      </c>
      <c r="K29" s="30"/>
    </row>
    <row r="30" spans="2:11" s="31" customFormat="1" ht="14.4" customHeight="1">
      <c r="B30" s="26"/>
      <c r="C30" s="27"/>
      <c r="D30" s="34" t="s">
        <v>42</v>
      </c>
      <c r="E30" s="34" t="s">
        <v>43</v>
      </c>
      <c r="F30" s="120">
        <f>ROUND(SUM(BE81:BE97), 2)</f>
        <v>0</v>
      </c>
      <c r="G30" s="27"/>
      <c r="H30" s="27"/>
      <c r="I30" s="121">
        <v>0.21</v>
      </c>
      <c r="J30" s="120">
        <f>ROUND(ROUND((SUM(BE81:BE97)), 2)*I30, 2)</f>
        <v>0</v>
      </c>
      <c r="K30" s="30"/>
    </row>
    <row r="31" spans="2:11" s="31" customFormat="1" ht="14.4" customHeight="1">
      <c r="B31" s="26"/>
      <c r="C31" s="27"/>
      <c r="D31" s="27"/>
      <c r="E31" s="34" t="s">
        <v>44</v>
      </c>
      <c r="F31" s="120">
        <f>ROUND(SUM(BF81:BF97), 2)</f>
        <v>0</v>
      </c>
      <c r="G31" s="27"/>
      <c r="H31" s="27"/>
      <c r="I31" s="121">
        <v>0.15</v>
      </c>
      <c r="J31" s="120">
        <f>ROUND(ROUND((SUM(BF81:BF97)), 2)*I31, 2)</f>
        <v>0</v>
      </c>
      <c r="K31" s="30"/>
    </row>
    <row r="32" spans="2:11" s="31" customFormat="1" ht="14.4" hidden="1" customHeight="1">
      <c r="B32" s="26"/>
      <c r="C32" s="27"/>
      <c r="D32" s="27"/>
      <c r="E32" s="34" t="s">
        <v>45</v>
      </c>
      <c r="F32" s="120">
        <f>ROUND(SUM(BG81:BG97), 2)</f>
        <v>0</v>
      </c>
      <c r="G32" s="27"/>
      <c r="H32" s="27"/>
      <c r="I32" s="121">
        <v>0.21</v>
      </c>
      <c r="J32" s="120">
        <v>0</v>
      </c>
      <c r="K32" s="30"/>
    </row>
    <row r="33" spans="2:11" s="31" customFormat="1" ht="14.4" hidden="1" customHeight="1">
      <c r="B33" s="26"/>
      <c r="C33" s="27"/>
      <c r="D33" s="27"/>
      <c r="E33" s="34" t="s">
        <v>46</v>
      </c>
      <c r="F33" s="120">
        <f>ROUND(SUM(BH81:BH97), 2)</f>
        <v>0</v>
      </c>
      <c r="G33" s="27"/>
      <c r="H33" s="27"/>
      <c r="I33" s="121">
        <v>0.15</v>
      </c>
      <c r="J33" s="120">
        <v>0</v>
      </c>
      <c r="K33" s="30"/>
    </row>
    <row r="34" spans="2:11" s="31" customFormat="1" ht="14.4" hidden="1" customHeight="1">
      <c r="B34" s="26"/>
      <c r="C34" s="27"/>
      <c r="D34" s="27"/>
      <c r="E34" s="34" t="s">
        <v>47</v>
      </c>
      <c r="F34" s="120">
        <f>ROUND(SUM(BI81:BI97), 2)</f>
        <v>0</v>
      </c>
      <c r="G34" s="27"/>
      <c r="H34" s="27"/>
      <c r="I34" s="121">
        <v>0</v>
      </c>
      <c r="J34" s="120">
        <v>0</v>
      </c>
      <c r="K34" s="30"/>
    </row>
    <row r="35" spans="2:11" s="31" customFormat="1" ht="6.9" customHeight="1">
      <c r="B35" s="26"/>
      <c r="C35" s="27"/>
      <c r="D35" s="27"/>
      <c r="E35" s="27"/>
      <c r="F35" s="27"/>
      <c r="G35" s="27"/>
      <c r="H35" s="27"/>
      <c r="I35" s="106"/>
      <c r="J35" s="27"/>
      <c r="K35" s="30"/>
    </row>
    <row r="36" spans="2:11" s="31" customFormat="1" ht="25.35" customHeight="1">
      <c r="B36" s="26"/>
      <c r="C36" s="122"/>
      <c r="D36" s="123" t="s">
        <v>48</v>
      </c>
      <c r="E36" s="66"/>
      <c r="F36" s="66"/>
      <c r="G36" s="124" t="s">
        <v>49</v>
      </c>
      <c r="H36" s="125" t="s">
        <v>50</v>
      </c>
      <c r="I36" s="126"/>
      <c r="J36" s="127">
        <f>SUM(J27:J34)</f>
        <v>0</v>
      </c>
      <c r="K36" s="128"/>
    </row>
    <row r="37" spans="2:11" s="31" customFormat="1" ht="14.4" customHeight="1">
      <c r="B37" s="42"/>
      <c r="C37" s="43"/>
      <c r="D37" s="43"/>
      <c r="E37" s="43"/>
      <c r="F37" s="43"/>
      <c r="G37" s="43"/>
      <c r="H37" s="43"/>
      <c r="I37" s="129"/>
      <c r="J37" s="43"/>
      <c r="K37" s="44"/>
    </row>
    <row r="41" spans="2:11" s="31" customFormat="1" ht="6.9" customHeight="1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31" customFormat="1" ht="36.9" customHeight="1">
      <c r="B42" s="26"/>
      <c r="C42" s="15" t="s">
        <v>97</v>
      </c>
      <c r="D42" s="27"/>
      <c r="E42" s="27"/>
      <c r="F42" s="27"/>
      <c r="G42" s="27"/>
      <c r="H42" s="27"/>
      <c r="I42" s="106"/>
      <c r="J42" s="27"/>
      <c r="K42" s="30"/>
    </row>
    <row r="43" spans="2:11" s="31" customFormat="1" ht="6.9" customHeight="1">
      <c r="B43" s="26"/>
      <c r="C43" s="27"/>
      <c r="D43" s="27"/>
      <c r="E43" s="27"/>
      <c r="F43" s="27"/>
      <c r="G43" s="27"/>
      <c r="H43" s="27"/>
      <c r="I43" s="106"/>
      <c r="J43" s="27"/>
      <c r="K43" s="30"/>
    </row>
    <row r="44" spans="2:11" s="31" customFormat="1" ht="14.4" customHeight="1">
      <c r="B44" s="26"/>
      <c r="C44" s="21" t="s">
        <v>18</v>
      </c>
      <c r="D44" s="27"/>
      <c r="E44" s="27"/>
      <c r="F44" s="27"/>
      <c r="G44" s="27"/>
      <c r="H44" s="27"/>
      <c r="I44" s="106"/>
      <c r="J44" s="27"/>
      <c r="K44" s="30"/>
    </row>
    <row r="45" spans="2:11" s="31" customFormat="1" ht="16.5" customHeight="1">
      <c r="B45" s="26"/>
      <c r="C45" s="27"/>
      <c r="D45" s="27"/>
      <c r="E45" s="353" t="str">
        <f>E7</f>
        <v>Rekonstrukce garáže SK</v>
      </c>
      <c r="F45" s="354"/>
      <c r="G45" s="354"/>
      <c r="H45" s="354"/>
      <c r="I45" s="106"/>
      <c r="J45" s="27"/>
      <c r="K45" s="30"/>
    </row>
    <row r="46" spans="2:11" s="31" customFormat="1" ht="14.4" customHeight="1">
      <c r="B46" s="26"/>
      <c r="C46" s="21" t="s">
        <v>95</v>
      </c>
      <c r="D46" s="27"/>
      <c r="E46" s="27"/>
      <c r="F46" s="27"/>
      <c r="G46" s="27"/>
      <c r="H46" s="27"/>
      <c r="I46" s="106"/>
      <c r="J46" s="27"/>
      <c r="K46" s="30"/>
    </row>
    <row r="47" spans="2:11" s="31" customFormat="1" ht="17.25" customHeight="1">
      <c r="B47" s="26"/>
      <c r="C47" s="27"/>
      <c r="D47" s="27"/>
      <c r="E47" s="346" t="str">
        <f>E9</f>
        <v>D.1.4A2 - Vnitřní silnoproudé rozvody - Rozváděč R11 - Doplnění výzbroje</v>
      </c>
      <c r="F47" s="347"/>
      <c r="G47" s="347"/>
      <c r="H47" s="347"/>
      <c r="I47" s="106"/>
      <c r="J47" s="27"/>
      <c r="K47" s="30"/>
    </row>
    <row r="48" spans="2:11" s="31" customFormat="1" ht="6.9" customHeight="1">
      <c r="B48" s="26"/>
      <c r="C48" s="27"/>
      <c r="D48" s="27"/>
      <c r="E48" s="27"/>
      <c r="F48" s="27"/>
      <c r="G48" s="27"/>
      <c r="H48" s="27"/>
      <c r="I48" s="106"/>
      <c r="J48" s="27"/>
      <c r="K48" s="30"/>
    </row>
    <row r="49" spans="2:47" s="31" customFormat="1" ht="18" customHeight="1">
      <c r="B49" s="26"/>
      <c r="C49" s="21" t="s">
        <v>23</v>
      </c>
      <c r="D49" s="27"/>
      <c r="E49" s="27"/>
      <c r="F49" s="22" t="str">
        <f>F12</f>
        <v>Zábřeh</v>
      </c>
      <c r="G49" s="27"/>
      <c r="H49" s="27"/>
      <c r="I49" s="107" t="s">
        <v>25</v>
      </c>
      <c r="J49" s="108" t="str">
        <f>IF(J12="","",J12)</f>
        <v>Vyplň údaj</v>
      </c>
      <c r="K49" s="30"/>
    </row>
    <row r="50" spans="2:47" s="31" customFormat="1" ht="6.9" customHeight="1">
      <c r="B50" s="26"/>
      <c r="C50" s="27"/>
      <c r="D50" s="27"/>
      <c r="E50" s="27"/>
      <c r="F50" s="27"/>
      <c r="G50" s="27"/>
      <c r="H50" s="27"/>
      <c r="I50" s="106"/>
      <c r="J50" s="27"/>
      <c r="K50" s="30"/>
    </row>
    <row r="51" spans="2:47" s="31" customFormat="1">
      <c r="B51" s="26"/>
      <c r="C51" s="21" t="s">
        <v>26</v>
      </c>
      <c r="D51" s="27"/>
      <c r="E51" s="27"/>
      <c r="F51" s="22" t="str">
        <f>E15</f>
        <v xml:space="preserve"> </v>
      </c>
      <c r="G51" s="27"/>
      <c r="H51" s="27"/>
      <c r="I51" s="107" t="s">
        <v>32</v>
      </c>
      <c r="J51" s="342" t="str">
        <f>E21</f>
        <v>PVLK PROJECT s.r.o.</v>
      </c>
      <c r="K51" s="30"/>
    </row>
    <row r="52" spans="2:47" s="31" customFormat="1" ht="14.4" customHeight="1">
      <c r="B52" s="26"/>
      <c r="C52" s="21" t="s">
        <v>30</v>
      </c>
      <c r="D52" s="27"/>
      <c r="E52" s="27"/>
      <c r="F52" s="22" t="str">
        <f>IF(E18="","",E18)</f>
        <v/>
      </c>
      <c r="G52" s="27"/>
      <c r="H52" s="27"/>
      <c r="I52" s="106"/>
      <c r="J52" s="348"/>
      <c r="K52" s="30"/>
    </row>
    <row r="53" spans="2:47" s="31" customFormat="1" ht="10.35" customHeight="1">
      <c r="B53" s="26"/>
      <c r="C53" s="27"/>
      <c r="D53" s="27"/>
      <c r="E53" s="27"/>
      <c r="F53" s="27"/>
      <c r="G53" s="27"/>
      <c r="H53" s="27"/>
      <c r="I53" s="106"/>
      <c r="J53" s="27"/>
      <c r="K53" s="30"/>
    </row>
    <row r="54" spans="2:47" s="31" customFormat="1" ht="29.25" customHeight="1">
      <c r="B54" s="26"/>
      <c r="C54" s="134" t="s">
        <v>98</v>
      </c>
      <c r="D54" s="122"/>
      <c r="E54" s="122"/>
      <c r="F54" s="122"/>
      <c r="G54" s="122"/>
      <c r="H54" s="122"/>
      <c r="I54" s="135"/>
      <c r="J54" s="136" t="s">
        <v>99</v>
      </c>
      <c r="K54" s="137"/>
    </row>
    <row r="55" spans="2:47" s="31" customFormat="1" ht="10.35" customHeight="1">
      <c r="B55" s="26"/>
      <c r="C55" s="27"/>
      <c r="D55" s="27"/>
      <c r="E55" s="27"/>
      <c r="F55" s="27"/>
      <c r="G55" s="27"/>
      <c r="H55" s="27"/>
      <c r="I55" s="106"/>
      <c r="J55" s="27"/>
      <c r="K55" s="30"/>
    </row>
    <row r="56" spans="2:47" s="31" customFormat="1" ht="29.25" customHeight="1">
      <c r="B56" s="26"/>
      <c r="C56" s="138" t="s">
        <v>100</v>
      </c>
      <c r="D56" s="27"/>
      <c r="E56" s="27"/>
      <c r="F56" s="27"/>
      <c r="G56" s="27"/>
      <c r="H56" s="27"/>
      <c r="I56" s="106"/>
      <c r="J56" s="117">
        <f>J81</f>
        <v>0</v>
      </c>
      <c r="K56" s="30"/>
      <c r="AU56" s="9" t="s">
        <v>101</v>
      </c>
    </row>
    <row r="57" spans="2:47" s="146" customFormat="1" ht="24.9" customHeight="1">
      <c r="B57" s="139"/>
      <c r="C57" s="140"/>
      <c r="D57" s="141" t="s">
        <v>102</v>
      </c>
      <c r="E57" s="142"/>
      <c r="F57" s="142"/>
      <c r="G57" s="142"/>
      <c r="H57" s="142"/>
      <c r="I57" s="143"/>
      <c r="J57" s="144">
        <f>J82</f>
        <v>0</v>
      </c>
      <c r="K57" s="145"/>
    </row>
    <row r="58" spans="2:47" s="154" customFormat="1" ht="19.95" customHeight="1">
      <c r="B58" s="147"/>
      <c r="C58" s="148"/>
      <c r="D58" s="149" t="s">
        <v>384</v>
      </c>
      <c r="E58" s="150"/>
      <c r="F58" s="150"/>
      <c r="G58" s="150"/>
      <c r="H58" s="150"/>
      <c r="I58" s="151"/>
      <c r="J58" s="152">
        <f>J83</f>
        <v>0</v>
      </c>
      <c r="K58" s="153"/>
    </row>
    <row r="59" spans="2:47" s="154" customFormat="1" ht="19.95" customHeight="1">
      <c r="B59" s="147"/>
      <c r="C59" s="148"/>
      <c r="D59" s="149" t="s">
        <v>385</v>
      </c>
      <c r="E59" s="150"/>
      <c r="F59" s="150"/>
      <c r="G59" s="150"/>
      <c r="H59" s="150"/>
      <c r="I59" s="151"/>
      <c r="J59" s="152">
        <f>J85</f>
        <v>0</v>
      </c>
      <c r="K59" s="153"/>
    </row>
    <row r="60" spans="2:47" s="154" customFormat="1" ht="19.95" customHeight="1">
      <c r="B60" s="147"/>
      <c r="C60" s="148"/>
      <c r="D60" s="149" t="s">
        <v>386</v>
      </c>
      <c r="E60" s="150"/>
      <c r="F60" s="150"/>
      <c r="G60" s="150"/>
      <c r="H60" s="150"/>
      <c r="I60" s="151"/>
      <c r="J60" s="152">
        <f>J87</f>
        <v>0</v>
      </c>
      <c r="K60" s="153"/>
    </row>
    <row r="61" spans="2:47" s="154" customFormat="1" ht="19.95" customHeight="1">
      <c r="B61" s="147"/>
      <c r="C61" s="148"/>
      <c r="D61" s="149" t="s">
        <v>387</v>
      </c>
      <c r="E61" s="150"/>
      <c r="F61" s="150"/>
      <c r="G61" s="150"/>
      <c r="H61" s="150"/>
      <c r="I61" s="151"/>
      <c r="J61" s="152">
        <f>J96</f>
        <v>0</v>
      </c>
      <c r="K61" s="153"/>
    </row>
    <row r="62" spans="2:47" s="31" customFormat="1" ht="21.75" customHeight="1">
      <c r="B62" s="26"/>
      <c r="C62" s="27"/>
      <c r="D62" s="27"/>
      <c r="E62" s="27"/>
      <c r="F62" s="27"/>
      <c r="G62" s="27"/>
      <c r="H62" s="27"/>
      <c r="I62" s="106"/>
      <c r="J62" s="27"/>
      <c r="K62" s="30"/>
    </row>
    <row r="63" spans="2:47" s="31" customFormat="1" ht="6.9" customHeight="1">
      <c r="B63" s="42"/>
      <c r="C63" s="43"/>
      <c r="D63" s="43"/>
      <c r="E63" s="43"/>
      <c r="F63" s="43"/>
      <c r="G63" s="43"/>
      <c r="H63" s="43"/>
      <c r="I63" s="129"/>
      <c r="J63" s="43"/>
      <c r="K63" s="44"/>
    </row>
    <row r="67" spans="2:20" s="31" customFormat="1" ht="6.9" customHeight="1">
      <c r="B67" s="45"/>
      <c r="C67" s="46"/>
      <c r="D67" s="46"/>
      <c r="E67" s="46"/>
      <c r="F67" s="46"/>
      <c r="G67" s="46"/>
      <c r="H67" s="46"/>
      <c r="I67" s="132"/>
      <c r="J67" s="46"/>
      <c r="K67" s="46"/>
      <c r="L67" s="47"/>
    </row>
    <row r="68" spans="2:20" s="31" customFormat="1" ht="36.9" customHeight="1">
      <c r="B68" s="26"/>
      <c r="C68" s="48" t="s">
        <v>114</v>
      </c>
      <c r="D68" s="49"/>
      <c r="E68" s="49"/>
      <c r="F68" s="49"/>
      <c r="G68" s="49"/>
      <c r="H68" s="49"/>
      <c r="I68" s="155"/>
      <c r="J68" s="49"/>
      <c r="K68" s="49"/>
      <c r="L68" s="47"/>
    </row>
    <row r="69" spans="2:20" s="31" customFormat="1" ht="6.9" customHeight="1">
      <c r="B69" s="26"/>
      <c r="C69" s="49"/>
      <c r="D69" s="49"/>
      <c r="E69" s="49"/>
      <c r="F69" s="49"/>
      <c r="G69" s="49"/>
      <c r="H69" s="49"/>
      <c r="I69" s="155"/>
      <c r="J69" s="49"/>
      <c r="K69" s="49"/>
      <c r="L69" s="47"/>
    </row>
    <row r="70" spans="2:20" s="31" customFormat="1" ht="14.4" customHeight="1">
      <c r="B70" s="26"/>
      <c r="C70" s="51" t="s">
        <v>18</v>
      </c>
      <c r="D70" s="49"/>
      <c r="E70" s="49"/>
      <c r="F70" s="49"/>
      <c r="G70" s="49"/>
      <c r="H70" s="49"/>
      <c r="I70" s="155"/>
      <c r="J70" s="49"/>
      <c r="K70" s="49"/>
      <c r="L70" s="47"/>
    </row>
    <row r="71" spans="2:20" s="31" customFormat="1" ht="16.5" customHeight="1">
      <c r="B71" s="26"/>
      <c r="C71" s="49"/>
      <c r="D71" s="49"/>
      <c r="E71" s="349" t="str">
        <f>E7</f>
        <v>Rekonstrukce garáže SK</v>
      </c>
      <c r="F71" s="350"/>
      <c r="G71" s="350"/>
      <c r="H71" s="350"/>
      <c r="I71" s="155"/>
      <c r="J71" s="49"/>
      <c r="K71" s="49"/>
      <c r="L71" s="47"/>
    </row>
    <row r="72" spans="2:20" s="31" customFormat="1" ht="14.4" customHeight="1">
      <c r="B72" s="26"/>
      <c r="C72" s="51" t="s">
        <v>95</v>
      </c>
      <c r="D72" s="49"/>
      <c r="E72" s="49"/>
      <c r="F72" s="49"/>
      <c r="G72" s="49"/>
      <c r="H72" s="49"/>
      <c r="I72" s="155"/>
      <c r="J72" s="49"/>
      <c r="K72" s="49"/>
      <c r="L72" s="47"/>
    </row>
    <row r="73" spans="2:20" s="31" customFormat="1" ht="17.25" customHeight="1">
      <c r="B73" s="26"/>
      <c r="C73" s="49"/>
      <c r="D73" s="49"/>
      <c r="E73" s="325" t="str">
        <f>E9</f>
        <v>D.1.4A2 - Vnitřní silnoproudé rozvody - Rozváděč R11 - Doplnění výzbroje</v>
      </c>
      <c r="F73" s="351"/>
      <c r="G73" s="351"/>
      <c r="H73" s="351"/>
      <c r="I73" s="155"/>
      <c r="J73" s="49"/>
      <c r="K73" s="49"/>
      <c r="L73" s="47"/>
    </row>
    <row r="74" spans="2:20" s="31" customFormat="1" ht="6.9" customHeight="1">
      <c r="B74" s="26"/>
      <c r="C74" s="49"/>
      <c r="D74" s="49"/>
      <c r="E74" s="49"/>
      <c r="F74" s="49"/>
      <c r="G74" s="49"/>
      <c r="H74" s="49"/>
      <c r="I74" s="155"/>
      <c r="J74" s="49"/>
      <c r="K74" s="49"/>
      <c r="L74" s="47"/>
    </row>
    <row r="75" spans="2:20" s="31" customFormat="1" ht="18" customHeight="1">
      <c r="B75" s="26"/>
      <c r="C75" s="51" t="s">
        <v>23</v>
      </c>
      <c r="D75" s="49"/>
      <c r="E75" s="49"/>
      <c r="F75" s="156" t="str">
        <f>F12</f>
        <v>Zábřeh</v>
      </c>
      <c r="G75" s="49"/>
      <c r="H75" s="49"/>
      <c r="I75" s="157" t="s">
        <v>25</v>
      </c>
      <c r="J75" s="158" t="str">
        <f>IF(J12="","",J12)</f>
        <v>Vyplň údaj</v>
      </c>
      <c r="K75" s="49"/>
      <c r="L75" s="47"/>
    </row>
    <row r="76" spans="2:20" s="31" customFormat="1" ht="6.9" customHeight="1">
      <c r="B76" s="26"/>
      <c r="C76" s="49"/>
      <c r="D76" s="49"/>
      <c r="E76" s="49"/>
      <c r="F76" s="49"/>
      <c r="G76" s="49"/>
      <c r="H76" s="49"/>
      <c r="I76" s="155"/>
      <c r="J76" s="49"/>
      <c r="K76" s="49"/>
      <c r="L76" s="47"/>
    </row>
    <row r="77" spans="2:20" s="31" customFormat="1">
      <c r="B77" s="26"/>
      <c r="C77" s="51" t="s">
        <v>26</v>
      </c>
      <c r="D77" s="49"/>
      <c r="E77" s="49"/>
      <c r="F77" s="156" t="str">
        <f>E15</f>
        <v xml:space="preserve"> </v>
      </c>
      <c r="G77" s="49"/>
      <c r="H77" s="49"/>
      <c r="I77" s="157" t="s">
        <v>32</v>
      </c>
      <c r="J77" s="156" t="str">
        <f>E21</f>
        <v>PVLK PROJECT s.r.o.</v>
      </c>
      <c r="K77" s="49"/>
      <c r="L77" s="47"/>
    </row>
    <row r="78" spans="2:20" s="31" customFormat="1" ht="14.4" customHeight="1">
      <c r="B78" s="26"/>
      <c r="C78" s="51" t="s">
        <v>30</v>
      </c>
      <c r="D78" s="49"/>
      <c r="E78" s="49"/>
      <c r="F78" s="156" t="str">
        <f>IF(E18="","",E18)</f>
        <v/>
      </c>
      <c r="G78" s="49"/>
      <c r="H78" s="49"/>
      <c r="I78" s="155"/>
      <c r="J78" s="49"/>
      <c r="K78" s="49"/>
      <c r="L78" s="47"/>
    </row>
    <row r="79" spans="2:20" s="31" customFormat="1" ht="10.35" customHeight="1">
      <c r="B79" s="26"/>
      <c r="C79" s="49"/>
      <c r="D79" s="49"/>
      <c r="E79" s="49"/>
      <c r="F79" s="49"/>
      <c r="G79" s="49"/>
      <c r="H79" s="49"/>
      <c r="I79" s="155"/>
      <c r="J79" s="49"/>
      <c r="K79" s="49"/>
      <c r="L79" s="47"/>
    </row>
    <row r="80" spans="2:20" s="165" customFormat="1" ht="29.25" customHeight="1">
      <c r="B80" s="159"/>
      <c r="C80" s="160" t="s">
        <v>115</v>
      </c>
      <c r="D80" s="161" t="s">
        <v>57</v>
      </c>
      <c r="E80" s="161" t="s">
        <v>53</v>
      </c>
      <c r="F80" s="161" t="s">
        <v>116</v>
      </c>
      <c r="G80" s="161" t="s">
        <v>117</v>
      </c>
      <c r="H80" s="161" t="s">
        <v>118</v>
      </c>
      <c r="I80" s="162" t="s">
        <v>119</v>
      </c>
      <c r="J80" s="161" t="s">
        <v>99</v>
      </c>
      <c r="K80" s="163" t="s">
        <v>120</v>
      </c>
      <c r="L80" s="164"/>
      <c r="M80" s="68" t="s">
        <v>121</v>
      </c>
      <c r="N80" s="69" t="s">
        <v>42</v>
      </c>
      <c r="O80" s="69" t="s">
        <v>122</v>
      </c>
      <c r="P80" s="69" t="s">
        <v>123</v>
      </c>
      <c r="Q80" s="69" t="s">
        <v>124</v>
      </c>
      <c r="R80" s="69" t="s">
        <v>125</v>
      </c>
      <c r="S80" s="69" t="s">
        <v>126</v>
      </c>
      <c r="T80" s="70" t="s">
        <v>127</v>
      </c>
    </row>
    <row r="81" spans="2:65" s="31" customFormat="1" ht="29.25" customHeight="1">
      <c r="B81" s="26"/>
      <c r="C81" s="74" t="s">
        <v>100</v>
      </c>
      <c r="D81" s="49"/>
      <c r="E81" s="49"/>
      <c r="F81" s="49"/>
      <c r="G81" s="49"/>
      <c r="H81" s="49"/>
      <c r="I81" s="155"/>
      <c r="J81" s="166">
        <f>BK81</f>
        <v>0</v>
      </c>
      <c r="K81" s="49"/>
      <c r="L81" s="47"/>
      <c r="M81" s="71"/>
      <c r="N81" s="72"/>
      <c r="O81" s="72"/>
      <c r="P81" s="167">
        <f>P82</f>
        <v>0</v>
      </c>
      <c r="Q81" s="72"/>
      <c r="R81" s="167">
        <f>R82</f>
        <v>0</v>
      </c>
      <c r="S81" s="72"/>
      <c r="T81" s="168">
        <f>T82</f>
        <v>0</v>
      </c>
      <c r="AT81" s="9" t="s">
        <v>71</v>
      </c>
      <c r="AU81" s="9" t="s">
        <v>101</v>
      </c>
      <c r="BK81" s="169">
        <f>BK82</f>
        <v>0</v>
      </c>
    </row>
    <row r="82" spans="2:65" s="181" customFormat="1" ht="37.35" customHeight="1">
      <c r="B82" s="170"/>
      <c r="C82" s="171"/>
      <c r="D82" s="172" t="s">
        <v>71</v>
      </c>
      <c r="E82" s="173" t="s">
        <v>128</v>
      </c>
      <c r="F82" s="173" t="s">
        <v>129</v>
      </c>
      <c r="G82" s="171"/>
      <c r="H82" s="171"/>
      <c r="I82" s="174"/>
      <c r="J82" s="175">
        <f>BK82</f>
        <v>0</v>
      </c>
      <c r="K82" s="171"/>
      <c r="L82" s="176"/>
      <c r="M82" s="177"/>
      <c r="N82" s="178"/>
      <c r="O82" s="178"/>
      <c r="P82" s="179">
        <f>P83+P85+P87+P96</f>
        <v>0</v>
      </c>
      <c r="Q82" s="178"/>
      <c r="R82" s="179">
        <f>R83+R85+R87+R96</f>
        <v>0</v>
      </c>
      <c r="S82" s="178"/>
      <c r="T82" s="180">
        <f>T83+T85+T87+T96</f>
        <v>0</v>
      </c>
      <c r="AR82" s="182" t="s">
        <v>82</v>
      </c>
      <c r="AT82" s="183" t="s">
        <v>71</v>
      </c>
      <c r="AU82" s="183" t="s">
        <v>72</v>
      </c>
      <c r="AY82" s="182" t="s">
        <v>130</v>
      </c>
      <c r="BK82" s="184">
        <f>BK83+BK85+BK87+BK96</f>
        <v>0</v>
      </c>
    </row>
    <row r="83" spans="2:65" s="181" customFormat="1" ht="19.95" customHeight="1">
      <c r="B83" s="170"/>
      <c r="C83" s="171"/>
      <c r="D83" s="185" t="s">
        <v>71</v>
      </c>
      <c r="E83" s="186" t="s">
        <v>388</v>
      </c>
      <c r="F83" s="186" t="s">
        <v>389</v>
      </c>
      <c r="G83" s="171"/>
      <c r="H83" s="171"/>
      <c r="I83" s="174"/>
      <c r="J83" s="187">
        <f>BK83</f>
        <v>0</v>
      </c>
      <c r="K83" s="171"/>
      <c r="L83" s="176"/>
      <c r="M83" s="177"/>
      <c r="N83" s="178"/>
      <c r="O83" s="178"/>
      <c r="P83" s="179">
        <f>P84</f>
        <v>0</v>
      </c>
      <c r="Q83" s="178"/>
      <c r="R83" s="179">
        <f>R84</f>
        <v>0</v>
      </c>
      <c r="S83" s="178"/>
      <c r="T83" s="180">
        <f>T84</f>
        <v>0</v>
      </c>
      <c r="AR83" s="182" t="s">
        <v>371</v>
      </c>
      <c r="AT83" s="183" t="s">
        <v>71</v>
      </c>
      <c r="AU83" s="183" t="s">
        <v>80</v>
      </c>
      <c r="AY83" s="182" t="s">
        <v>130</v>
      </c>
      <c r="BK83" s="184">
        <f>BK84</f>
        <v>0</v>
      </c>
    </row>
    <row r="84" spans="2:65" s="31" customFormat="1" ht="25.5" customHeight="1">
      <c r="B84" s="26"/>
      <c r="C84" s="188" t="s">
        <v>80</v>
      </c>
      <c r="D84" s="188" t="s">
        <v>134</v>
      </c>
      <c r="E84" s="189" t="s">
        <v>380</v>
      </c>
      <c r="F84" s="190" t="s">
        <v>381</v>
      </c>
      <c r="G84" s="191" t="s">
        <v>323</v>
      </c>
      <c r="H84" s="192">
        <v>1</v>
      </c>
      <c r="I84" s="193"/>
      <c r="J84" s="194">
        <f>ROUND(I84*H84,2)</f>
        <v>0</v>
      </c>
      <c r="K84" s="190"/>
      <c r="L84" s="47"/>
      <c r="M84" s="195" t="s">
        <v>21</v>
      </c>
      <c r="N84" s="196" t="s">
        <v>43</v>
      </c>
      <c r="O84" s="27"/>
      <c r="P84" s="197">
        <f>O84*H84</f>
        <v>0</v>
      </c>
      <c r="Q84" s="197">
        <v>0</v>
      </c>
      <c r="R84" s="197">
        <f>Q84*H84</f>
        <v>0</v>
      </c>
      <c r="S84" s="197">
        <v>0</v>
      </c>
      <c r="T84" s="198">
        <f>S84*H84</f>
        <v>0</v>
      </c>
      <c r="AR84" s="9" t="s">
        <v>324</v>
      </c>
      <c r="AT84" s="9" t="s">
        <v>134</v>
      </c>
      <c r="AU84" s="9" t="s">
        <v>82</v>
      </c>
      <c r="AY84" s="9" t="s">
        <v>130</v>
      </c>
      <c r="BE84" s="199">
        <f>IF(N84="základní",J84,0)</f>
        <v>0</v>
      </c>
      <c r="BF84" s="199">
        <f>IF(N84="snížená",J84,0)</f>
        <v>0</v>
      </c>
      <c r="BG84" s="199">
        <f>IF(N84="zákl. přenesená",J84,0)</f>
        <v>0</v>
      </c>
      <c r="BH84" s="199">
        <f>IF(N84="sníž. přenesená",J84,0)</f>
        <v>0</v>
      </c>
      <c r="BI84" s="199">
        <f>IF(N84="nulová",J84,0)</f>
        <v>0</v>
      </c>
      <c r="BJ84" s="9" t="s">
        <v>80</v>
      </c>
      <c r="BK84" s="199">
        <f>ROUND(I84*H84,2)</f>
        <v>0</v>
      </c>
      <c r="BL84" s="9" t="s">
        <v>324</v>
      </c>
      <c r="BM84" s="9" t="s">
        <v>390</v>
      </c>
    </row>
    <row r="85" spans="2:65" s="181" customFormat="1" ht="29.85" customHeight="1">
      <c r="B85" s="170"/>
      <c r="C85" s="171"/>
      <c r="D85" s="185" t="s">
        <v>71</v>
      </c>
      <c r="E85" s="186" t="s">
        <v>391</v>
      </c>
      <c r="F85" s="186" t="s">
        <v>392</v>
      </c>
      <c r="G85" s="171"/>
      <c r="H85" s="171"/>
      <c r="I85" s="174"/>
      <c r="J85" s="187">
        <f>BK85</f>
        <v>0</v>
      </c>
      <c r="K85" s="171"/>
      <c r="L85" s="176"/>
      <c r="M85" s="177"/>
      <c r="N85" s="178"/>
      <c r="O85" s="178"/>
      <c r="P85" s="179">
        <f>P86</f>
        <v>0</v>
      </c>
      <c r="Q85" s="178"/>
      <c r="R85" s="179">
        <f>R86</f>
        <v>0</v>
      </c>
      <c r="S85" s="178"/>
      <c r="T85" s="180">
        <f>T86</f>
        <v>0</v>
      </c>
      <c r="AR85" s="182" t="s">
        <v>371</v>
      </c>
      <c r="AT85" s="183" t="s">
        <v>71</v>
      </c>
      <c r="AU85" s="183" t="s">
        <v>80</v>
      </c>
      <c r="AY85" s="182" t="s">
        <v>130</v>
      </c>
      <c r="BK85" s="184">
        <f>BK86</f>
        <v>0</v>
      </c>
    </row>
    <row r="86" spans="2:65" s="31" customFormat="1" ht="25.5" customHeight="1">
      <c r="B86" s="26"/>
      <c r="C86" s="188" t="s">
        <v>82</v>
      </c>
      <c r="D86" s="188" t="s">
        <v>134</v>
      </c>
      <c r="E86" s="189" t="s">
        <v>393</v>
      </c>
      <c r="F86" s="190" t="s">
        <v>394</v>
      </c>
      <c r="G86" s="191" t="s">
        <v>323</v>
      </c>
      <c r="H86" s="192">
        <v>2</v>
      </c>
      <c r="I86" s="193"/>
      <c r="J86" s="194">
        <f>ROUND(I86*H86,2)</f>
        <v>0</v>
      </c>
      <c r="K86" s="190"/>
      <c r="L86" s="47"/>
      <c r="M86" s="195" t="s">
        <v>21</v>
      </c>
      <c r="N86" s="196" t="s">
        <v>43</v>
      </c>
      <c r="O86" s="27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AR86" s="9" t="s">
        <v>324</v>
      </c>
      <c r="AT86" s="9" t="s">
        <v>134</v>
      </c>
      <c r="AU86" s="9" t="s">
        <v>82</v>
      </c>
      <c r="AY86" s="9" t="s">
        <v>130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9" t="s">
        <v>80</v>
      </c>
      <c r="BK86" s="199">
        <f>ROUND(I86*H86,2)</f>
        <v>0</v>
      </c>
      <c r="BL86" s="9" t="s">
        <v>324</v>
      </c>
      <c r="BM86" s="9" t="s">
        <v>395</v>
      </c>
    </row>
    <row r="87" spans="2:65" s="181" customFormat="1" ht="29.85" customHeight="1">
      <c r="B87" s="170"/>
      <c r="C87" s="171"/>
      <c r="D87" s="185" t="s">
        <v>71</v>
      </c>
      <c r="E87" s="186" t="s">
        <v>396</v>
      </c>
      <c r="F87" s="186" t="s">
        <v>397</v>
      </c>
      <c r="G87" s="171"/>
      <c r="H87" s="171"/>
      <c r="I87" s="174"/>
      <c r="J87" s="187">
        <f>BK87</f>
        <v>0</v>
      </c>
      <c r="K87" s="171"/>
      <c r="L87" s="176"/>
      <c r="M87" s="177"/>
      <c r="N87" s="178"/>
      <c r="O87" s="178"/>
      <c r="P87" s="179">
        <f>SUM(P88:P95)</f>
        <v>0</v>
      </c>
      <c r="Q87" s="178"/>
      <c r="R87" s="179">
        <f>SUM(R88:R95)</f>
        <v>0</v>
      </c>
      <c r="S87" s="178"/>
      <c r="T87" s="180">
        <f>SUM(T88:T95)</f>
        <v>0</v>
      </c>
      <c r="AR87" s="182" t="s">
        <v>371</v>
      </c>
      <c r="AT87" s="183" t="s">
        <v>71</v>
      </c>
      <c r="AU87" s="183" t="s">
        <v>80</v>
      </c>
      <c r="AY87" s="182" t="s">
        <v>130</v>
      </c>
      <c r="BK87" s="184">
        <f>SUM(BK88:BK95)</f>
        <v>0</v>
      </c>
    </row>
    <row r="88" spans="2:65" s="31" customFormat="1" ht="25.5" customHeight="1">
      <c r="B88" s="26"/>
      <c r="C88" s="188" t="s">
        <v>371</v>
      </c>
      <c r="D88" s="188" t="s">
        <v>134</v>
      </c>
      <c r="E88" s="189" t="s">
        <v>321</v>
      </c>
      <c r="F88" s="190" t="s">
        <v>322</v>
      </c>
      <c r="G88" s="191" t="s">
        <v>323</v>
      </c>
      <c r="H88" s="192">
        <v>6</v>
      </c>
      <c r="I88" s="193"/>
      <c r="J88" s="194">
        <f t="shared" ref="J88:J95" si="0">ROUND(I88*H88,2)</f>
        <v>0</v>
      </c>
      <c r="K88" s="190"/>
      <c r="L88" s="47"/>
      <c r="M88" s="195" t="s">
        <v>21</v>
      </c>
      <c r="N88" s="196" t="s">
        <v>43</v>
      </c>
      <c r="O88" s="27"/>
      <c r="P88" s="197">
        <f t="shared" ref="P88:P95" si="1">O88*H88</f>
        <v>0</v>
      </c>
      <c r="Q88" s="197">
        <v>0</v>
      </c>
      <c r="R88" s="197">
        <f t="shared" ref="R88:R95" si="2">Q88*H88</f>
        <v>0</v>
      </c>
      <c r="S88" s="197">
        <v>0</v>
      </c>
      <c r="T88" s="198">
        <f t="shared" ref="T88:T95" si="3">S88*H88</f>
        <v>0</v>
      </c>
      <c r="AR88" s="9" t="s">
        <v>324</v>
      </c>
      <c r="AT88" s="9" t="s">
        <v>134</v>
      </c>
      <c r="AU88" s="9" t="s">
        <v>82</v>
      </c>
      <c r="AY88" s="9" t="s">
        <v>130</v>
      </c>
      <c r="BE88" s="199">
        <f t="shared" ref="BE88:BE95" si="4">IF(N88="základní",J88,0)</f>
        <v>0</v>
      </c>
      <c r="BF88" s="199">
        <f t="shared" ref="BF88:BF95" si="5">IF(N88="snížená",J88,0)</f>
        <v>0</v>
      </c>
      <c r="BG88" s="199">
        <f t="shared" ref="BG88:BG95" si="6">IF(N88="zákl. přenesená",J88,0)</f>
        <v>0</v>
      </c>
      <c r="BH88" s="199">
        <f t="shared" ref="BH88:BH95" si="7">IF(N88="sníž. přenesená",J88,0)</f>
        <v>0</v>
      </c>
      <c r="BI88" s="199">
        <f t="shared" ref="BI88:BI95" si="8">IF(N88="nulová",J88,0)</f>
        <v>0</v>
      </c>
      <c r="BJ88" s="9" t="s">
        <v>80</v>
      </c>
      <c r="BK88" s="199">
        <f t="shared" ref="BK88:BK95" si="9">ROUND(I88*H88,2)</f>
        <v>0</v>
      </c>
      <c r="BL88" s="9" t="s">
        <v>324</v>
      </c>
      <c r="BM88" s="9" t="s">
        <v>398</v>
      </c>
    </row>
    <row r="89" spans="2:65" s="31" customFormat="1" ht="16.5" customHeight="1">
      <c r="B89" s="26"/>
      <c r="C89" s="203" t="s">
        <v>399</v>
      </c>
      <c r="D89" s="203" t="s">
        <v>149</v>
      </c>
      <c r="E89" s="204" t="s">
        <v>400</v>
      </c>
      <c r="F89" s="205" t="s">
        <v>401</v>
      </c>
      <c r="G89" s="206" t="s">
        <v>152</v>
      </c>
      <c r="H89" s="207">
        <v>1</v>
      </c>
      <c r="I89" s="208"/>
      <c r="J89" s="209">
        <f t="shared" si="0"/>
        <v>0</v>
      </c>
      <c r="K89" s="205"/>
      <c r="L89" s="210"/>
      <c r="M89" s="211" t="s">
        <v>21</v>
      </c>
      <c r="N89" s="212" t="s">
        <v>43</v>
      </c>
      <c r="O89" s="27"/>
      <c r="P89" s="197">
        <f t="shared" si="1"/>
        <v>0</v>
      </c>
      <c r="Q89" s="197">
        <v>0</v>
      </c>
      <c r="R89" s="197">
        <f t="shared" si="2"/>
        <v>0</v>
      </c>
      <c r="S89" s="197">
        <v>0</v>
      </c>
      <c r="T89" s="198">
        <f t="shared" si="3"/>
        <v>0</v>
      </c>
      <c r="AR89" s="9" t="s">
        <v>153</v>
      </c>
      <c r="AT89" s="9" t="s">
        <v>149</v>
      </c>
      <c r="AU89" s="9" t="s">
        <v>82</v>
      </c>
      <c r="AY89" s="9" t="s">
        <v>130</v>
      </c>
      <c r="BE89" s="199">
        <f t="shared" si="4"/>
        <v>0</v>
      </c>
      <c r="BF89" s="199">
        <f t="shared" si="5"/>
        <v>0</v>
      </c>
      <c r="BG89" s="199">
        <f t="shared" si="6"/>
        <v>0</v>
      </c>
      <c r="BH89" s="199">
        <f t="shared" si="7"/>
        <v>0</v>
      </c>
      <c r="BI89" s="199">
        <f t="shared" si="8"/>
        <v>0</v>
      </c>
      <c r="BJ89" s="9" t="s">
        <v>80</v>
      </c>
      <c r="BK89" s="199">
        <f t="shared" si="9"/>
        <v>0</v>
      </c>
      <c r="BL89" s="9" t="s">
        <v>138</v>
      </c>
      <c r="BM89" s="9" t="s">
        <v>402</v>
      </c>
    </row>
    <row r="90" spans="2:65" s="31" customFormat="1" ht="16.5" customHeight="1">
      <c r="B90" s="26"/>
      <c r="C90" s="203" t="s">
        <v>216</v>
      </c>
      <c r="D90" s="203" t="s">
        <v>149</v>
      </c>
      <c r="E90" s="204" t="s">
        <v>403</v>
      </c>
      <c r="F90" s="205" t="s">
        <v>404</v>
      </c>
      <c r="G90" s="206" t="s">
        <v>152</v>
      </c>
      <c r="H90" s="207">
        <v>1</v>
      </c>
      <c r="I90" s="208"/>
      <c r="J90" s="209">
        <f t="shared" si="0"/>
        <v>0</v>
      </c>
      <c r="K90" s="205"/>
      <c r="L90" s="210"/>
      <c r="M90" s="211" t="s">
        <v>21</v>
      </c>
      <c r="N90" s="212" t="s">
        <v>43</v>
      </c>
      <c r="O90" s="27"/>
      <c r="P90" s="197">
        <f t="shared" si="1"/>
        <v>0</v>
      </c>
      <c r="Q90" s="197">
        <v>0</v>
      </c>
      <c r="R90" s="197">
        <f t="shared" si="2"/>
        <v>0</v>
      </c>
      <c r="S90" s="197">
        <v>0</v>
      </c>
      <c r="T90" s="198">
        <f t="shared" si="3"/>
        <v>0</v>
      </c>
      <c r="AR90" s="9" t="s">
        <v>153</v>
      </c>
      <c r="AT90" s="9" t="s">
        <v>149</v>
      </c>
      <c r="AU90" s="9" t="s">
        <v>82</v>
      </c>
      <c r="AY90" s="9" t="s">
        <v>130</v>
      </c>
      <c r="BE90" s="199">
        <f t="shared" si="4"/>
        <v>0</v>
      </c>
      <c r="BF90" s="199">
        <f t="shared" si="5"/>
        <v>0</v>
      </c>
      <c r="BG90" s="199">
        <f t="shared" si="6"/>
        <v>0</v>
      </c>
      <c r="BH90" s="199">
        <f t="shared" si="7"/>
        <v>0</v>
      </c>
      <c r="BI90" s="199">
        <f t="shared" si="8"/>
        <v>0</v>
      </c>
      <c r="BJ90" s="9" t="s">
        <v>80</v>
      </c>
      <c r="BK90" s="199">
        <f t="shared" si="9"/>
        <v>0</v>
      </c>
      <c r="BL90" s="9" t="s">
        <v>138</v>
      </c>
      <c r="BM90" s="9" t="s">
        <v>405</v>
      </c>
    </row>
    <row r="91" spans="2:65" s="31" customFormat="1" ht="16.5" customHeight="1">
      <c r="B91" s="26"/>
      <c r="C91" s="203" t="s">
        <v>406</v>
      </c>
      <c r="D91" s="203" t="s">
        <v>149</v>
      </c>
      <c r="E91" s="204" t="s">
        <v>407</v>
      </c>
      <c r="F91" s="205" t="s">
        <v>408</v>
      </c>
      <c r="G91" s="206" t="s">
        <v>152</v>
      </c>
      <c r="H91" s="207">
        <v>2</v>
      </c>
      <c r="I91" s="208"/>
      <c r="J91" s="209">
        <f t="shared" si="0"/>
        <v>0</v>
      </c>
      <c r="K91" s="205"/>
      <c r="L91" s="210"/>
      <c r="M91" s="211" t="s">
        <v>21</v>
      </c>
      <c r="N91" s="212" t="s">
        <v>43</v>
      </c>
      <c r="O91" s="27"/>
      <c r="P91" s="197">
        <f t="shared" si="1"/>
        <v>0</v>
      </c>
      <c r="Q91" s="197">
        <v>0</v>
      </c>
      <c r="R91" s="197">
        <f t="shared" si="2"/>
        <v>0</v>
      </c>
      <c r="S91" s="197">
        <v>0</v>
      </c>
      <c r="T91" s="198">
        <f t="shared" si="3"/>
        <v>0</v>
      </c>
      <c r="AR91" s="9" t="s">
        <v>153</v>
      </c>
      <c r="AT91" s="9" t="s">
        <v>149</v>
      </c>
      <c r="AU91" s="9" t="s">
        <v>82</v>
      </c>
      <c r="AY91" s="9" t="s">
        <v>130</v>
      </c>
      <c r="BE91" s="199">
        <f t="shared" si="4"/>
        <v>0</v>
      </c>
      <c r="BF91" s="199">
        <f t="shared" si="5"/>
        <v>0</v>
      </c>
      <c r="BG91" s="199">
        <f t="shared" si="6"/>
        <v>0</v>
      </c>
      <c r="BH91" s="199">
        <f t="shared" si="7"/>
        <v>0</v>
      </c>
      <c r="BI91" s="199">
        <f t="shared" si="8"/>
        <v>0</v>
      </c>
      <c r="BJ91" s="9" t="s">
        <v>80</v>
      </c>
      <c r="BK91" s="199">
        <f t="shared" si="9"/>
        <v>0</v>
      </c>
      <c r="BL91" s="9" t="s">
        <v>138</v>
      </c>
      <c r="BM91" s="9" t="s">
        <v>409</v>
      </c>
    </row>
    <row r="92" spans="2:65" s="31" customFormat="1" ht="16.5" customHeight="1">
      <c r="B92" s="26"/>
      <c r="C92" s="203" t="s">
        <v>410</v>
      </c>
      <c r="D92" s="203" t="s">
        <v>149</v>
      </c>
      <c r="E92" s="204" t="s">
        <v>411</v>
      </c>
      <c r="F92" s="205" t="s">
        <v>412</v>
      </c>
      <c r="G92" s="206" t="s">
        <v>152</v>
      </c>
      <c r="H92" s="207">
        <v>2</v>
      </c>
      <c r="I92" s="208"/>
      <c r="J92" s="209">
        <f t="shared" si="0"/>
        <v>0</v>
      </c>
      <c r="K92" s="205"/>
      <c r="L92" s="210"/>
      <c r="M92" s="211" t="s">
        <v>21</v>
      </c>
      <c r="N92" s="212" t="s">
        <v>43</v>
      </c>
      <c r="O92" s="27"/>
      <c r="P92" s="197">
        <f t="shared" si="1"/>
        <v>0</v>
      </c>
      <c r="Q92" s="197">
        <v>0</v>
      </c>
      <c r="R92" s="197">
        <f t="shared" si="2"/>
        <v>0</v>
      </c>
      <c r="S92" s="197">
        <v>0</v>
      </c>
      <c r="T92" s="198">
        <f t="shared" si="3"/>
        <v>0</v>
      </c>
      <c r="AR92" s="9" t="s">
        <v>153</v>
      </c>
      <c r="AT92" s="9" t="s">
        <v>149</v>
      </c>
      <c r="AU92" s="9" t="s">
        <v>82</v>
      </c>
      <c r="AY92" s="9" t="s">
        <v>130</v>
      </c>
      <c r="BE92" s="199">
        <f t="shared" si="4"/>
        <v>0</v>
      </c>
      <c r="BF92" s="199">
        <f t="shared" si="5"/>
        <v>0</v>
      </c>
      <c r="BG92" s="199">
        <f t="shared" si="6"/>
        <v>0</v>
      </c>
      <c r="BH92" s="199">
        <f t="shared" si="7"/>
        <v>0</v>
      </c>
      <c r="BI92" s="199">
        <f t="shared" si="8"/>
        <v>0</v>
      </c>
      <c r="BJ92" s="9" t="s">
        <v>80</v>
      </c>
      <c r="BK92" s="199">
        <f t="shared" si="9"/>
        <v>0</v>
      </c>
      <c r="BL92" s="9" t="s">
        <v>138</v>
      </c>
      <c r="BM92" s="9" t="s">
        <v>413</v>
      </c>
    </row>
    <row r="93" spans="2:65" s="31" customFormat="1" ht="16.5" customHeight="1">
      <c r="B93" s="26"/>
      <c r="C93" s="203" t="s">
        <v>414</v>
      </c>
      <c r="D93" s="203" t="s">
        <v>149</v>
      </c>
      <c r="E93" s="204" t="s">
        <v>415</v>
      </c>
      <c r="F93" s="205" t="s">
        <v>416</v>
      </c>
      <c r="G93" s="206" t="s">
        <v>152</v>
      </c>
      <c r="H93" s="207">
        <v>2</v>
      </c>
      <c r="I93" s="208"/>
      <c r="J93" s="209">
        <f t="shared" si="0"/>
        <v>0</v>
      </c>
      <c r="K93" s="205"/>
      <c r="L93" s="210"/>
      <c r="M93" s="211" t="s">
        <v>21</v>
      </c>
      <c r="N93" s="212" t="s">
        <v>43</v>
      </c>
      <c r="O93" s="27"/>
      <c r="P93" s="197">
        <f t="shared" si="1"/>
        <v>0</v>
      </c>
      <c r="Q93" s="197">
        <v>0</v>
      </c>
      <c r="R93" s="197">
        <f t="shared" si="2"/>
        <v>0</v>
      </c>
      <c r="S93" s="197">
        <v>0</v>
      </c>
      <c r="T93" s="198">
        <f t="shared" si="3"/>
        <v>0</v>
      </c>
      <c r="AR93" s="9" t="s">
        <v>153</v>
      </c>
      <c r="AT93" s="9" t="s">
        <v>149</v>
      </c>
      <c r="AU93" s="9" t="s">
        <v>82</v>
      </c>
      <c r="AY93" s="9" t="s">
        <v>130</v>
      </c>
      <c r="BE93" s="199">
        <f t="shared" si="4"/>
        <v>0</v>
      </c>
      <c r="BF93" s="199">
        <f t="shared" si="5"/>
        <v>0</v>
      </c>
      <c r="BG93" s="199">
        <f t="shared" si="6"/>
        <v>0</v>
      </c>
      <c r="BH93" s="199">
        <f t="shared" si="7"/>
        <v>0</v>
      </c>
      <c r="BI93" s="199">
        <f t="shared" si="8"/>
        <v>0</v>
      </c>
      <c r="BJ93" s="9" t="s">
        <v>80</v>
      </c>
      <c r="BK93" s="199">
        <f t="shared" si="9"/>
        <v>0</v>
      </c>
      <c r="BL93" s="9" t="s">
        <v>138</v>
      </c>
      <c r="BM93" s="9" t="s">
        <v>417</v>
      </c>
    </row>
    <row r="94" spans="2:65" s="31" customFormat="1" ht="16.5" customHeight="1">
      <c r="B94" s="26"/>
      <c r="C94" s="203" t="s">
        <v>418</v>
      </c>
      <c r="D94" s="203" t="s">
        <v>149</v>
      </c>
      <c r="E94" s="204" t="s">
        <v>419</v>
      </c>
      <c r="F94" s="205" t="s">
        <v>420</v>
      </c>
      <c r="G94" s="206" t="s">
        <v>152</v>
      </c>
      <c r="H94" s="207">
        <v>1</v>
      </c>
      <c r="I94" s="208"/>
      <c r="J94" s="209">
        <f t="shared" si="0"/>
        <v>0</v>
      </c>
      <c r="K94" s="205"/>
      <c r="L94" s="210"/>
      <c r="M94" s="211" t="s">
        <v>21</v>
      </c>
      <c r="N94" s="212" t="s">
        <v>43</v>
      </c>
      <c r="O94" s="27"/>
      <c r="P94" s="197">
        <f t="shared" si="1"/>
        <v>0</v>
      </c>
      <c r="Q94" s="197">
        <v>0</v>
      </c>
      <c r="R94" s="197">
        <f t="shared" si="2"/>
        <v>0</v>
      </c>
      <c r="S94" s="197">
        <v>0</v>
      </c>
      <c r="T94" s="198">
        <f t="shared" si="3"/>
        <v>0</v>
      </c>
      <c r="AR94" s="9" t="s">
        <v>153</v>
      </c>
      <c r="AT94" s="9" t="s">
        <v>149</v>
      </c>
      <c r="AU94" s="9" t="s">
        <v>82</v>
      </c>
      <c r="AY94" s="9" t="s">
        <v>130</v>
      </c>
      <c r="BE94" s="199">
        <f t="shared" si="4"/>
        <v>0</v>
      </c>
      <c r="BF94" s="199">
        <f t="shared" si="5"/>
        <v>0</v>
      </c>
      <c r="BG94" s="199">
        <f t="shared" si="6"/>
        <v>0</v>
      </c>
      <c r="BH94" s="199">
        <f t="shared" si="7"/>
        <v>0</v>
      </c>
      <c r="BI94" s="199">
        <f t="shared" si="8"/>
        <v>0</v>
      </c>
      <c r="BJ94" s="9" t="s">
        <v>80</v>
      </c>
      <c r="BK94" s="199">
        <f t="shared" si="9"/>
        <v>0</v>
      </c>
      <c r="BL94" s="9" t="s">
        <v>138</v>
      </c>
      <c r="BM94" s="9" t="s">
        <v>421</v>
      </c>
    </row>
    <row r="95" spans="2:65" s="31" customFormat="1" ht="16.5" customHeight="1">
      <c r="B95" s="26"/>
      <c r="C95" s="203" t="s">
        <v>422</v>
      </c>
      <c r="D95" s="203" t="s">
        <v>149</v>
      </c>
      <c r="E95" s="204" t="s">
        <v>423</v>
      </c>
      <c r="F95" s="205" t="s">
        <v>424</v>
      </c>
      <c r="G95" s="206" t="s">
        <v>152</v>
      </c>
      <c r="H95" s="207">
        <v>1</v>
      </c>
      <c r="I95" s="208"/>
      <c r="J95" s="209">
        <f t="shared" si="0"/>
        <v>0</v>
      </c>
      <c r="K95" s="205"/>
      <c r="L95" s="210"/>
      <c r="M95" s="211" t="s">
        <v>21</v>
      </c>
      <c r="N95" s="212" t="s">
        <v>43</v>
      </c>
      <c r="O95" s="27"/>
      <c r="P95" s="197">
        <f t="shared" si="1"/>
        <v>0</v>
      </c>
      <c r="Q95" s="197">
        <v>0</v>
      </c>
      <c r="R95" s="197">
        <f t="shared" si="2"/>
        <v>0</v>
      </c>
      <c r="S95" s="197">
        <v>0</v>
      </c>
      <c r="T95" s="198">
        <f t="shared" si="3"/>
        <v>0</v>
      </c>
      <c r="AR95" s="9" t="s">
        <v>153</v>
      </c>
      <c r="AT95" s="9" t="s">
        <v>149</v>
      </c>
      <c r="AU95" s="9" t="s">
        <v>82</v>
      </c>
      <c r="AY95" s="9" t="s">
        <v>130</v>
      </c>
      <c r="BE95" s="199">
        <f t="shared" si="4"/>
        <v>0</v>
      </c>
      <c r="BF95" s="199">
        <f t="shared" si="5"/>
        <v>0</v>
      </c>
      <c r="BG95" s="199">
        <f t="shared" si="6"/>
        <v>0</v>
      </c>
      <c r="BH95" s="199">
        <f t="shared" si="7"/>
        <v>0</v>
      </c>
      <c r="BI95" s="199">
        <f t="shared" si="8"/>
        <v>0</v>
      </c>
      <c r="BJ95" s="9" t="s">
        <v>80</v>
      </c>
      <c r="BK95" s="199">
        <f t="shared" si="9"/>
        <v>0</v>
      </c>
      <c r="BL95" s="9" t="s">
        <v>138</v>
      </c>
      <c r="BM95" s="9" t="s">
        <v>425</v>
      </c>
    </row>
    <row r="96" spans="2:65" s="181" customFormat="1" ht="29.85" customHeight="1">
      <c r="B96" s="170"/>
      <c r="C96" s="171"/>
      <c r="D96" s="185" t="s">
        <v>71</v>
      </c>
      <c r="E96" s="186" t="s">
        <v>426</v>
      </c>
      <c r="F96" s="186" t="s">
        <v>427</v>
      </c>
      <c r="G96" s="171"/>
      <c r="H96" s="171"/>
      <c r="I96" s="174"/>
      <c r="J96" s="187">
        <f>BK96</f>
        <v>0</v>
      </c>
      <c r="K96" s="171"/>
      <c r="L96" s="176"/>
      <c r="M96" s="177"/>
      <c r="N96" s="178"/>
      <c r="O96" s="178"/>
      <c r="P96" s="179">
        <f>P97</f>
        <v>0</v>
      </c>
      <c r="Q96" s="178"/>
      <c r="R96" s="179">
        <f>R97</f>
        <v>0</v>
      </c>
      <c r="S96" s="178"/>
      <c r="T96" s="180">
        <f>T97</f>
        <v>0</v>
      </c>
      <c r="AR96" s="182" t="s">
        <v>371</v>
      </c>
      <c r="AT96" s="183" t="s">
        <v>71</v>
      </c>
      <c r="AU96" s="183" t="s">
        <v>80</v>
      </c>
      <c r="AY96" s="182" t="s">
        <v>130</v>
      </c>
      <c r="BK96" s="184">
        <f>BK97</f>
        <v>0</v>
      </c>
    </row>
    <row r="97" spans="2:65" s="31" customFormat="1" ht="25.5" customHeight="1">
      <c r="B97" s="26"/>
      <c r="C97" s="188" t="s">
        <v>325</v>
      </c>
      <c r="D97" s="188" t="s">
        <v>134</v>
      </c>
      <c r="E97" s="189" t="s">
        <v>380</v>
      </c>
      <c r="F97" s="190" t="s">
        <v>381</v>
      </c>
      <c r="G97" s="191" t="s">
        <v>323</v>
      </c>
      <c r="H97" s="192">
        <v>1</v>
      </c>
      <c r="I97" s="193"/>
      <c r="J97" s="194">
        <f>ROUND(I97*H97,2)</f>
        <v>0</v>
      </c>
      <c r="K97" s="190"/>
      <c r="L97" s="47"/>
      <c r="M97" s="195" t="s">
        <v>21</v>
      </c>
      <c r="N97" s="217" t="s">
        <v>43</v>
      </c>
      <c r="O97" s="218"/>
      <c r="P97" s="219">
        <f>O97*H97</f>
        <v>0</v>
      </c>
      <c r="Q97" s="219">
        <v>0</v>
      </c>
      <c r="R97" s="219">
        <f>Q97*H97</f>
        <v>0</v>
      </c>
      <c r="S97" s="219">
        <v>0</v>
      </c>
      <c r="T97" s="220">
        <f>S97*H97</f>
        <v>0</v>
      </c>
      <c r="AR97" s="9" t="s">
        <v>324</v>
      </c>
      <c r="AT97" s="9" t="s">
        <v>134</v>
      </c>
      <c r="AU97" s="9" t="s">
        <v>82</v>
      </c>
      <c r="AY97" s="9" t="s">
        <v>130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9" t="s">
        <v>80</v>
      </c>
      <c r="BK97" s="199">
        <f>ROUND(I97*H97,2)</f>
        <v>0</v>
      </c>
      <c r="BL97" s="9" t="s">
        <v>324</v>
      </c>
      <c r="BM97" s="9" t="s">
        <v>428</v>
      </c>
    </row>
    <row r="98" spans="2:65" s="31" customFormat="1" ht="6.9" customHeight="1">
      <c r="B98" s="42"/>
      <c r="C98" s="43"/>
      <c r="D98" s="43"/>
      <c r="E98" s="43"/>
      <c r="F98" s="43"/>
      <c r="G98" s="43"/>
      <c r="H98" s="43"/>
      <c r="I98" s="129"/>
      <c r="J98" s="43"/>
      <c r="K98" s="43"/>
      <c r="L98" s="47"/>
    </row>
    <row r="101" spans="2:65">
      <c r="H101" s="300"/>
    </row>
  </sheetData>
  <mergeCells count="10">
    <mergeCell ref="L2:V2"/>
    <mergeCell ref="E7:H7"/>
    <mergeCell ref="E9:H9"/>
    <mergeCell ref="E24:H24"/>
    <mergeCell ref="E45:H45"/>
    <mergeCell ref="E47:H47"/>
    <mergeCell ref="J51:J52"/>
    <mergeCell ref="E71:H71"/>
    <mergeCell ref="E73:H73"/>
    <mergeCell ref="G1:H1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scale="90" fitToHeight="100" orientation="landscape" blackAndWhite="1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3"/>
  <sheetViews>
    <sheetView showGridLines="0" zoomScaleNormal="100" workbookViewId="0">
      <selection activeCell="BJ27" sqref="BJ27"/>
    </sheetView>
  </sheetViews>
  <sheetFormatPr defaultRowHeight="14.4"/>
  <cols>
    <col min="1" max="1" width="7.109375" customWidth="1"/>
    <col min="2" max="2" width="1.44140625" customWidth="1"/>
    <col min="3" max="3" width="3.5546875" customWidth="1"/>
    <col min="4" max="4" width="3.6640625" customWidth="1"/>
    <col min="5" max="5" width="14.6640625" customWidth="1"/>
    <col min="6" max="6" width="64.33203125" customWidth="1"/>
    <col min="7" max="7" width="7.44140625" customWidth="1"/>
    <col min="8" max="8" width="9.5546875" customWidth="1"/>
    <col min="9" max="9" width="10.88671875" style="103" customWidth="1"/>
    <col min="10" max="10" width="20.109375" customWidth="1"/>
    <col min="11" max="11" width="13.33203125" customWidth="1"/>
    <col min="12" max="12" width="8.6640625" customWidth="1"/>
    <col min="13" max="18" width="9.109375" hidden="1" customWidth="1"/>
    <col min="19" max="19" width="7" hidden="1" customWidth="1"/>
    <col min="20" max="20" width="25.44140625" hidden="1" customWidth="1"/>
    <col min="21" max="21" width="14" hidden="1" customWidth="1"/>
    <col min="22" max="22" width="10.5546875" customWidth="1"/>
    <col min="23" max="23" width="14" customWidth="1"/>
    <col min="24" max="24" width="10.5546875" customWidth="1"/>
    <col min="25" max="25" width="12.88671875" customWidth="1"/>
    <col min="26" max="26" width="9.44140625" customWidth="1"/>
    <col min="27" max="27" width="12.88671875" customWidth="1"/>
    <col min="28" max="28" width="14" customWidth="1"/>
    <col min="29" max="29" width="9.44140625" customWidth="1"/>
    <col min="30" max="30" width="12.88671875" customWidth="1"/>
    <col min="31" max="31" width="14" customWidth="1"/>
  </cols>
  <sheetData>
    <row r="1" spans="1:70" ht="21.75" customHeight="1">
      <c r="A1" s="6"/>
      <c r="B1" s="99"/>
      <c r="C1" s="99"/>
      <c r="D1" s="100" t="s">
        <v>1</v>
      </c>
      <c r="E1" s="99"/>
      <c r="F1" s="101" t="s">
        <v>89</v>
      </c>
      <c r="G1" s="352" t="s">
        <v>90</v>
      </c>
      <c r="H1" s="352"/>
      <c r="I1" s="102"/>
      <c r="J1" s="101" t="s">
        <v>91</v>
      </c>
      <c r="K1" s="100" t="s">
        <v>92</v>
      </c>
      <c r="L1" s="101" t="s">
        <v>93</v>
      </c>
      <c r="M1" s="101"/>
      <c r="N1" s="101"/>
      <c r="O1" s="101"/>
      <c r="P1" s="101"/>
      <c r="Q1" s="101"/>
      <c r="R1" s="101"/>
      <c r="S1" s="101"/>
      <c r="T1" s="101"/>
      <c r="U1" s="5"/>
      <c r="V1" s="5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</row>
    <row r="2" spans="1:70" ht="36.9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9" t="s">
        <v>88</v>
      </c>
    </row>
    <row r="3" spans="1:70" ht="6.9" customHeight="1">
      <c r="B3" s="10"/>
      <c r="C3" s="11"/>
      <c r="D3" s="11"/>
      <c r="E3" s="11"/>
      <c r="F3" s="11"/>
      <c r="G3" s="11"/>
      <c r="H3" s="11"/>
      <c r="I3" s="104"/>
      <c r="J3" s="11"/>
      <c r="K3" s="12"/>
      <c r="AT3" s="9" t="s">
        <v>82</v>
      </c>
    </row>
    <row r="4" spans="1:70" ht="36.9" customHeight="1">
      <c r="B4" s="13"/>
      <c r="C4" s="14"/>
      <c r="D4" s="15" t="s">
        <v>94</v>
      </c>
      <c r="E4" s="14"/>
      <c r="F4" s="14"/>
      <c r="G4" s="14"/>
      <c r="H4" s="14"/>
      <c r="I4" s="105"/>
      <c r="J4" s="14"/>
      <c r="K4" s="16"/>
      <c r="M4" s="17" t="s">
        <v>12</v>
      </c>
      <c r="AT4" s="9" t="s">
        <v>6</v>
      </c>
    </row>
    <row r="5" spans="1:70" ht="6.9" customHeight="1">
      <c r="B5" s="13"/>
      <c r="C5" s="14"/>
      <c r="D5" s="14"/>
      <c r="E5" s="14"/>
      <c r="F5" s="14"/>
      <c r="G5" s="14"/>
      <c r="H5" s="14"/>
      <c r="I5" s="105"/>
      <c r="J5" s="14"/>
      <c r="K5" s="16"/>
    </row>
    <row r="6" spans="1:70">
      <c r="B6" s="13"/>
      <c r="C6" s="14"/>
      <c r="D6" s="21" t="s">
        <v>18</v>
      </c>
      <c r="E6" s="14"/>
      <c r="F6" s="14"/>
      <c r="G6" s="14"/>
      <c r="H6" s="14"/>
      <c r="I6" s="105"/>
      <c r="J6" s="14"/>
      <c r="K6" s="16"/>
    </row>
    <row r="7" spans="1:70" ht="16.5" customHeight="1">
      <c r="B7" s="13"/>
      <c r="C7" s="14"/>
      <c r="D7" s="14"/>
      <c r="E7" s="353" t="str">
        <f>'Rekapitulace stavby'!K6</f>
        <v>Rekonstrukce garáže SK</v>
      </c>
      <c r="F7" s="354"/>
      <c r="G7" s="354"/>
      <c r="H7" s="354"/>
      <c r="I7" s="105"/>
      <c r="J7" s="14"/>
      <c r="K7" s="16"/>
    </row>
    <row r="8" spans="1:70" s="31" customFormat="1">
      <c r="B8" s="26"/>
      <c r="C8" s="27"/>
      <c r="D8" s="21" t="s">
        <v>95</v>
      </c>
      <c r="E8" s="27"/>
      <c r="F8" s="27"/>
      <c r="G8" s="27"/>
      <c r="H8" s="27"/>
      <c r="I8" s="106"/>
      <c r="J8" s="27"/>
      <c r="K8" s="30"/>
    </row>
    <row r="9" spans="1:70" s="31" customFormat="1" ht="36.9" customHeight="1">
      <c r="B9" s="26"/>
      <c r="C9" s="27"/>
      <c r="D9" s="27"/>
      <c r="E9" s="346" t="s">
        <v>429</v>
      </c>
      <c r="F9" s="347"/>
      <c r="G9" s="347"/>
      <c r="H9" s="347"/>
      <c r="I9" s="106"/>
      <c r="J9" s="27"/>
      <c r="K9" s="30"/>
    </row>
    <row r="10" spans="1:70" s="31" customFormat="1">
      <c r="B10" s="26"/>
      <c r="C10" s="27"/>
      <c r="D10" s="27"/>
      <c r="E10" s="27"/>
      <c r="F10" s="27"/>
      <c r="G10" s="27"/>
      <c r="H10" s="27"/>
      <c r="I10" s="106"/>
      <c r="J10" s="27"/>
      <c r="K10" s="30"/>
    </row>
    <row r="11" spans="1:70" s="31" customFormat="1" ht="14.4" customHeight="1">
      <c r="B11" s="26"/>
      <c r="C11" s="27"/>
      <c r="D11" s="21" t="s">
        <v>20</v>
      </c>
      <c r="E11" s="27"/>
      <c r="F11" s="22" t="s">
        <v>21</v>
      </c>
      <c r="G11" s="27"/>
      <c r="H11" s="27"/>
      <c r="I11" s="107" t="s">
        <v>22</v>
      </c>
      <c r="J11" s="22" t="s">
        <v>21</v>
      </c>
      <c r="K11" s="30"/>
    </row>
    <row r="12" spans="1:70" s="31" customFormat="1" ht="14.4" customHeight="1">
      <c r="B12" s="26"/>
      <c r="C12" s="27"/>
      <c r="D12" s="21" t="s">
        <v>23</v>
      </c>
      <c r="E12" s="27"/>
      <c r="F12" s="22" t="s">
        <v>24</v>
      </c>
      <c r="G12" s="27"/>
      <c r="H12" s="27"/>
      <c r="I12" s="107" t="s">
        <v>25</v>
      </c>
      <c r="J12" s="108" t="str">
        <f>'Rekapitulace stavby'!AN8</f>
        <v>Vyplň údaj</v>
      </c>
      <c r="K12" s="30"/>
    </row>
    <row r="13" spans="1:70" s="31" customFormat="1" ht="10.95" customHeight="1">
      <c r="B13" s="26"/>
      <c r="C13" s="27"/>
      <c r="D13" s="27"/>
      <c r="E13" s="27"/>
      <c r="F13" s="27"/>
      <c r="G13" s="27"/>
      <c r="H13" s="27"/>
      <c r="I13" s="106"/>
      <c r="J13" s="27"/>
      <c r="K13" s="30"/>
    </row>
    <row r="14" spans="1:70" s="31" customFormat="1" ht="14.4" customHeight="1">
      <c r="B14" s="26"/>
      <c r="C14" s="27"/>
      <c r="D14" s="21" t="s">
        <v>26</v>
      </c>
      <c r="E14" s="27"/>
      <c r="F14" s="27"/>
      <c r="G14" s="27"/>
      <c r="H14" s="27"/>
      <c r="I14" s="107" t="s">
        <v>27</v>
      </c>
      <c r="J14" s="22" t="str">
        <f>IF('Rekapitulace stavby'!AN10="","",'Rekapitulace stavby'!AN10)</f>
        <v/>
      </c>
      <c r="K14" s="30"/>
    </row>
    <row r="15" spans="1:70" s="31" customFormat="1" ht="18" customHeight="1">
      <c r="B15" s="26"/>
      <c r="C15" s="27"/>
      <c r="D15" s="27"/>
      <c r="E15" s="22" t="str">
        <f>IF('Rekapitulace stavby'!E11="","",'Rekapitulace stavby'!E11)</f>
        <v xml:space="preserve"> </v>
      </c>
      <c r="F15" s="27"/>
      <c r="G15" s="27"/>
      <c r="H15" s="27"/>
      <c r="I15" s="107" t="s">
        <v>29</v>
      </c>
      <c r="J15" s="22" t="str">
        <f>IF('Rekapitulace stavby'!AN11="","",'Rekapitulace stavby'!AN11)</f>
        <v/>
      </c>
      <c r="K15" s="30"/>
    </row>
    <row r="16" spans="1:70" s="31" customFormat="1" ht="6.9" customHeight="1">
      <c r="B16" s="26"/>
      <c r="C16" s="27"/>
      <c r="D16" s="27"/>
      <c r="E16" s="27"/>
      <c r="F16" s="27"/>
      <c r="G16" s="27"/>
      <c r="H16" s="27"/>
      <c r="I16" s="106"/>
      <c r="J16" s="27"/>
      <c r="K16" s="30"/>
    </row>
    <row r="17" spans="2:11" s="31" customFormat="1" ht="14.4" customHeight="1">
      <c r="B17" s="26"/>
      <c r="C17" s="27"/>
      <c r="D17" s="21" t="s">
        <v>30</v>
      </c>
      <c r="E17" s="27"/>
      <c r="F17" s="27"/>
      <c r="G17" s="27"/>
      <c r="H17" s="27"/>
      <c r="I17" s="107" t="s">
        <v>27</v>
      </c>
      <c r="J17" s="22" t="str">
        <f>IF('Rekapitulace stavby'!AN13="Vyplň údaj","",IF('Rekapitulace stavby'!AN13="","",'Rekapitulace stavby'!AN13))</f>
        <v/>
      </c>
      <c r="K17" s="30"/>
    </row>
    <row r="18" spans="2:11" s="31" customFormat="1" ht="18" customHeight="1">
      <c r="B18" s="26"/>
      <c r="C18" s="27"/>
      <c r="D18" s="27"/>
      <c r="E18" s="22" t="str">
        <f>IF('Rekapitulace stavby'!E14="Vyplň údaj","",IF('Rekapitulace stavby'!E14="","",'Rekapitulace stavby'!E14))</f>
        <v/>
      </c>
      <c r="F18" s="27"/>
      <c r="G18" s="27"/>
      <c r="H18" s="27"/>
      <c r="I18" s="107" t="s">
        <v>29</v>
      </c>
      <c r="J18" s="22" t="str">
        <f>IF('Rekapitulace stavby'!AN14="Vyplň údaj","",IF('Rekapitulace stavby'!AN14="","",'Rekapitulace stavby'!AN14))</f>
        <v/>
      </c>
      <c r="K18" s="30"/>
    </row>
    <row r="19" spans="2:11" s="31" customFormat="1" ht="6.9" customHeight="1">
      <c r="B19" s="26"/>
      <c r="C19" s="27"/>
      <c r="D19" s="27"/>
      <c r="E19" s="27"/>
      <c r="F19" s="27"/>
      <c r="G19" s="27"/>
      <c r="H19" s="27"/>
      <c r="I19" s="106"/>
      <c r="J19" s="27"/>
      <c r="K19" s="30"/>
    </row>
    <row r="20" spans="2:11" s="31" customFormat="1" ht="14.4" customHeight="1">
      <c r="B20" s="26"/>
      <c r="C20" s="27"/>
      <c r="D20" s="21" t="s">
        <v>32</v>
      </c>
      <c r="E20" s="27"/>
      <c r="F20" s="27"/>
      <c r="G20" s="27"/>
      <c r="H20" s="27"/>
      <c r="I20" s="107" t="s">
        <v>27</v>
      </c>
      <c r="J20" s="22" t="str">
        <f>IF('Rekapitulace stavby'!AN16="","",'Rekapitulace stavby'!AN16)</f>
        <v>29380995</v>
      </c>
      <c r="K20" s="30"/>
    </row>
    <row r="21" spans="2:11" s="31" customFormat="1" ht="18" customHeight="1">
      <c r="B21" s="26"/>
      <c r="C21" s="27"/>
      <c r="D21" s="27"/>
      <c r="E21" s="22" t="str">
        <f>IF('Rekapitulace stavby'!E17="","",'Rekapitulace stavby'!E17)</f>
        <v>PVLK PROJECT s.r.o.</v>
      </c>
      <c r="F21" s="27"/>
      <c r="G21" s="27"/>
      <c r="H21" s="27"/>
      <c r="I21" s="107" t="s">
        <v>29</v>
      </c>
      <c r="J21" s="22" t="str">
        <f>IF('Rekapitulace stavby'!AN17="","",'Rekapitulace stavby'!AN17)</f>
        <v>CZ29380995</v>
      </c>
      <c r="K21" s="30"/>
    </row>
    <row r="22" spans="2:11" s="31" customFormat="1" ht="6.9" customHeight="1">
      <c r="B22" s="26"/>
      <c r="C22" s="27"/>
      <c r="D22" s="27"/>
      <c r="E22" s="27"/>
      <c r="F22" s="27"/>
      <c r="G22" s="27"/>
      <c r="H22" s="27"/>
      <c r="I22" s="106"/>
      <c r="J22" s="27"/>
      <c r="K22" s="30"/>
    </row>
    <row r="23" spans="2:11" s="31" customFormat="1" ht="14.4" customHeight="1">
      <c r="B23" s="26"/>
      <c r="C23" s="27"/>
      <c r="D23" s="21" t="s">
        <v>37</v>
      </c>
      <c r="E23" s="27"/>
      <c r="F23" s="27"/>
      <c r="G23" s="27"/>
      <c r="H23" s="27"/>
      <c r="I23" s="106"/>
      <c r="J23" s="27"/>
      <c r="K23" s="30"/>
    </row>
    <row r="24" spans="2:11" s="113" customFormat="1" ht="16.5" customHeight="1">
      <c r="B24" s="109"/>
      <c r="C24" s="110"/>
      <c r="D24" s="110"/>
      <c r="E24" s="342" t="s">
        <v>21</v>
      </c>
      <c r="F24" s="342"/>
      <c r="G24" s="342"/>
      <c r="H24" s="342"/>
      <c r="I24" s="111"/>
      <c r="J24" s="110"/>
      <c r="K24" s="112"/>
    </row>
    <row r="25" spans="2:11" s="31" customFormat="1" ht="6.9" customHeight="1">
      <c r="B25" s="26"/>
      <c r="C25" s="27"/>
      <c r="D25" s="27"/>
      <c r="E25" s="27"/>
      <c r="F25" s="27"/>
      <c r="G25" s="27"/>
      <c r="H25" s="27"/>
      <c r="I25" s="106"/>
      <c r="J25" s="27"/>
      <c r="K25" s="30"/>
    </row>
    <row r="26" spans="2:11" s="31" customFormat="1" ht="6.9" customHeight="1">
      <c r="B26" s="26"/>
      <c r="C26" s="27"/>
      <c r="D26" s="72"/>
      <c r="E26" s="72"/>
      <c r="F26" s="72"/>
      <c r="G26" s="72"/>
      <c r="H26" s="72"/>
      <c r="I26" s="114"/>
      <c r="J26" s="72"/>
      <c r="K26" s="115"/>
    </row>
    <row r="27" spans="2:11" s="31" customFormat="1" ht="25.35" customHeight="1">
      <c r="B27" s="26"/>
      <c r="C27" s="27"/>
      <c r="D27" s="116" t="s">
        <v>38</v>
      </c>
      <c r="E27" s="27"/>
      <c r="F27" s="27"/>
      <c r="G27" s="27"/>
      <c r="H27" s="27"/>
      <c r="I27" s="106"/>
      <c r="J27" s="117">
        <f>ROUND(J81,2)</f>
        <v>0</v>
      </c>
      <c r="K27" s="30"/>
    </row>
    <row r="28" spans="2:11" s="31" customFormat="1" ht="6.9" customHeight="1">
      <c r="B28" s="26"/>
      <c r="C28" s="27"/>
      <c r="D28" s="72"/>
      <c r="E28" s="72"/>
      <c r="F28" s="72"/>
      <c r="G28" s="72"/>
      <c r="H28" s="72"/>
      <c r="I28" s="114"/>
      <c r="J28" s="72"/>
      <c r="K28" s="115"/>
    </row>
    <row r="29" spans="2:11" s="31" customFormat="1" ht="14.4" customHeight="1">
      <c r="B29" s="26"/>
      <c r="C29" s="27"/>
      <c r="D29" s="27"/>
      <c r="E29" s="27"/>
      <c r="F29" s="118" t="s">
        <v>40</v>
      </c>
      <c r="G29" s="27"/>
      <c r="H29" s="27"/>
      <c r="I29" s="119" t="s">
        <v>39</v>
      </c>
      <c r="J29" s="118" t="s">
        <v>41</v>
      </c>
      <c r="K29" s="30"/>
    </row>
    <row r="30" spans="2:11" s="31" customFormat="1" ht="14.4" customHeight="1">
      <c r="B30" s="26"/>
      <c r="C30" s="27"/>
      <c r="D30" s="34" t="s">
        <v>42</v>
      </c>
      <c r="E30" s="34" t="s">
        <v>43</v>
      </c>
      <c r="F30" s="120">
        <f>ROUND(SUM(BE81:BE100), 2)</f>
        <v>0</v>
      </c>
      <c r="G30" s="27"/>
      <c r="H30" s="27"/>
      <c r="I30" s="121">
        <v>0.21</v>
      </c>
      <c r="J30" s="120">
        <f>ROUND(ROUND((SUM(BE81:BE100)), 2)*I30, 2)</f>
        <v>0</v>
      </c>
      <c r="K30" s="30"/>
    </row>
    <row r="31" spans="2:11" s="31" customFormat="1" ht="14.4" customHeight="1">
      <c r="B31" s="26"/>
      <c r="C31" s="27"/>
      <c r="D31" s="27"/>
      <c r="E31" s="34" t="s">
        <v>44</v>
      </c>
      <c r="F31" s="120">
        <f>ROUND(SUM(BF81:BF100), 2)</f>
        <v>0</v>
      </c>
      <c r="G31" s="27"/>
      <c r="H31" s="27"/>
      <c r="I31" s="121">
        <v>0.15</v>
      </c>
      <c r="J31" s="120">
        <f>ROUND(ROUND((SUM(BF81:BF100)), 2)*I31, 2)</f>
        <v>0</v>
      </c>
      <c r="K31" s="30"/>
    </row>
    <row r="32" spans="2:11" s="31" customFormat="1" ht="14.4" hidden="1" customHeight="1">
      <c r="B32" s="26"/>
      <c r="C32" s="27"/>
      <c r="D32" s="27"/>
      <c r="E32" s="34" t="s">
        <v>45</v>
      </c>
      <c r="F32" s="120">
        <f>ROUND(SUM(BG81:BG100), 2)</f>
        <v>0</v>
      </c>
      <c r="G32" s="27"/>
      <c r="H32" s="27"/>
      <c r="I32" s="121">
        <v>0.21</v>
      </c>
      <c r="J32" s="120">
        <v>0</v>
      </c>
      <c r="K32" s="30"/>
    </row>
    <row r="33" spans="2:11" s="31" customFormat="1" ht="14.4" hidden="1" customHeight="1">
      <c r="B33" s="26"/>
      <c r="C33" s="27"/>
      <c r="D33" s="27"/>
      <c r="E33" s="34" t="s">
        <v>46</v>
      </c>
      <c r="F33" s="120">
        <f>ROUND(SUM(BH81:BH100), 2)</f>
        <v>0</v>
      </c>
      <c r="G33" s="27"/>
      <c r="H33" s="27"/>
      <c r="I33" s="121">
        <v>0.15</v>
      </c>
      <c r="J33" s="120">
        <v>0</v>
      </c>
      <c r="K33" s="30"/>
    </row>
    <row r="34" spans="2:11" s="31" customFormat="1" ht="14.4" hidden="1" customHeight="1">
      <c r="B34" s="26"/>
      <c r="C34" s="27"/>
      <c r="D34" s="27"/>
      <c r="E34" s="34" t="s">
        <v>47</v>
      </c>
      <c r="F34" s="120">
        <f>ROUND(SUM(BI81:BI100), 2)</f>
        <v>0</v>
      </c>
      <c r="G34" s="27"/>
      <c r="H34" s="27"/>
      <c r="I34" s="121">
        <v>0</v>
      </c>
      <c r="J34" s="120">
        <v>0</v>
      </c>
      <c r="K34" s="30"/>
    </row>
    <row r="35" spans="2:11" s="31" customFormat="1" ht="6.9" customHeight="1">
      <c r="B35" s="26"/>
      <c r="C35" s="27"/>
      <c r="D35" s="27"/>
      <c r="E35" s="27"/>
      <c r="F35" s="27"/>
      <c r="G35" s="27"/>
      <c r="H35" s="27"/>
      <c r="I35" s="106"/>
      <c r="J35" s="27"/>
      <c r="K35" s="30"/>
    </row>
    <row r="36" spans="2:11" s="31" customFormat="1" ht="25.35" customHeight="1">
      <c r="B36" s="26"/>
      <c r="C36" s="122"/>
      <c r="D36" s="123" t="s">
        <v>48</v>
      </c>
      <c r="E36" s="66"/>
      <c r="F36" s="66"/>
      <c r="G36" s="124" t="s">
        <v>49</v>
      </c>
      <c r="H36" s="125" t="s">
        <v>50</v>
      </c>
      <c r="I36" s="126"/>
      <c r="J36" s="127">
        <f>SUM(J27:J34)</f>
        <v>0</v>
      </c>
      <c r="K36" s="128"/>
    </row>
    <row r="37" spans="2:11" s="31" customFormat="1" ht="14.4" customHeight="1">
      <c r="B37" s="42"/>
      <c r="C37" s="43"/>
      <c r="D37" s="43"/>
      <c r="E37" s="43"/>
      <c r="F37" s="43"/>
      <c r="G37" s="43"/>
      <c r="H37" s="43"/>
      <c r="I37" s="129"/>
      <c r="J37" s="43"/>
      <c r="K37" s="44"/>
    </row>
    <row r="41" spans="2:11" s="31" customFormat="1" ht="6.9" customHeight="1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31" customFormat="1" ht="36.9" customHeight="1">
      <c r="B42" s="26"/>
      <c r="C42" s="15" t="s">
        <v>97</v>
      </c>
      <c r="D42" s="27"/>
      <c r="E42" s="27"/>
      <c r="F42" s="27"/>
      <c r="G42" s="27"/>
      <c r="H42" s="27"/>
      <c r="I42" s="106"/>
      <c r="J42" s="27"/>
      <c r="K42" s="30"/>
    </row>
    <row r="43" spans="2:11" s="31" customFormat="1" ht="6.9" customHeight="1">
      <c r="B43" s="26"/>
      <c r="C43" s="27"/>
      <c r="D43" s="27"/>
      <c r="E43" s="27"/>
      <c r="F43" s="27"/>
      <c r="G43" s="27"/>
      <c r="H43" s="27"/>
      <c r="I43" s="106"/>
      <c r="J43" s="27"/>
      <c r="K43" s="30"/>
    </row>
    <row r="44" spans="2:11" s="31" customFormat="1" ht="14.4" customHeight="1">
      <c r="B44" s="26"/>
      <c r="C44" s="21" t="s">
        <v>18</v>
      </c>
      <c r="D44" s="27"/>
      <c r="E44" s="27"/>
      <c r="F44" s="27"/>
      <c r="G44" s="27"/>
      <c r="H44" s="27"/>
      <c r="I44" s="106"/>
      <c r="J44" s="27"/>
      <c r="K44" s="30"/>
    </row>
    <row r="45" spans="2:11" s="31" customFormat="1" ht="16.5" customHeight="1">
      <c r="B45" s="26"/>
      <c r="C45" s="27"/>
      <c r="D45" s="27"/>
      <c r="E45" s="353" t="str">
        <f>E7</f>
        <v>Rekonstrukce garáže SK</v>
      </c>
      <c r="F45" s="354"/>
      <c r="G45" s="354"/>
      <c r="H45" s="354"/>
      <c r="I45" s="106"/>
      <c r="J45" s="27"/>
      <c r="K45" s="30"/>
    </row>
    <row r="46" spans="2:11" s="31" customFormat="1" ht="14.4" customHeight="1">
      <c r="B46" s="26"/>
      <c r="C46" s="21" t="s">
        <v>95</v>
      </c>
      <c r="D46" s="27"/>
      <c r="E46" s="27"/>
      <c r="F46" s="27"/>
      <c r="G46" s="27"/>
      <c r="H46" s="27"/>
      <c r="I46" s="106"/>
      <c r="J46" s="27"/>
      <c r="K46" s="30"/>
    </row>
    <row r="47" spans="2:11" s="31" customFormat="1" ht="17.25" customHeight="1">
      <c r="B47" s="26"/>
      <c r="C47" s="27"/>
      <c r="D47" s="27"/>
      <c r="E47" s="346" t="str">
        <f>E9</f>
        <v>D.1.4A3 - Vnitřní silnoproudé rozvody - Rozváděč R12</v>
      </c>
      <c r="F47" s="347"/>
      <c r="G47" s="347"/>
      <c r="H47" s="347"/>
      <c r="I47" s="106"/>
      <c r="J47" s="27"/>
      <c r="K47" s="30"/>
    </row>
    <row r="48" spans="2:11" s="31" customFormat="1" ht="6.9" customHeight="1">
      <c r="B48" s="26"/>
      <c r="C48" s="27"/>
      <c r="D48" s="27"/>
      <c r="E48" s="27"/>
      <c r="F48" s="27"/>
      <c r="G48" s="27"/>
      <c r="H48" s="27"/>
      <c r="I48" s="106"/>
      <c r="J48" s="27"/>
      <c r="K48" s="30"/>
    </row>
    <row r="49" spans="2:47" s="31" customFormat="1" ht="18" customHeight="1">
      <c r="B49" s="26"/>
      <c r="C49" s="21" t="s">
        <v>23</v>
      </c>
      <c r="D49" s="27"/>
      <c r="E49" s="27"/>
      <c r="F49" s="22" t="str">
        <f>F12</f>
        <v>Zábřeh</v>
      </c>
      <c r="G49" s="27"/>
      <c r="H49" s="27"/>
      <c r="I49" s="107" t="s">
        <v>25</v>
      </c>
      <c r="J49" s="108" t="str">
        <f>IF(J12="","",J12)</f>
        <v>Vyplň údaj</v>
      </c>
      <c r="K49" s="30"/>
    </row>
    <row r="50" spans="2:47" s="31" customFormat="1" ht="6.9" customHeight="1">
      <c r="B50" s="26"/>
      <c r="C50" s="27"/>
      <c r="D50" s="27"/>
      <c r="E50" s="27"/>
      <c r="F50" s="27"/>
      <c r="G50" s="27"/>
      <c r="H50" s="27"/>
      <c r="I50" s="106"/>
      <c r="J50" s="27"/>
      <c r="K50" s="30"/>
    </row>
    <row r="51" spans="2:47" s="31" customFormat="1">
      <c r="B51" s="26"/>
      <c r="C51" s="21" t="s">
        <v>26</v>
      </c>
      <c r="D51" s="27"/>
      <c r="E51" s="27"/>
      <c r="F51" s="22" t="str">
        <f>E15</f>
        <v xml:space="preserve"> </v>
      </c>
      <c r="G51" s="27"/>
      <c r="H51" s="27"/>
      <c r="I51" s="107" t="s">
        <v>32</v>
      </c>
      <c r="J51" s="342" t="str">
        <f>E21</f>
        <v>PVLK PROJECT s.r.o.</v>
      </c>
      <c r="K51" s="30"/>
    </row>
    <row r="52" spans="2:47" s="31" customFormat="1" ht="14.4" customHeight="1">
      <c r="B52" s="26"/>
      <c r="C52" s="21" t="s">
        <v>30</v>
      </c>
      <c r="D52" s="27"/>
      <c r="E52" s="27"/>
      <c r="F52" s="22" t="str">
        <f>IF(E18="","",E18)</f>
        <v/>
      </c>
      <c r="G52" s="27"/>
      <c r="H52" s="27"/>
      <c r="I52" s="106"/>
      <c r="J52" s="348"/>
      <c r="K52" s="30"/>
    </row>
    <row r="53" spans="2:47" s="31" customFormat="1" ht="10.35" customHeight="1">
      <c r="B53" s="26"/>
      <c r="C53" s="27"/>
      <c r="D53" s="27"/>
      <c r="E53" s="27"/>
      <c r="F53" s="27"/>
      <c r="G53" s="27"/>
      <c r="H53" s="27"/>
      <c r="I53" s="106"/>
      <c r="J53" s="27"/>
      <c r="K53" s="30"/>
    </row>
    <row r="54" spans="2:47" s="31" customFormat="1" ht="29.25" customHeight="1">
      <c r="B54" s="26"/>
      <c r="C54" s="134" t="s">
        <v>98</v>
      </c>
      <c r="D54" s="122"/>
      <c r="E54" s="122"/>
      <c r="F54" s="122"/>
      <c r="G54" s="122"/>
      <c r="H54" s="122"/>
      <c r="I54" s="135"/>
      <c r="J54" s="136" t="s">
        <v>99</v>
      </c>
      <c r="K54" s="137"/>
    </row>
    <row r="55" spans="2:47" s="31" customFormat="1" ht="10.35" customHeight="1">
      <c r="B55" s="26"/>
      <c r="C55" s="27"/>
      <c r="D55" s="27"/>
      <c r="E55" s="27"/>
      <c r="F55" s="27"/>
      <c r="G55" s="27"/>
      <c r="H55" s="27"/>
      <c r="I55" s="106"/>
      <c r="J55" s="27"/>
      <c r="K55" s="30"/>
    </row>
    <row r="56" spans="2:47" s="31" customFormat="1" ht="29.25" customHeight="1">
      <c r="B56" s="26"/>
      <c r="C56" s="138" t="s">
        <v>100</v>
      </c>
      <c r="D56" s="27"/>
      <c r="E56" s="27"/>
      <c r="F56" s="27"/>
      <c r="G56" s="27"/>
      <c r="H56" s="27"/>
      <c r="I56" s="106"/>
      <c r="J56" s="117">
        <f>J81</f>
        <v>0</v>
      </c>
      <c r="K56" s="30"/>
      <c r="AU56" s="9" t="s">
        <v>101</v>
      </c>
    </row>
    <row r="57" spans="2:47" s="146" customFormat="1" ht="24.9" customHeight="1">
      <c r="B57" s="139"/>
      <c r="C57" s="140"/>
      <c r="D57" s="141" t="s">
        <v>102</v>
      </c>
      <c r="E57" s="142"/>
      <c r="F57" s="142"/>
      <c r="G57" s="142"/>
      <c r="H57" s="142"/>
      <c r="I57" s="143"/>
      <c r="J57" s="144">
        <f>J82</f>
        <v>0</v>
      </c>
      <c r="K57" s="145"/>
    </row>
    <row r="58" spans="2:47" s="154" customFormat="1" ht="19.95" customHeight="1">
      <c r="B58" s="147"/>
      <c r="C58" s="148"/>
      <c r="D58" s="149" t="s">
        <v>384</v>
      </c>
      <c r="E58" s="150"/>
      <c r="F58" s="150"/>
      <c r="G58" s="150"/>
      <c r="H58" s="150"/>
      <c r="I58" s="151"/>
      <c r="J58" s="152">
        <f>J83</f>
        <v>0</v>
      </c>
      <c r="K58" s="153"/>
    </row>
    <row r="59" spans="2:47" s="154" customFormat="1" ht="19.95" customHeight="1">
      <c r="B59" s="147"/>
      <c r="C59" s="148"/>
      <c r="D59" s="149" t="s">
        <v>385</v>
      </c>
      <c r="E59" s="150"/>
      <c r="F59" s="150"/>
      <c r="G59" s="150"/>
      <c r="H59" s="150"/>
      <c r="I59" s="151"/>
      <c r="J59" s="152">
        <f>J85</f>
        <v>0</v>
      </c>
      <c r="K59" s="153"/>
    </row>
    <row r="60" spans="2:47" s="154" customFormat="1" ht="19.95" customHeight="1">
      <c r="B60" s="147"/>
      <c r="C60" s="148"/>
      <c r="D60" s="149" t="s">
        <v>386</v>
      </c>
      <c r="E60" s="150"/>
      <c r="F60" s="150"/>
      <c r="G60" s="150"/>
      <c r="H60" s="150"/>
      <c r="I60" s="151"/>
      <c r="J60" s="152">
        <f>J87</f>
        <v>0</v>
      </c>
      <c r="K60" s="153"/>
    </row>
    <row r="61" spans="2:47" s="154" customFormat="1" ht="19.95" customHeight="1">
      <c r="B61" s="147"/>
      <c r="C61" s="148"/>
      <c r="D61" s="149" t="s">
        <v>387</v>
      </c>
      <c r="E61" s="150"/>
      <c r="F61" s="150"/>
      <c r="G61" s="150"/>
      <c r="H61" s="150"/>
      <c r="I61" s="151"/>
      <c r="J61" s="152">
        <f>J99</f>
        <v>0</v>
      </c>
      <c r="K61" s="153"/>
    </row>
    <row r="62" spans="2:47" s="31" customFormat="1" ht="21.75" customHeight="1">
      <c r="B62" s="26"/>
      <c r="C62" s="27"/>
      <c r="D62" s="27"/>
      <c r="E62" s="27"/>
      <c r="F62" s="27"/>
      <c r="G62" s="27"/>
      <c r="H62" s="27"/>
      <c r="I62" s="106"/>
      <c r="J62" s="27"/>
      <c r="K62" s="30"/>
    </row>
    <row r="63" spans="2:47" s="31" customFormat="1" ht="6.9" customHeight="1">
      <c r="B63" s="42"/>
      <c r="C63" s="43"/>
      <c r="D63" s="43"/>
      <c r="E63" s="43"/>
      <c r="F63" s="43"/>
      <c r="G63" s="43"/>
      <c r="H63" s="43"/>
      <c r="I63" s="129"/>
      <c r="J63" s="43"/>
      <c r="K63" s="44"/>
    </row>
    <row r="67" spans="2:20" s="31" customFormat="1" ht="6.9" customHeight="1">
      <c r="B67" s="45"/>
      <c r="C67" s="46"/>
      <c r="D67" s="46"/>
      <c r="E67" s="46"/>
      <c r="F67" s="46"/>
      <c r="G67" s="46"/>
      <c r="H67" s="46"/>
      <c r="I67" s="132"/>
      <c r="J67" s="46"/>
      <c r="K67" s="46"/>
      <c r="L67" s="47"/>
    </row>
    <row r="68" spans="2:20" s="31" customFormat="1" ht="36.9" customHeight="1">
      <c r="B68" s="26"/>
      <c r="C68" s="48" t="s">
        <v>114</v>
      </c>
      <c r="D68" s="49"/>
      <c r="E68" s="49"/>
      <c r="F68" s="49"/>
      <c r="G68" s="49"/>
      <c r="H68" s="49"/>
      <c r="I68" s="155"/>
      <c r="J68" s="49"/>
      <c r="K68" s="49"/>
      <c r="L68" s="47"/>
    </row>
    <row r="69" spans="2:20" s="31" customFormat="1" ht="6.9" customHeight="1">
      <c r="B69" s="26"/>
      <c r="C69" s="49"/>
      <c r="D69" s="49"/>
      <c r="E69" s="49"/>
      <c r="F69" s="49"/>
      <c r="G69" s="49"/>
      <c r="H69" s="49"/>
      <c r="I69" s="155"/>
      <c r="J69" s="49"/>
      <c r="K69" s="49"/>
      <c r="L69" s="47"/>
    </row>
    <row r="70" spans="2:20" s="31" customFormat="1" ht="14.4" customHeight="1">
      <c r="B70" s="26"/>
      <c r="C70" s="51" t="s">
        <v>18</v>
      </c>
      <c r="D70" s="49"/>
      <c r="E70" s="49"/>
      <c r="F70" s="49"/>
      <c r="G70" s="49"/>
      <c r="H70" s="49"/>
      <c r="I70" s="155"/>
      <c r="J70" s="49"/>
      <c r="K70" s="49"/>
      <c r="L70" s="47"/>
    </row>
    <row r="71" spans="2:20" s="31" customFormat="1" ht="16.5" customHeight="1">
      <c r="B71" s="26"/>
      <c r="C71" s="49"/>
      <c r="D71" s="49"/>
      <c r="E71" s="349" t="str">
        <f>E7</f>
        <v>Rekonstrukce garáže SK</v>
      </c>
      <c r="F71" s="350"/>
      <c r="G71" s="350"/>
      <c r="H71" s="350"/>
      <c r="I71" s="155"/>
      <c r="J71" s="49"/>
      <c r="K71" s="49"/>
      <c r="L71" s="47"/>
    </row>
    <row r="72" spans="2:20" s="31" customFormat="1" ht="14.4" customHeight="1">
      <c r="B72" s="26"/>
      <c r="C72" s="51" t="s">
        <v>95</v>
      </c>
      <c r="D72" s="49"/>
      <c r="E72" s="49"/>
      <c r="F72" s="49"/>
      <c r="G72" s="49"/>
      <c r="H72" s="49"/>
      <c r="I72" s="155"/>
      <c r="J72" s="49"/>
      <c r="K72" s="49"/>
      <c r="L72" s="47"/>
    </row>
    <row r="73" spans="2:20" s="31" customFormat="1" ht="17.25" customHeight="1">
      <c r="B73" s="26"/>
      <c r="C73" s="49"/>
      <c r="D73" s="49"/>
      <c r="E73" s="325" t="str">
        <f>E9</f>
        <v>D.1.4A3 - Vnitřní silnoproudé rozvody - Rozváděč R12</v>
      </c>
      <c r="F73" s="351"/>
      <c r="G73" s="351"/>
      <c r="H73" s="351"/>
      <c r="I73" s="155"/>
      <c r="J73" s="49"/>
      <c r="K73" s="49"/>
      <c r="L73" s="47"/>
    </row>
    <row r="74" spans="2:20" s="31" customFormat="1" ht="6.9" customHeight="1">
      <c r="B74" s="26"/>
      <c r="C74" s="49"/>
      <c r="D74" s="49"/>
      <c r="E74" s="49"/>
      <c r="F74" s="49"/>
      <c r="G74" s="49"/>
      <c r="H74" s="49"/>
      <c r="I74" s="155"/>
      <c r="J74" s="49"/>
      <c r="K74" s="49"/>
      <c r="L74" s="47"/>
    </row>
    <row r="75" spans="2:20" s="31" customFormat="1" ht="18" customHeight="1">
      <c r="B75" s="26"/>
      <c r="C75" s="51" t="s">
        <v>23</v>
      </c>
      <c r="D75" s="49"/>
      <c r="E75" s="49"/>
      <c r="F75" s="156" t="str">
        <f>F12</f>
        <v>Zábřeh</v>
      </c>
      <c r="G75" s="49"/>
      <c r="H75" s="49"/>
      <c r="I75" s="157" t="s">
        <v>25</v>
      </c>
      <c r="J75" s="158" t="str">
        <f>IF(J12="","",J12)</f>
        <v>Vyplň údaj</v>
      </c>
      <c r="K75" s="49"/>
      <c r="L75" s="47"/>
    </row>
    <row r="76" spans="2:20" s="31" customFormat="1" ht="6.9" customHeight="1">
      <c r="B76" s="26"/>
      <c r="C76" s="49"/>
      <c r="D76" s="49"/>
      <c r="E76" s="49"/>
      <c r="F76" s="49"/>
      <c r="G76" s="49"/>
      <c r="H76" s="49"/>
      <c r="I76" s="155"/>
      <c r="J76" s="49"/>
      <c r="K76" s="49"/>
      <c r="L76" s="47"/>
    </row>
    <row r="77" spans="2:20" s="31" customFormat="1">
      <c r="B77" s="26"/>
      <c r="C77" s="51" t="s">
        <v>26</v>
      </c>
      <c r="D77" s="49"/>
      <c r="E77" s="49"/>
      <c r="F77" s="156" t="str">
        <f>E15</f>
        <v xml:space="preserve"> </v>
      </c>
      <c r="G77" s="49"/>
      <c r="H77" s="49"/>
      <c r="I77" s="157" t="s">
        <v>32</v>
      </c>
      <c r="J77" s="156" t="str">
        <f>E21</f>
        <v>PVLK PROJECT s.r.o.</v>
      </c>
      <c r="K77" s="49"/>
      <c r="L77" s="47"/>
    </row>
    <row r="78" spans="2:20" s="31" customFormat="1" ht="14.4" customHeight="1">
      <c r="B78" s="26"/>
      <c r="C78" s="51" t="s">
        <v>30</v>
      </c>
      <c r="D78" s="49"/>
      <c r="E78" s="49"/>
      <c r="F78" s="156" t="str">
        <f>IF(E18="","",E18)</f>
        <v/>
      </c>
      <c r="G78" s="49"/>
      <c r="H78" s="49"/>
      <c r="I78" s="155"/>
      <c r="J78" s="49"/>
      <c r="K78" s="49"/>
      <c r="L78" s="47"/>
    </row>
    <row r="79" spans="2:20" s="31" customFormat="1" ht="10.35" customHeight="1">
      <c r="B79" s="26"/>
      <c r="C79" s="49"/>
      <c r="D79" s="49"/>
      <c r="E79" s="49"/>
      <c r="F79" s="49"/>
      <c r="G79" s="49"/>
      <c r="H79" s="49"/>
      <c r="I79" s="155"/>
      <c r="J79" s="49"/>
      <c r="K79" s="49"/>
      <c r="L79" s="47"/>
    </row>
    <row r="80" spans="2:20" s="165" customFormat="1" ht="29.25" customHeight="1">
      <c r="B80" s="159"/>
      <c r="C80" s="160" t="s">
        <v>115</v>
      </c>
      <c r="D80" s="161" t="s">
        <v>57</v>
      </c>
      <c r="E80" s="161" t="s">
        <v>53</v>
      </c>
      <c r="F80" s="161" t="s">
        <v>116</v>
      </c>
      <c r="G80" s="161" t="s">
        <v>117</v>
      </c>
      <c r="H80" s="161" t="s">
        <v>118</v>
      </c>
      <c r="I80" s="162" t="s">
        <v>119</v>
      </c>
      <c r="J80" s="161" t="s">
        <v>99</v>
      </c>
      <c r="K80" s="163" t="s">
        <v>120</v>
      </c>
      <c r="L80" s="164"/>
      <c r="M80" s="68" t="s">
        <v>121</v>
      </c>
      <c r="N80" s="69" t="s">
        <v>42</v>
      </c>
      <c r="O80" s="69" t="s">
        <v>122</v>
      </c>
      <c r="P80" s="69" t="s">
        <v>123</v>
      </c>
      <c r="Q80" s="69" t="s">
        <v>124</v>
      </c>
      <c r="R80" s="69" t="s">
        <v>125</v>
      </c>
      <c r="S80" s="69" t="s">
        <v>126</v>
      </c>
      <c r="T80" s="70" t="s">
        <v>127</v>
      </c>
    </row>
    <row r="81" spans="2:65" s="31" customFormat="1" ht="29.25" customHeight="1">
      <c r="B81" s="26"/>
      <c r="C81" s="74" t="s">
        <v>100</v>
      </c>
      <c r="D81" s="49"/>
      <c r="E81" s="49"/>
      <c r="F81" s="49"/>
      <c r="G81" s="49"/>
      <c r="H81" s="49"/>
      <c r="I81" s="155"/>
      <c r="J81" s="166">
        <f>BK81</f>
        <v>0</v>
      </c>
      <c r="K81" s="49"/>
      <c r="L81" s="47"/>
      <c r="M81" s="71"/>
      <c r="N81" s="72"/>
      <c r="O81" s="72"/>
      <c r="P81" s="167">
        <f>P82</f>
        <v>0</v>
      </c>
      <c r="Q81" s="72"/>
      <c r="R81" s="167">
        <f>R82</f>
        <v>0</v>
      </c>
      <c r="S81" s="72"/>
      <c r="T81" s="168">
        <f>T82</f>
        <v>0</v>
      </c>
      <c r="AT81" s="9" t="s">
        <v>71</v>
      </c>
      <c r="AU81" s="9" t="s">
        <v>101</v>
      </c>
      <c r="BK81" s="169">
        <f>BK82</f>
        <v>0</v>
      </c>
    </row>
    <row r="82" spans="2:65" s="181" customFormat="1" ht="37.35" customHeight="1">
      <c r="B82" s="170"/>
      <c r="C82" s="171"/>
      <c r="D82" s="172" t="s">
        <v>71</v>
      </c>
      <c r="E82" s="173" t="s">
        <v>128</v>
      </c>
      <c r="F82" s="173" t="s">
        <v>129</v>
      </c>
      <c r="G82" s="171"/>
      <c r="H82" s="171"/>
      <c r="I82" s="174"/>
      <c r="J82" s="175">
        <f>BK82</f>
        <v>0</v>
      </c>
      <c r="K82" s="171"/>
      <c r="L82" s="176"/>
      <c r="M82" s="177"/>
      <c r="N82" s="178"/>
      <c r="O82" s="178"/>
      <c r="P82" s="179">
        <f>P83+P85+P87+P99</f>
        <v>0</v>
      </c>
      <c r="Q82" s="178"/>
      <c r="R82" s="179">
        <f>R83+R85+R87+R99</f>
        <v>0</v>
      </c>
      <c r="S82" s="178"/>
      <c r="T82" s="180">
        <f>T83+T85+T87+T99</f>
        <v>0</v>
      </c>
      <c r="AR82" s="182" t="s">
        <v>82</v>
      </c>
      <c r="AT82" s="183" t="s">
        <v>71</v>
      </c>
      <c r="AU82" s="183" t="s">
        <v>72</v>
      </c>
      <c r="AY82" s="182" t="s">
        <v>130</v>
      </c>
      <c r="BK82" s="184">
        <f>BK83+BK85+BK87+BK99</f>
        <v>0</v>
      </c>
    </row>
    <row r="83" spans="2:65" s="181" customFormat="1" ht="19.95" customHeight="1">
      <c r="B83" s="170"/>
      <c r="C83" s="171"/>
      <c r="D83" s="185" t="s">
        <v>71</v>
      </c>
      <c r="E83" s="186" t="s">
        <v>388</v>
      </c>
      <c r="F83" s="186" t="s">
        <v>389</v>
      </c>
      <c r="G83" s="171"/>
      <c r="H83" s="171"/>
      <c r="I83" s="174"/>
      <c r="J83" s="187">
        <f>BK83</f>
        <v>0</v>
      </c>
      <c r="K83" s="171"/>
      <c r="L83" s="176"/>
      <c r="M83" s="177"/>
      <c r="N83" s="178"/>
      <c r="O83" s="178"/>
      <c r="P83" s="179">
        <f>P84</f>
        <v>0</v>
      </c>
      <c r="Q83" s="178"/>
      <c r="R83" s="179">
        <f>R84</f>
        <v>0</v>
      </c>
      <c r="S83" s="178"/>
      <c r="T83" s="180">
        <f>T84</f>
        <v>0</v>
      </c>
      <c r="AR83" s="182" t="s">
        <v>371</v>
      </c>
      <c r="AT83" s="183" t="s">
        <v>71</v>
      </c>
      <c r="AU83" s="183" t="s">
        <v>80</v>
      </c>
      <c r="AY83" s="182" t="s">
        <v>130</v>
      </c>
      <c r="BK83" s="184">
        <f>BK84</f>
        <v>0</v>
      </c>
    </row>
    <row r="84" spans="2:65" s="31" customFormat="1" ht="25.5" customHeight="1">
      <c r="B84" s="26"/>
      <c r="C84" s="188" t="s">
        <v>80</v>
      </c>
      <c r="D84" s="188" t="s">
        <v>134</v>
      </c>
      <c r="E84" s="189" t="s">
        <v>380</v>
      </c>
      <c r="F84" s="190" t="s">
        <v>381</v>
      </c>
      <c r="G84" s="191" t="s">
        <v>323</v>
      </c>
      <c r="H84" s="192">
        <v>2</v>
      </c>
      <c r="I84" s="193"/>
      <c r="J84" s="194">
        <f>ROUND(I84*H84,2)</f>
        <v>0</v>
      </c>
      <c r="K84" s="190"/>
      <c r="L84" s="47"/>
      <c r="M84" s="195" t="s">
        <v>21</v>
      </c>
      <c r="N84" s="196" t="s">
        <v>43</v>
      </c>
      <c r="O84" s="27"/>
      <c r="P84" s="197">
        <f>O84*H84</f>
        <v>0</v>
      </c>
      <c r="Q84" s="197">
        <v>0</v>
      </c>
      <c r="R84" s="197">
        <f>Q84*H84</f>
        <v>0</v>
      </c>
      <c r="S84" s="197">
        <v>0</v>
      </c>
      <c r="T84" s="198">
        <f>S84*H84</f>
        <v>0</v>
      </c>
      <c r="AR84" s="9" t="s">
        <v>324</v>
      </c>
      <c r="AT84" s="9" t="s">
        <v>134</v>
      </c>
      <c r="AU84" s="9" t="s">
        <v>82</v>
      </c>
      <c r="AY84" s="9" t="s">
        <v>130</v>
      </c>
      <c r="BE84" s="199">
        <f>IF(N84="základní",J84,0)</f>
        <v>0</v>
      </c>
      <c r="BF84" s="199">
        <f>IF(N84="snížená",J84,0)</f>
        <v>0</v>
      </c>
      <c r="BG84" s="199">
        <f>IF(N84="zákl. přenesená",J84,0)</f>
        <v>0</v>
      </c>
      <c r="BH84" s="199">
        <f>IF(N84="sníž. přenesená",J84,0)</f>
        <v>0</v>
      </c>
      <c r="BI84" s="199">
        <f>IF(N84="nulová",J84,0)</f>
        <v>0</v>
      </c>
      <c r="BJ84" s="9" t="s">
        <v>80</v>
      </c>
      <c r="BK84" s="199">
        <f>ROUND(I84*H84,2)</f>
        <v>0</v>
      </c>
      <c r="BL84" s="9" t="s">
        <v>324</v>
      </c>
      <c r="BM84" s="9" t="s">
        <v>430</v>
      </c>
    </row>
    <row r="85" spans="2:65" s="181" customFormat="1" ht="29.85" customHeight="1">
      <c r="B85" s="170"/>
      <c r="C85" s="171"/>
      <c r="D85" s="185" t="s">
        <v>71</v>
      </c>
      <c r="E85" s="186" t="s">
        <v>391</v>
      </c>
      <c r="F85" s="186" t="s">
        <v>392</v>
      </c>
      <c r="G85" s="171"/>
      <c r="H85" s="171"/>
      <c r="I85" s="174"/>
      <c r="J85" s="187">
        <f>BK85</f>
        <v>0</v>
      </c>
      <c r="K85" s="171"/>
      <c r="L85" s="176"/>
      <c r="M85" s="177"/>
      <c r="N85" s="178"/>
      <c r="O85" s="178"/>
      <c r="P85" s="179">
        <f>P86</f>
        <v>0</v>
      </c>
      <c r="Q85" s="178"/>
      <c r="R85" s="179">
        <f>R86</f>
        <v>0</v>
      </c>
      <c r="S85" s="178"/>
      <c r="T85" s="180">
        <f>T86</f>
        <v>0</v>
      </c>
      <c r="AR85" s="182" t="s">
        <v>371</v>
      </c>
      <c r="AT85" s="183" t="s">
        <v>71</v>
      </c>
      <c r="AU85" s="183" t="s">
        <v>80</v>
      </c>
      <c r="AY85" s="182" t="s">
        <v>130</v>
      </c>
      <c r="BK85" s="184">
        <f>BK86</f>
        <v>0</v>
      </c>
    </row>
    <row r="86" spans="2:65" s="31" customFormat="1" ht="25.5" customHeight="1">
      <c r="B86" s="26"/>
      <c r="C86" s="188" t="s">
        <v>82</v>
      </c>
      <c r="D86" s="188" t="s">
        <v>134</v>
      </c>
      <c r="E86" s="189" t="s">
        <v>393</v>
      </c>
      <c r="F86" s="190" t="s">
        <v>394</v>
      </c>
      <c r="G86" s="191" t="s">
        <v>323</v>
      </c>
      <c r="H86" s="192">
        <v>2</v>
      </c>
      <c r="I86" s="193"/>
      <c r="J86" s="194">
        <f>ROUND(I86*H86,2)</f>
        <v>0</v>
      </c>
      <c r="K86" s="190"/>
      <c r="L86" s="47"/>
      <c r="M86" s="195" t="s">
        <v>21</v>
      </c>
      <c r="N86" s="196" t="s">
        <v>43</v>
      </c>
      <c r="O86" s="27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AR86" s="9" t="s">
        <v>324</v>
      </c>
      <c r="AT86" s="9" t="s">
        <v>134</v>
      </c>
      <c r="AU86" s="9" t="s">
        <v>82</v>
      </c>
      <c r="AY86" s="9" t="s">
        <v>130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9" t="s">
        <v>80</v>
      </c>
      <c r="BK86" s="199">
        <f>ROUND(I86*H86,2)</f>
        <v>0</v>
      </c>
      <c r="BL86" s="9" t="s">
        <v>324</v>
      </c>
      <c r="BM86" s="9" t="s">
        <v>431</v>
      </c>
    </row>
    <row r="87" spans="2:65" s="181" customFormat="1" ht="29.85" customHeight="1">
      <c r="B87" s="170"/>
      <c r="C87" s="171"/>
      <c r="D87" s="185" t="s">
        <v>71</v>
      </c>
      <c r="E87" s="186" t="s">
        <v>396</v>
      </c>
      <c r="F87" s="186" t="s">
        <v>397</v>
      </c>
      <c r="G87" s="171"/>
      <c r="H87" s="171"/>
      <c r="I87" s="174"/>
      <c r="J87" s="187">
        <f>BK87</f>
        <v>0</v>
      </c>
      <c r="K87" s="171"/>
      <c r="L87" s="176"/>
      <c r="M87" s="177"/>
      <c r="N87" s="178"/>
      <c r="O87" s="178"/>
      <c r="P87" s="179">
        <f>SUM(P88:P98)</f>
        <v>0</v>
      </c>
      <c r="Q87" s="178"/>
      <c r="R87" s="179">
        <f>SUM(R88:R98)</f>
        <v>0</v>
      </c>
      <c r="S87" s="178"/>
      <c r="T87" s="180">
        <f>SUM(T88:T98)</f>
        <v>0</v>
      </c>
      <c r="AR87" s="182" t="s">
        <v>371</v>
      </c>
      <c r="AT87" s="183" t="s">
        <v>71</v>
      </c>
      <c r="AU87" s="183" t="s">
        <v>80</v>
      </c>
      <c r="AY87" s="182" t="s">
        <v>130</v>
      </c>
      <c r="BK87" s="184">
        <f>SUM(BK88:BK98)</f>
        <v>0</v>
      </c>
    </row>
    <row r="88" spans="2:65" s="31" customFormat="1" ht="25.5" customHeight="1">
      <c r="B88" s="26"/>
      <c r="C88" s="188" t="s">
        <v>371</v>
      </c>
      <c r="D88" s="188" t="s">
        <v>134</v>
      </c>
      <c r="E88" s="189" t="s">
        <v>321</v>
      </c>
      <c r="F88" s="190" t="s">
        <v>322</v>
      </c>
      <c r="G88" s="191" t="s">
        <v>323</v>
      </c>
      <c r="H88" s="192">
        <v>5</v>
      </c>
      <c r="I88" s="193"/>
      <c r="J88" s="194">
        <f t="shared" ref="J88:J98" si="0">ROUND(I88*H88,2)</f>
        <v>0</v>
      </c>
      <c r="K88" s="190"/>
      <c r="L88" s="47"/>
      <c r="M88" s="195" t="s">
        <v>21</v>
      </c>
      <c r="N88" s="196" t="s">
        <v>43</v>
      </c>
      <c r="O88" s="27"/>
      <c r="P88" s="197">
        <f t="shared" ref="P88:P98" si="1">O88*H88</f>
        <v>0</v>
      </c>
      <c r="Q88" s="197">
        <v>0</v>
      </c>
      <c r="R88" s="197">
        <f t="shared" ref="R88:R98" si="2">Q88*H88</f>
        <v>0</v>
      </c>
      <c r="S88" s="197">
        <v>0</v>
      </c>
      <c r="T88" s="198">
        <f t="shared" ref="T88:T98" si="3">S88*H88</f>
        <v>0</v>
      </c>
      <c r="AR88" s="9" t="s">
        <v>324</v>
      </c>
      <c r="AT88" s="9" t="s">
        <v>134</v>
      </c>
      <c r="AU88" s="9" t="s">
        <v>82</v>
      </c>
      <c r="AY88" s="9" t="s">
        <v>130</v>
      </c>
      <c r="BE88" s="199">
        <f t="shared" ref="BE88:BE98" si="4">IF(N88="základní",J88,0)</f>
        <v>0</v>
      </c>
      <c r="BF88" s="199">
        <f t="shared" ref="BF88:BF98" si="5">IF(N88="snížená",J88,0)</f>
        <v>0</v>
      </c>
      <c r="BG88" s="199">
        <f t="shared" ref="BG88:BG98" si="6">IF(N88="zákl. přenesená",J88,0)</f>
        <v>0</v>
      </c>
      <c r="BH88" s="199">
        <f t="shared" ref="BH88:BH98" si="7">IF(N88="sníž. přenesená",J88,0)</f>
        <v>0</v>
      </c>
      <c r="BI88" s="199">
        <f t="shared" ref="BI88:BI98" si="8">IF(N88="nulová",J88,0)</f>
        <v>0</v>
      </c>
      <c r="BJ88" s="9" t="s">
        <v>80</v>
      </c>
      <c r="BK88" s="199">
        <f t="shared" ref="BK88:BK98" si="9">ROUND(I88*H88,2)</f>
        <v>0</v>
      </c>
      <c r="BL88" s="9" t="s">
        <v>324</v>
      </c>
      <c r="BM88" s="9" t="s">
        <v>432</v>
      </c>
    </row>
    <row r="89" spans="2:65" s="31" customFormat="1" ht="16.5" customHeight="1">
      <c r="B89" s="26"/>
      <c r="C89" s="203" t="s">
        <v>433</v>
      </c>
      <c r="D89" s="203" t="s">
        <v>149</v>
      </c>
      <c r="E89" s="204" t="s">
        <v>434</v>
      </c>
      <c r="F89" s="205" t="s">
        <v>435</v>
      </c>
      <c r="G89" s="206" t="s">
        <v>152</v>
      </c>
      <c r="H89" s="207">
        <v>1</v>
      </c>
      <c r="I89" s="208"/>
      <c r="J89" s="209">
        <f t="shared" si="0"/>
        <v>0</v>
      </c>
      <c r="K89" s="205"/>
      <c r="L89" s="210"/>
      <c r="M89" s="211" t="s">
        <v>21</v>
      </c>
      <c r="N89" s="212" t="s">
        <v>43</v>
      </c>
      <c r="O89" s="27"/>
      <c r="P89" s="197">
        <f t="shared" si="1"/>
        <v>0</v>
      </c>
      <c r="Q89" s="197">
        <v>0</v>
      </c>
      <c r="R89" s="197">
        <f t="shared" si="2"/>
        <v>0</v>
      </c>
      <c r="S89" s="197">
        <v>0</v>
      </c>
      <c r="T89" s="198">
        <f t="shared" si="3"/>
        <v>0</v>
      </c>
      <c r="AR89" s="9" t="s">
        <v>153</v>
      </c>
      <c r="AT89" s="9" t="s">
        <v>149</v>
      </c>
      <c r="AU89" s="9" t="s">
        <v>82</v>
      </c>
      <c r="AY89" s="9" t="s">
        <v>130</v>
      </c>
      <c r="BE89" s="199">
        <f t="shared" si="4"/>
        <v>0</v>
      </c>
      <c r="BF89" s="199">
        <f t="shared" si="5"/>
        <v>0</v>
      </c>
      <c r="BG89" s="199">
        <f t="shared" si="6"/>
        <v>0</v>
      </c>
      <c r="BH89" s="199">
        <f t="shared" si="7"/>
        <v>0</v>
      </c>
      <c r="BI89" s="199">
        <f t="shared" si="8"/>
        <v>0</v>
      </c>
      <c r="BJ89" s="9" t="s">
        <v>80</v>
      </c>
      <c r="BK89" s="199">
        <f t="shared" si="9"/>
        <v>0</v>
      </c>
      <c r="BL89" s="9" t="s">
        <v>138</v>
      </c>
      <c r="BM89" s="9" t="s">
        <v>436</v>
      </c>
    </row>
    <row r="90" spans="2:65" s="31" customFormat="1" ht="16.5" customHeight="1">
      <c r="B90" s="26"/>
      <c r="C90" s="203" t="s">
        <v>437</v>
      </c>
      <c r="D90" s="203" t="s">
        <v>149</v>
      </c>
      <c r="E90" s="204" t="s">
        <v>438</v>
      </c>
      <c r="F90" s="205" t="s">
        <v>439</v>
      </c>
      <c r="G90" s="206" t="s">
        <v>152</v>
      </c>
      <c r="H90" s="207">
        <v>1</v>
      </c>
      <c r="I90" s="208"/>
      <c r="J90" s="209">
        <f t="shared" si="0"/>
        <v>0</v>
      </c>
      <c r="K90" s="205"/>
      <c r="L90" s="210"/>
      <c r="M90" s="211" t="s">
        <v>21</v>
      </c>
      <c r="N90" s="212" t="s">
        <v>43</v>
      </c>
      <c r="O90" s="27"/>
      <c r="P90" s="197">
        <f t="shared" si="1"/>
        <v>0</v>
      </c>
      <c r="Q90" s="197">
        <v>0</v>
      </c>
      <c r="R90" s="197">
        <f t="shared" si="2"/>
        <v>0</v>
      </c>
      <c r="S90" s="197">
        <v>0</v>
      </c>
      <c r="T90" s="198">
        <f t="shared" si="3"/>
        <v>0</v>
      </c>
      <c r="AR90" s="9" t="s">
        <v>153</v>
      </c>
      <c r="AT90" s="9" t="s">
        <v>149</v>
      </c>
      <c r="AU90" s="9" t="s">
        <v>82</v>
      </c>
      <c r="AY90" s="9" t="s">
        <v>130</v>
      </c>
      <c r="BE90" s="199">
        <f t="shared" si="4"/>
        <v>0</v>
      </c>
      <c r="BF90" s="199">
        <f t="shared" si="5"/>
        <v>0</v>
      </c>
      <c r="BG90" s="199">
        <f t="shared" si="6"/>
        <v>0</v>
      </c>
      <c r="BH90" s="199">
        <f t="shared" si="7"/>
        <v>0</v>
      </c>
      <c r="BI90" s="199">
        <f t="shared" si="8"/>
        <v>0</v>
      </c>
      <c r="BJ90" s="9" t="s">
        <v>80</v>
      </c>
      <c r="BK90" s="199">
        <f t="shared" si="9"/>
        <v>0</v>
      </c>
      <c r="BL90" s="9" t="s">
        <v>138</v>
      </c>
      <c r="BM90" s="9" t="s">
        <v>440</v>
      </c>
    </row>
    <row r="91" spans="2:65" s="31" customFormat="1" ht="16.5" customHeight="1">
      <c r="B91" s="26"/>
      <c r="C91" s="203" t="s">
        <v>441</v>
      </c>
      <c r="D91" s="203" t="s">
        <v>149</v>
      </c>
      <c r="E91" s="204" t="s">
        <v>442</v>
      </c>
      <c r="F91" s="205" t="s">
        <v>443</v>
      </c>
      <c r="G91" s="206" t="s">
        <v>152</v>
      </c>
      <c r="H91" s="207">
        <v>1</v>
      </c>
      <c r="I91" s="208"/>
      <c r="J91" s="209">
        <f t="shared" si="0"/>
        <v>0</v>
      </c>
      <c r="K91" s="205"/>
      <c r="L91" s="210"/>
      <c r="M91" s="211" t="s">
        <v>21</v>
      </c>
      <c r="N91" s="212" t="s">
        <v>43</v>
      </c>
      <c r="O91" s="27"/>
      <c r="P91" s="197">
        <f t="shared" si="1"/>
        <v>0</v>
      </c>
      <c r="Q91" s="197">
        <v>0</v>
      </c>
      <c r="R91" s="197">
        <f t="shared" si="2"/>
        <v>0</v>
      </c>
      <c r="S91" s="197">
        <v>0</v>
      </c>
      <c r="T91" s="198">
        <f t="shared" si="3"/>
        <v>0</v>
      </c>
      <c r="AR91" s="9" t="s">
        <v>153</v>
      </c>
      <c r="AT91" s="9" t="s">
        <v>149</v>
      </c>
      <c r="AU91" s="9" t="s">
        <v>82</v>
      </c>
      <c r="AY91" s="9" t="s">
        <v>130</v>
      </c>
      <c r="BE91" s="199">
        <f t="shared" si="4"/>
        <v>0</v>
      </c>
      <c r="BF91" s="199">
        <f t="shared" si="5"/>
        <v>0</v>
      </c>
      <c r="BG91" s="199">
        <f t="shared" si="6"/>
        <v>0</v>
      </c>
      <c r="BH91" s="199">
        <f t="shared" si="7"/>
        <v>0</v>
      </c>
      <c r="BI91" s="199">
        <f t="shared" si="8"/>
        <v>0</v>
      </c>
      <c r="BJ91" s="9" t="s">
        <v>80</v>
      </c>
      <c r="BK91" s="199">
        <f t="shared" si="9"/>
        <v>0</v>
      </c>
      <c r="BL91" s="9" t="s">
        <v>138</v>
      </c>
      <c r="BM91" s="9" t="s">
        <v>444</v>
      </c>
    </row>
    <row r="92" spans="2:65" s="31" customFormat="1" ht="16.5" customHeight="1">
      <c r="B92" s="26"/>
      <c r="C92" s="203" t="s">
        <v>445</v>
      </c>
      <c r="D92" s="203" t="s">
        <v>149</v>
      </c>
      <c r="E92" s="204" t="s">
        <v>415</v>
      </c>
      <c r="F92" s="205" t="s">
        <v>446</v>
      </c>
      <c r="G92" s="206" t="s">
        <v>152</v>
      </c>
      <c r="H92" s="207">
        <v>1</v>
      </c>
      <c r="I92" s="208"/>
      <c r="J92" s="209">
        <f t="shared" si="0"/>
        <v>0</v>
      </c>
      <c r="K92" s="205"/>
      <c r="L92" s="210"/>
      <c r="M92" s="211" t="s">
        <v>21</v>
      </c>
      <c r="N92" s="212" t="s">
        <v>43</v>
      </c>
      <c r="O92" s="27"/>
      <c r="P92" s="197">
        <f t="shared" si="1"/>
        <v>0</v>
      </c>
      <c r="Q92" s="197">
        <v>0</v>
      </c>
      <c r="R92" s="197">
        <f t="shared" si="2"/>
        <v>0</v>
      </c>
      <c r="S92" s="197">
        <v>0</v>
      </c>
      <c r="T92" s="198">
        <f t="shared" si="3"/>
        <v>0</v>
      </c>
      <c r="AR92" s="9" t="s">
        <v>153</v>
      </c>
      <c r="AT92" s="9" t="s">
        <v>149</v>
      </c>
      <c r="AU92" s="9" t="s">
        <v>82</v>
      </c>
      <c r="AY92" s="9" t="s">
        <v>130</v>
      </c>
      <c r="BE92" s="199">
        <f t="shared" si="4"/>
        <v>0</v>
      </c>
      <c r="BF92" s="199">
        <f t="shared" si="5"/>
        <v>0</v>
      </c>
      <c r="BG92" s="199">
        <f t="shared" si="6"/>
        <v>0</v>
      </c>
      <c r="BH92" s="199">
        <f t="shared" si="7"/>
        <v>0</v>
      </c>
      <c r="BI92" s="199">
        <f t="shared" si="8"/>
        <v>0</v>
      </c>
      <c r="BJ92" s="9" t="s">
        <v>80</v>
      </c>
      <c r="BK92" s="199">
        <f t="shared" si="9"/>
        <v>0</v>
      </c>
      <c r="BL92" s="9" t="s">
        <v>138</v>
      </c>
      <c r="BM92" s="9" t="s">
        <v>447</v>
      </c>
    </row>
    <row r="93" spans="2:65" s="31" customFormat="1" ht="16.5" customHeight="1">
      <c r="B93" s="26"/>
      <c r="C93" s="203" t="s">
        <v>448</v>
      </c>
      <c r="D93" s="203" t="s">
        <v>149</v>
      </c>
      <c r="E93" s="204" t="s">
        <v>449</v>
      </c>
      <c r="F93" s="205" t="s">
        <v>450</v>
      </c>
      <c r="G93" s="206" t="s">
        <v>152</v>
      </c>
      <c r="H93" s="207">
        <v>2</v>
      </c>
      <c r="I93" s="208"/>
      <c r="J93" s="209">
        <f t="shared" si="0"/>
        <v>0</v>
      </c>
      <c r="K93" s="205"/>
      <c r="L93" s="210"/>
      <c r="M93" s="211" t="s">
        <v>21</v>
      </c>
      <c r="N93" s="212" t="s">
        <v>43</v>
      </c>
      <c r="O93" s="27"/>
      <c r="P93" s="197">
        <f t="shared" si="1"/>
        <v>0</v>
      </c>
      <c r="Q93" s="197">
        <v>0</v>
      </c>
      <c r="R93" s="197">
        <f t="shared" si="2"/>
        <v>0</v>
      </c>
      <c r="S93" s="197">
        <v>0</v>
      </c>
      <c r="T93" s="198">
        <f t="shared" si="3"/>
        <v>0</v>
      </c>
      <c r="AR93" s="9" t="s">
        <v>153</v>
      </c>
      <c r="AT93" s="9" t="s">
        <v>149</v>
      </c>
      <c r="AU93" s="9" t="s">
        <v>82</v>
      </c>
      <c r="AY93" s="9" t="s">
        <v>130</v>
      </c>
      <c r="BE93" s="199">
        <f t="shared" si="4"/>
        <v>0</v>
      </c>
      <c r="BF93" s="199">
        <f t="shared" si="5"/>
        <v>0</v>
      </c>
      <c r="BG93" s="199">
        <f t="shared" si="6"/>
        <v>0</v>
      </c>
      <c r="BH93" s="199">
        <f t="shared" si="7"/>
        <v>0</v>
      </c>
      <c r="BI93" s="199">
        <f t="shared" si="8"/>
        <v>0</v>
      </c>
      <c r="BJ93" s="9" t="s">
        <v>80</v>
      </c>
      <c r="BK93" s="199">
        <f t="shared" si="9"/>
        <v>0</v>
      </c>
      <c r="BL93" s="9" t="s">
        <v>138</v>
      </c>
      <c r="BM93" s="9" t="s">
        <v>451</v>
      </c>
    </row>
    <row r="94" spans="2:65" s="31" customFormat="1" ht="16.5" customHeight="1">
      <c r="B94" s="26"/>
      <c r="C94" s="203" t="s">
        <v>452</v>
      </c>
      <c r="D94" s="203" t="s">
        <v>149</v>
      </c>
      <c r="E94" s="204" t="s">
        <v>400</v>
      </c>
      <c r="F94" s="205" t="s">
        <v>453</v>
      </c>
      <c r="G94" s="206" t="s">
        <v>152</v>
      </c>
      <c r="H94" s="207">
        <v>1</v>
      </c>
      <c r="I94" s="208"/>
      <c r="J94" s="209">
        <f t="shared" si="0"/>
        <v>0</v>
      </c>
      <c r="K94" s="205"/>
      <c r="L94" s="210"/>
      <c r="M94" s="211" t="s">
        <v>21</v>
      </c>
      <c r="N94" s="212" t="s">
        <v>43</v>
      </c>
      <c r="O94" s="27"/>
      <c r="P94" s="197">
        <f t="shared" si="1"/>
        <v>0</v>
      </c>
      <c r="Q94" s="197">
        <v>0</v>
      </c>
      <c r="R94" s="197">
        <f t="shared" si="2"/>
        <v>0</v>
      </c>
      <c r="S94" s="197">
        <v>0</v>
      </c>
      <c r="T94" s="198">
        <f t="shared" si="3"/>
        <v>0</v>
      </c>
      <c r="AR94" s="9" t="s">
        <v>153</v>
      </c>
      <c r="AT94" s="9" t="s">
        <v>149</v>
      </c>
      <c r="AU94" s="9" t="s">
        <v>82</v>
      </c>
      <c r="AY94" s="9" t="s">
        <v>130</v>
      </c>
      <c r="BE94" s="199">
        <f t="shared" si="4"/>
        <v>0</v>
      </c>
      <c r="BF94" s="199">
        <f t="shared" si="5"/>
        <v>0</v>
      </c>
      <c r="BG94" s="199">
        <f t="shared" si="6"/>
        <v>0</v>
      </c>
      <c r="BH94" s="199">
        <f t="shared" si="7"/>
        <v>0</v>
      </c>
      <c r="BI94" s="199">
        <f t="shared" si="8"/>
        <v>0</v>
      </c>
      <c r="BJ94" s="9" t="s">
        <v>80</v>
      </c>
      <c r="BK94" s="199">
        <f t="shared" si="9"/>
        <v>0</v>
      </c>
      <c r="BL94" s="9" t="s">
        <v>138</v>
      </c>
      <c r="BM94" s="9" t="s">
        <v>454</v>
      </c>
    </row>
    <row r="95" spans="2:65" s="31" customFormat="1" ht="16.5" customHeight="1">
      <c r="B95" s="26"/>
      <c r="C95" s="203" t="s">
        <v>336</v>
      </c>
      <c r="D95" s="203" t="s">
        <v>149</v>
      </c>
      <c r="E95" s="204" t="s">
        <v>455</v>
      </c>
      <c r="F95" s="205" t="s">
        <v>456</v>
      </c>
      <c r="G95" s="206" t="s">
        <v>152</v>
      </c>
      <c r="H95" s="207">
        <v>1</v>
      </c>
      <c r="I95" s="208"/>
      <c r="J95" s="209">
        <f t="shared" si="0"/>
        <v>0</v>
      </c>
      <c r="K95" s="205"/>
      <c r="L95" s="210"/>
      <c r="M95" s="211" t="s">
        <v>21</v>
      </c>
      <c r="N95" s="212" t="s">
        <v>43</v>
      </c>
      <c r="O95" s="27"/>
      <c r="P95" s="197">
        <f t="shared" si="1"/>
        <v>0</v>
      </c>
      <c r="Q95" s="197">
        <v>0</v>
      </c>
      <c r="R95" s="197">
        <f t="shared" si="2"/>
        <v>0</v>
      </c>
      <c r="S95" s="197">
        <v>0</v>
      </c>
      <c r="T95" s="198">
        <f t="shared" si="3"/>
        <v>0</v>
      </c>
      <c r="AR95" s="9" t="s">
        <v>153</v>
      </c>
      <c r="AT95" s="9" t="s">
        <v>149</v>
      </c>
      <c r="AU95" s="9" t="s">
        <v>82</v>
      </c>
      <c r="AY95" s="9" t="s">
        <v>130</v>
      </c>
      <c r="BE95" s="199">
        <f t="shared" si="4"/>
        <v>0</v>
      </c>
      <c r="BF95" s="199">
        <f t="shared" si="5"/>
        <v>0</v>
      </c>
      <c r="BG95" s="199">
        <f t="shared" si="6"/>
        <v>0</v>
      </c>
      <c r="BH95" s="199">
        <f t="shared" si="7"/>
        <v>0</v>
      </c>
      <c r="BI95" s="199">
        <f t="shared" si="8"/>
        <v>0</v>
      </c>
      <c r="BJ95" s="9" t="s">
        <v>80</v>
      </c>
      <c r="BK95" s="199">
        <f t="shared" si="9"/>
        <v>0</v>
      </c>
      <c r="BL95" s="9" t="s">
        <v>138</v>
      </c>
      <c r="BM95" s="9" t="s">
        <v>457</v>
      </c>
    </row>
    <row r="96" spans="2:65" s="31" customFormat="1" ht="16.5" customHeight="1">
      <c r="B96" s="26"/>
      <c r="C96" s="203" t="s">
        <v>458</v>
      </c>
      <c r="D96" s="203" t="s">
        <v>149</v>
      </c>
      <c r="E96" s="204" t="s">
        <v>459</v>
      </c>
      <c r="F96" s="205" t="s">
        <v>460</v>
      </c>
      <c r="G96" s="206" t="s">
        <v>152</v>
      </c>
      <c r="H96" s="207">
        <v>1</v>
      </c>
      <c r="I96" s="208"/>
      <c r="J96" s="209">
        <f t="shared" si="0"/>
        <v>0</v>
      </c>
      <c r="K96" s="205"/>
      <c r="L96" s="210"/>
      <c r="M96" s="211" t="s">
        <v>21</v>
      </c>
      <c r="N96" s="212" t="s">
        <v>43</v>
      </c>
      <c r="O96" s="27"/>
      <c r="P96" s="197">
        <f t="shared" si="1"/>
        <v>0</v>
      </c>
      <c r="Q96" s="197">
        <v>0</v>
      </c>
      <c r="R96" s="197">
        <f t="shared" si="2"/>
        <v>0</v>
      </c>
      <c r="S96" s="197">
        <v>0</v>
      </c>
      <c r="T96" s="198">
        <f t="shared" si="3"/>
        <v>0</v>
      </c>
      <c r="AR96" s="9" t="s">
        <v>153</v>
      </c>
      <c r="AT96" s="9" t="s">
        <v>149</v>
      </c>
      <c r="AU96" s="9" t="s">
        <v>82</v>
      </c>
      <c r="AY96" s="9" t="s">
        <v>130</v>
      </c>
      <c r="BE96" s="199">
        <f t="shared" si="4"/>
        <v>0</v>
      </c>
      <c r="BF96" s="199">
        <f t="shared" si="5"/>
        <v>0</v>
      </c>
      <c r="BG96" s="199">
        <f t="shared" si="6"/>
        <v>0</v>
      </c>
      <c r="BH96" s="199">
        <f t="shared" si="7"/>
        <v>0</v>
      </c>
      <c r="BI96" s="199">
        <f t="shared" si="8"/>
        <v>0</v>
      </c>
      <c r="BJ96" s="9" t="s">
        <v>80</v>
      </c>
      <c r="BK96" s="199">
        <f t="shared" si="9"/>
        <v>0</v>
      </c>
      <c r="BL96" s="9" t="s">
        <v>138</v>
      </c>
      <c r="BM96" s="9" t="s">
        <v>461</v>
      </c>
    </row>
    <row r="97" spans="2:65" s="31" customFormat="1" ht="16.5" customHeight="1">
      <c r="B97" s="26"/>
      <c r="C97" s="203" t="s">
        <v>462</v>
      </c>
      <c r="D97" s="203" t="s">
        <v>149</v>
      </c>
      <c r="E97" s="204" t="s">
        <v>463</v>
      </c>
      <c r="F97" s="205" t="s">
        <v>464</v>
      </c>
      <c r="G97" s="206" t="s">
        <v>152</v>
      </c>
      <c r="H97" s="207">
        <v>1</v>
      </c>
      <c r="I97" s="208"/>
      <c r="J97" s="209">
        <f t="shared" si="0"/>
        <v>0</v>
      </c>
      <c r="K97" s="205"/>
      <c r="L97" s="210"/>
      <c r="M97" s="211" t="s">
        <v>21</v>
      </c>
      <c r="N97" s="212" t="s">
        <v>43</v>
      </c>
      <c r="O97" s="27"/>
      <c r="P97" s="197">
        <f t="shared" si="1"/>
        <v>0</v>
      </c>
      <c r="Q97" s="197">
        <v>0</v>
      </c>
      <c r="R97" s="197">
        <f t="shared" si="2"/>
        <v>0</v>
      </c>
      <c r="S97" s="197">
        <v>0</v>
      </c>
      <c r="T97" s="198">
        <f t="shared" si="3"/>
        <v>0</v>
      </c>
      <c r="AR97" s="9" t="s">
        <v>153</v>
      </c>
      <c r="AT97" s="9" t="s">
        <v>149</v>
      </c>
      <c r="AU97" s="9" t="s">
        <v>82</v>
      </c>
      <c r="AY97" s="9" t="s">
        <v>130</v>
      </c>
      <c r="BE97" s="199">
        <f t="shared" si="4"/>
        <v>0</v>
      </c>
      <c r="BF97" s="199">
        <f t="shared" si="5"/>
        <v>0</v>
      </c>
      <c r="BG97" s="199">
        <f t="shared" si="6"/>
        <v>0</v>
      </c>
      <c r="BH97" s="199">
        <f t="shared" si="7"/>
        <v>0</v>
      </c>
      <c r="BI97" s="199">
        <f t="shared" si="8"/>
        <v>0</v>
      </c>
      <c r="BJ97" s="9" t="s">
        <v>80</v>
      </c>
      <c r="BK97" s="199">
        <f t="shared" si="9"/>
        <v>0</v>
      </c>
      <c r="BL97" s="9" t="s">
        <v>138</v>
      </c>
      <c r="BM97" s="9" t="s">
        <v>465</v>
      </c>
    </row>
    <row r="98" spans="2:65" s="31" customFormat="1" ht="16.5" customHeight="1">
      <c r="B98" s="26"/>
      <c r="C98" s="203" t="s">
        <v>466</v>
      </c>
      <c r="D98" s="203" t="s">
        <v>149</v>
      </c>
      <c r="E98" s="204" t="s">
        <v>467</v>
      </c>
      <c r="F98" s="205" t="s">
        <v>468</v>
      </c>
      <c r="G98" s="206" t="s">
        <v>152</v>
      </c>
      <c r="H98" s="207">
        <v>2</v>
      </c>
      <c r="I98" s="208"/>
      <c r="J98" s="209">
        <f t="shared" si="0"/>
        <v>0</v>
      </c>
      <c r="K98" s="205"/>
      <c r="L98" s="210"/>
      <c r="M98" s="211" t="s">
        <v>21</v>
      </c>
      <c r="N98" s="212" t="s">
        <v>43</v>
      </c>
      <c r="O98" s="27"/>
      <c r="P98" s="197">
        <f t="shared" si="1"/>
        <v>0</v>
      </c>
      <c r="Q98" s="197">
        <v>0</v>
      </c>
      <c r="R98" s="197">
        <f t="shared" si="2"/>
        <v>0</v>
      </c>
      <c r="S98" s="197">
        <v>0</v>
      </c>
      <c r="T98" s="198">
        <f t="shared" si="3"/>
        <v>0</v>
      </c>
      <c r="AR98" s="9" t="s">
        <v>153</v>
      </c>
      <c r="AT98" s="9" t="s">
        <v>149</v>
      </c>
      <c r="AU98" s="9" t="s">
        <v>82</v>
      </c>
      <c r="AY98" s="9" t="s">
        <v>130</v>
      </c>
      <c r="BE98" s="199">
        <f t="shared" si="4"/>
        <v>0</v>
      </c>
      <c r="BF98" s="199">
        <f t="shared" si="5"/>
        <v>0</v>
      </c>
      <c r="BG98" s="199">
        <f t="shared" si="6"/>
        <v>0</v>
      </c>
      <c r="BH98" s="199">
        <f t="shared" si="7"/>
        <v>0</v>
      </c>
      <c r="BI98" s="199">
        <f t="shared" si="8"/>
        <v>0</v>
      </c>
      <c r="BJ98" s="9" t="s">
        <v>80</v>
      </c>
      <c r="BK98" s="199">
        <f t="shared" si="9"/>
        <v>0</v>
      </c>
      <c r="BL98" s="9" t="s">
        <v>138</v>
      </c>
      <c r="BM98" s="9" t="s">
        <v>469</v>
      </c>
    </row>
    <row r="99" spans="2:65" s="181" customFormat="1" ht="29.85" customHeight="1">
      <c r="B99" s="170"/>
      <c r="C99" s="171"/>
      <c r="D99" s="185" t="s">
        <v>71</v>
      </c>
      <c r="E99" s="186" t="s">
        <v>426</v>
      </c>
      <c r="F99" s="186" t="s">
        <v>427</v>
      </c>
      <c r="G99" s="171"/>
      <c r="H99" s="171"/>
      <c r="I99" s="174"/>
      <c r="J99" s="187">
        <f>BK99</f>
        <v>0</v>
      </c>
      <c r="K99" s="171"/>
      <c r="L99" s="176"/>
      <c r="M99" s="177"/>
      <c r="N99" s="178"/>
      <c r="O99" s="178"/>
      <c r="P99" s="179">
        <f>P100</f>
        <v>0</v>
      </c>
      <c r="Q99" s="178"/>
      <c r="R99" s="179">
        <f>R100</f>
        <v>0</v>
      </c>
      <c r="S99" s="178"/>
      <c r="T99" s="180">
        <f>T100</f>
        <v>0</v>
      </c>
      <c r="AR99" s="182" t="s">
        <v>371</v>
      </c>
      <c r="AT99" s="183" t="s">
        <v>71</v>
      </c>
      <c r="AU99" s="183" t="s">
        <v>80</v>
      </c>
      <c r="AY99" s="182" t="s">
        <v>130</v>
      </c>
      <c r="BK99" s="184">
        <f>BK100</f>
        <v>0</v>
      </c>
    </row>
    <row r="100" spans="2:65" s="31" customFormat="1" ht="25.5" customHeight="1">
      <c r="B100" s="26"/>
      <c r="C100" s="188" t="s">
        <v>325</v>
      </c>
      <c r="D100" s="188" t="s">
        <v>134</v>
      </c>
      <c r="E100" s="189" t="s">
        <v>380</v>
      </c>
      <c r="F100" s="190" t="s">
        <v>381</v>
      </c>
      <c r="G100" s="191" t="s">
        <v>323</v>
      </c>
      <c r="H100" s="192">
        <v>2</v>
      </c>
      <c r="I100" s="193"/>
      <c r="J100" s="194">
        <f>ROUND(I100*H100,2)</f>
        <v>0</v>
      </c>
      <c r="K100" s="190"/>
      <c r="L100" s="47"/>
      <c r="M100" s="195" t="s">
        <v>21</v>
      </c>
      <c r="N100" s="217" t="s">
        <v>43</v>
      </c>
      <c r="O100" s="218"/>
      <c r="P100" s="219">
        <f>O100*H100</f>
        <v>0</v>
      </c>
      <c r="Q100" s="219">
        <v>0</v>
      </c>
      <c r="R100" s="219">
        <f>Q100*H100</f>
        <v>0</v>
      </c>
      <c r="S100" s="219">
        <v>0</v>
      </c>
      <c r="T100" s="220">
        <f>S100*H100</f>
        <v>0</v>
      </c>
      <c r="AR100" s="9" t="s">
        <v>324</v>
      </c>
      <c r="AT100" s="9" t="s">
        <v>134</v>
      </c>
      <c r="AU100" s="9" t="s">
        <v>82</v>
      </c>
      <c r="AY100" s="9" t="s">
        <v>130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9" t="s">
        <v>80</v>
      </c>
      <c r="BK100" s="199">
        <f>ROUND(I100*H100,2)</f>
        <v>0</v>
      </c>
      <c r="BL100" s="9" t="s">
        <v>324</v>
      </c>
      <c r="BM100" s="9" t="s">
        <v>470</v>
      </c>
    </row>
    <row r="101" spans="2:65" s="31" customFormat="1" ht="6.9" customHeight="1">
      <c r="B101" s="42"/>
      <c r="C101" s="43"/>
      <c r="D101" s="43"/>
      <c r="E101" s="43"/>
      <c r="F101" s="43"/>
      <c r="G101" s="43"/>
      <c r="H101" s="43"/>
      <c r="I101" s="129"/>
      <c r="J101" s="43"/>
      <c r="K101" s="43"/>
      <c r="L101" s="47"/>
    </row>
    <row r="103" spans="2:65">
      <c r="H103" s="300"/>
    </row>
  </sheetData>
  <mergeCells count="10">
    <mergeCell ref="L2:V2"/>
    <mergeCell ref="E7:H7"/>
    <mergeCell ref="E9:H9"/>
    <mergeCell ref="E24:H24"/>
    <mergeCell ref="E45:H45"/>
    <mergeCell ref="E47:H47"/>
    <mergeCell ref="J51:J52"/>
    <mergeCell ref="E71:H71"/>
    <mergeCell ref="E73:H73"/>
    <mergeCell ref="G1:H1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scale="90" fitToHeight="100" orientation="landscape" blackAndWhite="1" r:id="rId1"/>
  <headerFooter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>
      <selection activeCell="BJ27" sqref="BJ27"/>
    </sheetView>
  </sheetViews>
  <sheetFormatPr defaultRowHeight="14.4"/>
  <cols>
    <col min="1" max="1" width="7.109375" style="221" customWidth="1"/>
    <col min="2" max="2" width="1.44140625" style="221" customWidth="1"/>
    <col min="3" max="4" width="4.33203125" style="221" customWidth="1"/>
    <col min="5" max="5" width="10" style="221" customWidth="1"/>
    <col min="6" max="6" width="7.88671875" style="221" customWidth="1"/>
    <col min="7" max="7" width="4.33203125" style="221" customWidth="1"/>
    <col min="8" max="8" width="66.6640625" style="221" customWidth="1"/>
    <col min="9" max="10" width="17.109375" style="221" customWidth="1"/>
    <col min="11" max="11" width="1.44140625" style="221" customWidth="1"/>
  </cols>
  <sheetData>
    <row r="1" spans="2:11" ht="37.5" customHeight="1"/>
    <row r="2" spans="2:11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pans="2:11" s="225" customFormat="1" ht="45" customHeight="1">
      <c r="B3" s="226"/>
      <c r="C3" s="357" t="s">
        <v>471</v>
      </c>
      <c r="D3" s="357"/>
      <c r="E3" s="357"/>
      <c r="F3" s="357"/>
      <c r="G3" s="357"/>
      <c r="H3" s="357"/>
      <c r="I3" s="357"/>
      <c r="J3" s="357"/>
      <c r="K3" s="227"/>
    </row>
    <row r="4" spans="2:11" ht="25.5" customHeight="1">
      <c r="B4" s="228"/>
      <c r="C4" s="362" t="s">
        <v>472</v>
      </c>
      <c r="D4" s="362"/>
      <c r="E4" s="362"/>
      <c r="F4" s="362"/>
      <c r="G4" s="362"/>
      <c r="H4" s="362"/>
      <c r="I4" s="362"/>
      <c r="J4" s="362"/>
      <c r="K4" s="229"/>
    </row>
    <row r="5" spans="2:11" ht="5.25" customHeight="1">
      <c r="B5" s="228"/>
      <c r="C5" s="230"/>
      <c r="D5" s="230"/>
      <c r="E5" s="230"/>
      <c r="F5" s="230"/>
      <c r="G5" s="230"/>
      <c r="H5" s="230"/>
      <c r="I5" s="230"/>
      <c r="J5" s="230"/>
      <c r="K5" s="229"/>
    </row>
    <row r="6" spans="2:11" ht="15" customHeight="1">
      <c r="B6" s="228"/>
      <c r="C6" s="360" t="s">
        <v>473</v>
      </c>
      <c r="D6" s="360"/>
      <c r="E6" s="360"/>
      <c r="F6" s="360"/>
      <c r="G6" s="360"/>
      <c r="H6" s="360"/>
      <c r="I6" s="360"/>
      <c r="J6" s="360"/>
      <c r="K6" s="229"/>
    </row>
    <row r="7" spans="2:11" ht="15" customHeight="1">
      <c r="B7" s="231"/>
      <c r="C7" s="360" t="s">
        <v>474</v>
      </c>
      <c r="D7" s="360"/>
      <c r="E7" s="360"/>
      <c r="F7" s="360"/>
      <c r="G7" s="360"/>
      <c r="H7" s="360"/>
      <c r="I7" s="360"/>
      <c r="J7" s="360"/>
      <c r="K7" s="229"/>
    </row>
    <row r="8" spans="2:11" ht="12.75" customHeight="1">
      <c r="B8" s="231"/>
      <c r="C8" s="232"/>
      <c r="D8" s="232"/>
      <c r="E8" s="232"/>
      <c r="F8" s="232"/>
      <c r="G8" s="232"/>
      <c r="H8" s="232"/>
      <c r="I8" s="232"/>
      <c r="J8" s="232"/>
      <c r="K8" s="229"/>
    </row>
    <row r="9" spans="2:11" ht="15" customHeight="1">
      <c r="B9" s="231"/>
      <c r="C9" s="360" t="s">
        <v>475</v>
      </c>
      <c r="D9" s="360"/>
      <c r="E9" s="360"/>
      <c r="F9" s="360"/>
      <c r="G9" s="360"/>
      <c r="H9" s="360"/>
      <c r="I9" s="360"/>
      <c r="J9" s="360"/>
      <c r="K9" s="229"/>
    </row>
    <row r="10" spans="2:11" ht="15" customHeight="1">
      <c r="B10" s="231"/>
      <c r="C10" s="232"/>
      <c r="D10" s="360" t="s">
        <v>476</v>
      </c>
      <c r="E10" s="360"/>
      <c r="F10" s="360"/>
      <c r="G10" s="360"/>
      <c r="H10" s="360"/>
      <c r="I10" s="360"/>
      <c r="J10" s="360"/>
      <c r="K10" s="229"/>
    </row>
    <row r="11" spans="2:11" ht="15" customHeight="1">
      <c r="B11" s="231"/>
      <c r="C11" s="233"/>
      <c r="D11" s="360" t="s">
        <v>477</v>
      </c>
      <c r="E11" s="360"/>
      <c r="F11" s="360"/>
      <c r="G11" s="360"/>
      <c r="H11" s="360"/>
      <c r="I11" s="360"/>
      <c r="J11" s="360"/>
      <c r="K11" s="229"/>
    </row>
    <row r="12" spans="2:11" ht="12.75" customHeight="1">
      <c r="B12" s="231"/>
      <c r="C12" s="233"/>
      <c r="D12" s="233"/>
      <c r="E12" s="233"/>
      <c r="F12" s="233"/>
      <c r="G12" s="233"/>
      <c r="H12" s="233"/>
      <c r="I12" s="233"/>
      <c r="J12" s="233"/>
      <c r="K12" s="229"/>
    </row>
    <row r="13" spans="2:11" ht="15" customHeight="1">
      <c r="B13" s="231"/>
      <c r="C13" s="233"/>
      <c r="D13" s="360" t="s">
        <v>478</v>
      </c>
      <c r="E13" s="360"/>
      <c r="F13" s="360"/>
      <c r="G13" s="360"/>
      <c r="H13" s="360"/>
      <c r="I13" s="360"/>
      <c r="J13" s="360"/>
      <c r="K13" s="229"/>
    </row>
    <row r="14" spans="2:11" ht="15" customHeight="1">
      <c r="B14" s="231"/>
      <c r="C14" s="233"/>
      <c r="D14" s="360" t="s">
        <v>479</v>
      </c>
      <c r="E14" s="360"/>
      <c r="F14" s="360"/>
      <c r="G14" s="360"/>
      <c r="H14" s="360"/>
      <c r="I14" s="360"/>
      <c r="J14" s="360"/>
      <c r="K14" s="229"/>
    </row>
    <row r="15" spans="2:11" ht="15" customHeight="1">
      <c r="B15" s="231"/>
      <c r="C15" s="233"/>
      <c r="D15" s="360" t="s">
        <v>480</v>
      </c>
      <c r="E15" s="360"/>
      <c r="F15" s="360"/>
      <c r="G15" s="360"/>
      <c r="H15" s="360"/>
      <c r="I15" s="360"/>
      <c r="J15" s="360"/>
      <c r="K15" s="229"/>
    </row>
    <row r="16" spans="2:11" ht="15" customHeight="1">
      <c r="B16" s="231"/>
      <c r="C16" s="233"/>
      <c r="D16" s="233"/>
      <c r="E16" s="234" t="s">
        <v>79</v>
      </c>
      <c r="F16" s="360" t="s">
        <v>481</v>
      </c>
      <c r="G16" s="360"/>
      <c r="H16" s="360"/>
      <c r="I16" s="360"/>
      <c r="J16" s="360"/>
      <c r="K16" s="229"/>
    </row>
    <row r="17" spans="2:11" ht="15" customHeight="1">
      <c r="B17" s="231"/>
      <c r="C17" s="233"/>
      <c r="D17" s="233"/>
      <c r="E17" s="234" t="s">
        <v>482</v>
      </c>
      <c r="F17" s="360" t="s">
        <v>483</v>
      </c>
      <c r="G17" s="360"/>
      <c r="H17" s="360"/>
      <c r="I17" s="360"/>
      <c r="J17" s="360"/>
      <c r="K17" s="229"/>
    </row>
    <row r="18" spans="2:11" ht="15" customHeight="1">
      <c r="B18" s="231"/>
      <c r="C18" s="233"/>
      <c r="D18" s="233"/>
      <c r="E18" s="234" t="s">
        <v>484</v>
      </c>
      <c r="F18" s="360" t="s">
        <v>485</v>
      </c>
      <c r="G18" s="360"/>
      <c r="H18" s="360"/>
      <c r="I18" s="360"/>
      <c r="J18" s="360"/>
      <c r="K18" s="229"/>
    </row>
    <row r="19" spans="2:11" ht="15" customHeight="1">
      <c r="B19" s="231"/>
      <c r="C19" s="233"/>
      <c r="D19" s="233"/>
      <c r="E19" s="234" t="s">
        <v>486</v>
      </c>
      <c r="F19" s="360" t="s">
        <v>487</v>
      </c>
      <c r="G19" s="360"/>
      <c r="H19" s="360"/>
      <c r="I19" s="360"/>
      <c r="J19" s="360"/>
      <c r="K19" s="229"/>
    </row>
    <row r="20" spans="2:11" ht="15" customHeight="1">
      <c r="B20" s="231"/>
      <c r="C20" s="233"/>
      <c r="D20" s="233"/>
      <c r="E20" s="234" t="s">
        <v>488</v>
      </c>
      <c r="F20" s="360" t="s">
        <v>489</v>
      </c>
      <c r="G20" s="360"/>
      <c r="H20" s="360"/>
      <c r="I20" s="360"/>
      <c r="J20" s="360"/>
      <c r="K20" s="229"/>
    </row>
    <row r="21" spans="2:11" ht="15" customHeight="1">
      <c r="B21" s="231"/>
      <c r="C21" s="233"/>
      <c r="D21" s="233"/>
      <c r="E21" s="234" t="s">
        <v>490</v>
      </c>
      <c r="F21" s="360" t="s">
        <v>491</v>
      </c>
      <c r="G21" s="360"/>
      <c r="H21" s="360"/>
      <c r="I21" s="360"/>
      <c r="J21" s="360"/>
      <c r="K21" s="229"/>
    </row>
    <row r="22" spans="2:11" ht="12.75" customHeight="1">
      <c r="B22" s="231"/>
      <c r="C22" s="233"/>
      <c r="D22" s="233"/>
      <c r="E22" s="233"/>
      <c r="F22" s="233"/>
      <c r="G22" s="233"/>
      <c r="H22" s="233"/>
      <c r="I22" s="233"/>
      <c r="J22" s="233"/>
      <c r="K22" s="229"/>
    </row>
    <row r="23" spans="2:11" ht="15" customHeight="1">
      <c r="B23" s="231"/>
      <c r="C23" s="360" t="s">
        <v>492</v>
      </c>
      <c r="D23" s="360"/>
      <c r="E23" s="360"/>
      <c r="F23" s="360"/>
      <c r="G23" s="360"/>
      <c r="H23" s="360"/>
      <c r="I23" s="360"/>
      <c r="J23" s="360"/>
      <c r="K23" s="229"/>
    </row>
    <row r="24" spans="2:11" ht="15" customHeight="1">
      <c r="B24" s="231"/>
      <c r="C24" s="360" t="s">
        <v>493</v>
      </c>
      <c r="D24" s="360"/>
      <c r="E24" s="360"/>
      <c r="F24" s="360"/>
      <c r="G24" s="360"/>
      <c r="H24" s="360"/>
      <c r="I24" s="360"/>
      <c r="J24" s="360"/>
      <c r="K24" s="229"/>
    </row>
    <row r="25" spans="2:11" ht="15" customHeight="1">
      <c r="B25" s="231"/>
      <c r="C25" s="232"/>
      <c r="D25" s="360" t="s">
        <v>494</v>
      </c>
      <c r="E25" s="360"/>
      <c r="F25" s="360"/>
      <c r="G25" s="360"/>
      <c r="H25" s="360"/>
      <c r="I25" s="360"/>
      <c r="J25" s="360"/>
      <c r="K25" s="229"/>
    </row>
    <row r="26" spans="2:11" ht="15" customHeight="1">
      <c r="B26" s="231"/>
      <c r="C26" s="233"/>
      <c r="D26" s="360" t="s">
        <v>495</v>
      </c>
      <c r="E26" s="360"/>
      <c r="F26" s="360"/>
      <c r="G26" s="360"/>
      <c r="H26" s="360"/>
      <c r="I26" s="360"/>
      <c r="J26" s="360"/>
      <c r="K26" s="229"/>
    </row>
    <row r="27" spans="2:11" ht="12.75" customHeight="1">
      <c r="B27" s="231"/>
      <c r="C27" s="233"/>
      <c r="D27" s="233"/>
      <c r="E27" s="233"/>
      <c r="F27" s="233"/>
      <c r="G27" s="233"/>
      <c r="H27" s="233"/>
      <c r="I27" s="233"/>
      <c r="J27" s="233"/>
      <c r="K27" s="229"/>
    </row>
    <row r="28" spans="2:11" ht="15" customHeight="1">
      <c r="B28" s="231"/>
      <c r="C28" s="233"/>
      <c r="D28" s="360" t="s">
        <v>496</v>
      </c>
      <c r="E28" s="360"/>
      <c r="F28" s="360"/>
      <c r="G28" s="360"/>
      <c r="H28" s="360"/>
      <c r="I28" s="360"/>
      <c r="J28" s="360"/>
      <c r="K28" s="229"/>
    </row>
    <row r="29" spans="2:11" ht="15" customHeight="1">
      <c r="B29" s="231"/>
      <c r="C29" s="233"/>
      <c r="D29" s="360" t="s">
        <v>497</v>
      </c>
      <c r="E29" s="360"/>
      <c r="F29" s="360"/>
      <c r="G29" s="360"/>
      <c r="H29" s="360"/>
      <c r="I29" s="360"/>
      <c r="J29" s="360"/>
      <c r="K29" s="229"/>
    </row>
    <row r="30" spans="2:11" ht="12.75" customHeight="1">
      <c r="B30" s="231"/>
      <c r="C30" s="233"/>
      <c r="D30" s="233"/>
      <c r="E30" s="233"/>
      <c r="F30" s="233"/>
      <c r="G30" s="233"/>
      <c r="H30" s="233"/>
      <c r="I30" s="233"/>
      <c r="J30" s="233"/>
      <c r="K30" s="229"/>
    </row>
    <row r="31" spans="2:11" ht="15" customHeight="1">
      <c r="B31" s="231"/>
      <c r="C31" s="233"/>
      <c r="D31" s="360" t="s">
        <v>498</v>
      </c>
      <c r="E31" s="360"/>
      <c r="F31" s="360"/>
      <c r="G31" s="360"/>
      <c r="H31" s="360"/>
      <c r="I31" s="360"/>
      <c r="J31" s="360"/>
      <c r="K31" s="229"/>
    </row>
    <row r="32" spans="2:11" ht="15" customHeight="1">
      <c r="B32" s="231"/>
      <c r="C32" s="233"/>
      <c r="D32" s="360" t="s">
        <v>499</v>
      </c>
      <c r="E32" s="360"/>
      <c r="F32" s="360"/>
      <c r="G32" s="360"/>
      <c r="H32" s="360"/>
      <c r="I32" s="360"/>
      <c r="J32" s="360"/>
      <c r="K32" s="229"/>
    </row>
    <row r="33" spans="2:11" ht="15" customHeight="1">
      <c r="B33" s="231"/>
      <c r="C33" s="233"/>
      <c r="D33" s="360" t="s">
        <v>500</v>
      </c>
      <c r="E33" s="360"/>
      <c r="F33" s="360"/>
      <c r="G33" s="360"/>
      <c r="H33" s="360"/>
      <c r="I33" s="360"/>
      <c r="J33" s="360"/>
      <c r="K33" s="229"/>
    </row>
    <row r="34" spans="2:11" ht="15" customHeight="1">
      <c r="B34" s="231"/>
      <c r="C34" s="233"/>
      <c r="D34" s="232"/>
      <c r="E34" s="235" t="s">
        <v>115</v>
      </c>
      <c r="F34" s="232"/>
      <c r="G34" s="360" t="s">
        <v>501</v>
      </c>
      <c r="H34" s="360"/>
      <c r="I34" s="360"/>
      <c r="J34" s="360"/>
      <c r="K34" s="229"/>
    </row>
    <row r="35" spans="2:11" ht="30.75" customHeight="1">
      <c r="B35" s="231"/>
      <c r="C35" s="233"/>
      <c r="D35" s="232"/>
      <c r="E35" s="235" t="s">
        <v>502</v>
      </c>
      <c r="F35" s="232"/>
      <c r="G35" s="360" t="s">
        <v>503</v>
      </c>
      <c r="H35" s="360"/>
      <c r="I35" s="360"/>
      <c r="J35" s="360"/>
      <c r="K35" s="229"/>
    </row>
    <row r="36" spans="2:11" ht="15" customHeight="1">
      <c r="B36" s="231"/>
      <c r="C36" s="233"/>
      <c r="D36" s="232"/>
      <c r="E36" s="235" t="s">
        <v>53</v>
      </c>
      <c r="F36" s="232"/>
      <c r="G36" s="360" t="s">
        <v>504</v>
      </c>
      <c r="H36" s="360"/>
      <c r="I36" s="360"/>
      <c r="J36" s="360"/>
      <c r="K36" s="229"/>
    </row>
    <row r="37" spans="2:11" ht="15" customHeight="1">
      <c r="B37" s="231"/>
      <c r="C37" s="233"/>
      <c r="D37" s="232"/>
      <c r="E37" s="235" t="s">
        <v>116</v>
      </c>
      <c r="F37" s="232"/>
      <c r="G37" s="360" t="s">
        <v>505</v>
      </c>
      <c r="H37" s="360"/>
      <c r="I37" s="360"/>
      <c r="J37" s="360"/>
      <c r="K37" s="229"/>
    </row>
    <row r="38" spans="2:11" ht="15" customHeight="1">
      <c r="B38" s="231"/>
      <c r="C38" s="233"/>
      <c r="D38" s="232"/>
      <c r="E38" s="235" t="s">
        <v>117</v>
      </c>
      <c r="F38" s="232"/>
      <c r="G38" s="360" t="s">
        <v>506</v>
      </c>
      <c r="H38" s="360"/>
      <c r="I38" s="360"/>
      <c r="J38" s="360"/>
      <c r="K38" s="229"/>
    </row>
    <row r="39" spans="2:11" ht="15" customHeight="1">
      <c r="B39" s="231"/>
      <c r="C39" s="233"/>
      <c r="D39" s="232"/>
      <c r="E39" s="235" t="s">
        <v>118</v>
      </c>
      <c r="F39" s="232"/>
      <c r="G39" s="360" t="s">
        <v>507</v>
      </c>
      <c r="H39" s="360"/>
      <c r="I39" s="360"/>
      <c r="J39" s="360"/>
      <c r="K39" s="229"/>
    </row>
    <row r="40" spans="2:11" ht="15" customHeight="1">
      <c r="B40" s="231"/>
      <c r="C40" s="233"/>
      <c r="D40" s="232"/>
      <c r="E40" s="235" t="s">
        <v>508</v>
      </c>
      <c r="F40" s="232"/>
      <c r="G40" s="360" t="s">
        <v>509</v>
      </c>
      <c r="H40" s="360"/>
      <c r="I40" s="360"/>
      <c r="J40" s="360"/>
      <c r="K40" s="229"/>
    </row>
    <row r="41" spans="2:11" ht="15" customHeight="1">
      <c r="B41" s="231"/>
      <c r="C41" s="233"/>
      <c r="D41" s="232"/>
      <c r="E41" s="235"/>
      <c r="F41" s="232"/>
      <c r="G41" s="360" t="s">
        <v>510</v>
      </c>
      <c r="H41" s="360"/>
      <c r="I41" s="360"/>
      <c r="J41" s="360"/>
      <c r="K41" s="229"/>
    </row>
    <row r="42" spans="2:11" ht="15" customHeight="1">
      <c r="B42" s="231"/>
      <c r="C42" s="233"/>
      <c r="D42" s="232"/>
      <c r="E42" s="235" t="s">
        <v>511</v>
      </c>
      <c r="F42" s="232"/>
      <c r="G42" s="360" t="s">
        <v>512</v>
      </c>
      <c r="H42" s="360"/>
      <c r="I42" s="360"/>
      <c r="J42" s="360"/>
      <c r="K42" s="229"/>
    </row>
    <row r="43" spans="2:11" ht="15" customHeight="1">
      <c r="B43" s="231"/>
      <c r="C43" s="233"/>
      <c r="D43" s="232"/>
      <c r="E43" s="235" t="s">
        <v>120</v>
      </c>
      <c r="F43" s="232"/>
      <c r="G43" s="360" t="s">
        <v>513</v>
      </c>
      <c r="H43" s="360"/>
      <c r="I43" s="360"/>
      <c r="J43" s="360"/>
      <c r="K43" s="229"/>
    </row>
    <row r="44" spans="2:11" ht="12.75" customHeight="1">
      <c r="B44" s="231"/>
      <c r="C44" s="233"/>
      <c r="D44" s="232"/>
      <c r="E44" s="232"/>
      <c r="F44" s="232"/>
      <c r="G44" s="232"/>
      <c r="H44" s="232"/>
      <c r="I44" s="232"/>
      <c r="J44" s="232"/>
      <c r="K44" s="229"/>
    </row>
    <row r="45" spans="2:11" ht="15" customHeight="1">
      <c r="B45" s="231"/>
      <c r="C45" s="233"/>
      <c r="D45" s="360" t="s">
        <v>514</v>
      </c>
      <c r="E45" s="360"/>
      <c r="F45" s="360"/>
      <c r="G45" s="360"/>
      <c r="H45" s="360"/>
      <c r="I45" s="360"/>
      <c r="J45" s="360"/>
      <c r="K45" s="229"/>
    </row>
    <row r="46" spans="2:11" ht="15" customHeight="1">
      <c r="B46" s="231"/>
      <c r="C46" s="233"/>
      <c r="D46" s="233"/>
      <c r="E46" s="360" t="s">
        <v>515</v>
      </c>
      <c r="F46" s="360"/>
      <c r="G46" s="360"/>
      <c r="H46" s="360"/>
      <c r="I46" s="360"/>
      <c r="J46" s="360"/>
      <c r="K46" s="229"/>
    </row>
    <row r="47" spans="2:11" ht="15" customHeight="1">
      <c r="B47" s="231"/>
      <c r="C47" s="233"/>
      <c r="D47" s="233"/>
      <c r="E47" s="360" t="s">
        <v>516</v>
      </c>
      <c r="F47" s="360"/>
      <c r="G47" s="360"/>
      <c r="H47" s="360"/>
      <c r="I47" s="360"/>
      <c r="J47" s="360"/>
      <c r="K47" s="229"/>
    </row>
    <row r="48" spans="2:11" ht="15" customHeight="1">
      <c r="B48" s="231"/>
      <c r="C48" s="233"/>
      <c r="D48" s="233"/>
      <c r="E48" s="360" t="s">
        <v>517</v>
      </c>
      <c r="F48" s="360"/>
      <c r="G48" s="360"/>
      <c r="H48" s="360"/>
      <c r="I48" s="360"/>
      <c r="J48" s="360"/>
      <c r="K48" s="229"/>
    </row>
    <row r="49" spans="2:11" ht="15" customHeight="1">
      <c r="B49" s="231"/>
      <c r="C49" s="233"/>
      <c r="D49" s="360" t="s">
        <v>518</v>
      </c>
      <c r="E49" s="360"/>
      <c r="F49" s="360"/>
      <c r="G49" s="360"/>
      <c r="H49" s="360"/>
      <c r="I49" s="360"/>
      <c r="J49" s="360"/>
      <c r="K49" s="229"/>
    </row>
    <row r="50" spans="2:11" ht="25.5" customHeight="1">
      <c r="B50" s="228"/>
      <c r="C50" s="362" t="s">
        <v>519</v>
      </c>
      <c r="D50" s="362"/>
      <c r="E50" s="362"/>
      <c r="F50" s="362"/>
      <c r="G50" s="362"/>
      <c r="H50" s="362"/>
      <c r="I50" s="362"/>
      <c r="J50" s="362"/>
      <c r="K50" s="229"/>
    </row>
    <row r="51" spans="2:11" ht="5.25" customHeight="1">
      <c r="B51" s="228"/>
      <c r="C51" s="230"/>
      <c r="D51" s="230"/>
      <c r="E51" s="230"/>
      <c r="F51" s="230"/>
      <c r="G51" s="230"/>
      <c r="H51" s="230"/>
      <c r="I51" s="230"/>
      <c r="J51" s="230"/>
      <c r="K51" s="229"/>
    </row>
    <row r="52" spans="2:11" ht="15" customHeight="1">
      <c r="B52" s="228"/>
      <c r="C52" s="360" t="s">
        <v>520</v>
      </c>
      <c r="D52" s="360"/>
      <c r="E52" s="360"/>
      <c r="F52" s="360"/>
      <c r="G52" s="360"/>
      <c r="H52" s="360"/>
      <c r="I52" s="360"/>
      <c r="J52" s="360"/>
      <c r="K52" s="229"/>
    </row>
    <row r="53" spans="2:11" ht="15" customHeight="1">
      <c r="B53" s="228"/>
      <c r="C53" s="360" t="s">
        <v>521</v>
      </c>
      <c r="D53" s="360"/>
      <c r="E53" s="360"/>
      <c r="F53" s="360"/>
      <c r="G53" s="360"/>
      <c r="H53" s="360"/>
      <c r="I53" s="360"/>
      <c r="J53" s="360"/>
      <c r="K53" s="229"/>
    </row>
    <row r="54" spans="2:11" ht="12.75" customHeight="1">
      <c r="B54" s="228"/>
      <c r="C54" s="232"/>
      <c r="D54" s="232"/>
      <c r="E54" s="232"/>
      <c r="F54" s="232"/>
      <c r="G54" s="232"/>
      <c r="H54" s="232"/>
      <c r="I54" s="232"/>
      <c r="J54" s="232"/>
      <c r="K54" s="229"/>
    </row>
    <row r="55" spans="2:11" ht="15" customHeight="1">
      <c r="B55" s="228"/>
      <c r="C55" s="360" t="s">
        <v>522</v>
      </c>
      <c r="D55" s="360"/>
      <c r="E55" s="360"/>
      <c r="F55" s="360"/>
      <c r="G55" s="360"/>
      <c r="H55" s="360"/>
      <c r="I55" s="360"/>
      <c r="J55" s="360"/>
      <c r="K55" s="229"/>
    </row>
    <row r="56" spans="2:11" ht="15" customHeight="1">
      <c r="B56" s="228"/>
      <c r="C56" s="233"/>
      <c r="D56" s="360" t="s">
        <v>523</v>
      </c>
      <c r="E56" s="360"/>
      <c r="F56" s="360"/>
      <c r="G56" s="360"/>
      <c r="H56" s="360"/>
      <c r="I56" s="360"/>
      <c r="J56" s="360"/>
      <c r="K56" s="229"/>
    </row>
    <row r="57" spans="2:11" ht="15" customHeight="1">
      <c r="B57" s="228"/>
      <c r="C57" s="233"/>
      <c r="D57" s="360" t="s">
        <v>524</v>
      </c>
      <c r="E57" s="360"/>
      <c r="F57" s="360"/>
      <c r="G57" s="360"/>
      <c r="H57" s="360"/>
      <c r="I57" s="360"/>
      <c r="J57" s="360"/>
      <c r="K57" s="229"/>
    </row>
    <row r="58" spans="2:11" ht="15" customHeight="1">
      <c r="B58" s="228"/>
      <c r="C58" s="233"/>
      <c r="D58" s="360" t="s">
        <v>525</v>
      </c>
      <c r="E58" s="360"/>
      <c r="F58" s="360"/>
      <c r="G58" s="360"/>
      <c r="H58" s="360"/>
      <c r="I58" s="360"/>
      <c r="J58" s="360"/>
      <c r="K58" s="229"/>
    </row>
    <row r="59" spans="2:11" ht="15" customHeight="1">
      <c r="B59" s="228"/>
      <c r="C59" s="233"/>
      <c r="D59" s="360" t="s">
        <v>526</v>
      </c>
      <c r="E59" s="360"/>
      <c r="F59" s="360"/>
      <c r="G59" s="360"/>
      <c r="H59" s="360"/>
      <c r="I59" s="360"/>
      <c r="J59" s="360"/>
      <c r="K59" s="229"/>
    </row>
    <row r="60" spans="2:11" ht="15" customHeight="1">
      <c r="B60" s="228"/>
      <c r="C60" s="233"/>
      <c r="D60" s="361" t="s">
        <v>527</v>
      </c>
      <c r="E60" s="361"/>
      <c r="F60" s="361"/>
      <c r="G60" s="361"/>
      <c r="H60" s="361"/>
      <c r="I60" s="361"/>
      <c r="J60" s="361"/>
      <c r="K60" s="229"/>
    </row>
    <row r="61" spans="2:11" ht="15" customHeight="1">
      <c r="B61" s="228"/>
      <c r="C61" s="233"/>
      <c r="D61" s="360" t="s">
        <v>528</v>
      </c>
      <c r="E61" s="360"/>
      <c r="F61" s="360"/>
      <c r="G61" s="360"/>
      <c r="H61" s="360"/>
      <c r="I61" s="360"/>
      <c r="J61" s="360"/>
      <c r="K61" s="229"/>
    </row>
    <row r="62" spans="2:11" ht="12.75" customHeight="1">
      <c r="B62" s="228"/>
      <c r="C62" s="233"/>
      <c r="D62" s="233"/>
      <c r="E62" s="236"/>
      <c r="F62" s="233"/>
      <c r="G62" s="233"/>
      <c r="H62" s="233"/>
      <c r="I62" s="233"/>
      <c r="J62" s="233"/>
      <c r="K62" s="229"/>
    </row>
    <row r="63" spans="2:11" ht="15" customHeight="1">
      <c r="B63" s="228"/>
      <c r="C63" s="233"/>
      <c r="D63" s="360" t="s">
        <v>529</v>
      </c>
      <c r="E63" s="360"/>
      <c r="F63" s="360"/>
      <c r="G63" s="360"/>
      <c r="H63" s="360"/>
      <c r="I63" s="360"/>
      <c r="J63" s="360"/>
      <c r="K63" s="229"/>
    </row>
    <row r="64" spans="2:11" ht="15" customHeight="1">
      <c r="B64" s="228"/>
      <c r="C64" s="233"/>
      <c r="D64" s="361" t="s">
        <v>530</v>
      </c>
      <c r="E64" s="361"/>
      <c r="F64" s="361"/>
      <c r="G64" s="361"/>
      <c r="H64" s="361"/>
      <c r="I64" s="361"/>
      <c r="J64" s="361"/>
      <c r="K64" s="229"/>
    </row>
    <row r="65" spans="2:11" ht="15" customHeight="1">
      <c r="B65" s="228"/>
      <c r="C65" s="233"/>
      <c r="D65" s="360" t="s">
        <v>531</v>
      </c>
      <c r="E65" s="360"/>
      <c r="F65" s="360"/>
      <c r="G65" s="360"/>
      <c r="H65" s="360"/>
      <c r="I65" s="360"/>
      <c r="J65" s="360"/>
      <c r="K65" s="229"/>
    </row>
    <row r="66" spans="2:11" ht="15" customHeight="1">
      <c r="B66" s="228"/>
      <c r="C66" s="233"/>
      <c r="D66" s="360" t="s">
        <v>532</v>
      </c>
      <c r="E66" s="360"/>
      <c r="F66" s="360"/>
      <c r="G66" s="360"/>
      <c r="H66" s="360"/>
      <c r="I66" s="360"/>
      <c r="J66" s="360"/>
      <c r="K66" s="229"/>
    </row>
    <row r="67" spans="2:11" ht="15" customHeight="1">
      <c r="B67" s="228"/>
      <c r="C67" s="233"/>
      <c r="D67" s="360" t="s">
        <v>533</v>
      </c>
      <c r="E67" s="360"/>
      <c r="F67" s="360"/>
      <c r="G67" s="360"/>
      <c r="H67" s="360"/>
      <c r="I67" s="360"/>
      <c r="J67" s="360"/>
      <c r="K67" s="229"/>
    </row>
    <row r="68" spans="2:11" ht="15" customHeight="1">
      <c r="B68" s="228"/>
      <c r="C68" s="233"/>
      <c r="D68" s="360" t="s">
        <v>534</v>
      </c>
      <c r="E68" s="360"/>
      <c r="F68" s="360"/>
      <c r="G68" s="360"/>
      <c r="H68" s="360"/>
      <c r="I68" s="360"/>
      <c r="J68" s="360"/>
      <c r="K68" s="229"/>
    </row>
    <row r="69" spans="2:11" ht="12.75" customHeight="1">
      <c r="B69" s="237"/>
      <c r="C69" s="238"/>
      <c r="D69" s="238"/>
      <c r="E69" s="238"/>
      <c r="F69" s="238"/>
      <c r="G69" s="238"/>
      <c r="H69" s="238"/>
      <c r="I69" s="238"/>
      <c r="J69" s="238"/>
      <c r="K69" s="239"/>
    </row>
    <row r="70" spans="2:11" ht="18.75" customHeight="1">
      <c r="B70" s="240"/>
      <c r="C70" s="240"/>
      <c r="D70" s="240"/>
      <c r="E70" s="240"/>
      <c r="F70" s="240"/>
      <c r="G70" s="240"/>
      <c r="H70" s="240"/>
      <c r="I70" s="240"/>
      <c r="J70" s="240"/>
      <c r="K70" s="241"/>
    </row>
    <row r="71" spans="2:11" ht="18.75" customHeight="1">
      <c r="B71" s="241"/>
      <c r="C71" s="241"/>
      <c r="D71" s="241"/>
      <c r="E71" s="241"/>
      <c r="F71" s="241"/>
      <c r="G71" s="241"/>
      <c r="H71" s="241"/>
      <c r="I71" s="241"/>
      <c r="J71" s="241"/>
      <c r="K71" s="241"/>
    </row>
    <row r="72" spans="2:11" ht="7.5" customHeight="1">
      <c r="B72" s="242"/>
      <c r="C72" s="243"/>
      <c r="D72" s="243"/>
      <c r="E72" s="243"/>
      <c r="F72" s="243"/>
      <c r="G72" s="243"/>
      <c r="H72" s="243"/>
      <c r="I72" s="243"/>
      <c r="J72" s="243"/>
      <c r="K72" s="244"/>
    </row>
    <row r="73" spans="2:11" ht="45" customHeight="1">
      <c r="B73" s="245"/>
      <c r="C73" s="358" t="s">
        <v>93</v>
      </c>
      <c r="D73" s="358"/>
      <c r="E73" s="358"/>
      <c r="F73" s="358"/>
      <c r="G73" s="358"/>
      <c r="H73" s="358"/>
      <c r="I73" s="358"/>
      <c r="J73" s="358"/>
      <c r="K73" s="246"/>
    </row>
    <row r="74" spans="2:11" ht="17.25" customHeight="1">
      <c r="B74" s="245"/>
      <c r="C74" s="247" t="s">
        <v>535</v>
      </c>
      <c r="D74" s="247"/>
      <c r="E74" s="247"/>
      <c r="F74" s="247" t="s">
        <v>536</v>
      </c>
      <c r="G74" s="248"/>
      <c r="H74" s="247" t="s">
        <v>116</v>
      </c>
      <c r="I74" s="247" t="s">
        <v>57</v>
      </c>
      <c r="J74" s="247" t="s">
        <v>537</v>
      </c>
      <c r="K74" s="246"/>
    </row>
    <row r="75" spans="2:11" ht="17.25" customHeight="1">
      <c r="B75" s="245"/>
      <c r="C75" s="249" t="s">
        <v>538</v>
      </c>
      <c r="D75" s="249"/>
      <c r="E75" s="249"/>
      <c r="F75" s="250" t="s">
        <v>539</v>
      </c>
      <c r="G75" s="251"/>
      <c r="H75" s="249"/>
      <c r="I75" s="249"/>
      <c r="J75" s="249" t="s">
        <v>540</v>
      </c>
      <c r="K75" s="246"/>
    </row>
    <row r="76" spans="2:11" ht="5.25" customHeight="1">
      <c r="B76" s="245"/>
      <c r="C76" s="252"/>
      <c r="D76" s="252"/>
      <c r="E76" s="252"/>
      <c r="F76" s="252"/>
      <c r="G76" s="253"/>
      <c r="H76" s="252"/>
      <c r="I76" s="252"/>
      <c r="J76" s="252"/>
      <c r="K76" s="246"/>
    </row>
    <row r="77" spans="2:11" ht="15" customHeight="1">
      <c r="B77" s="245"/>
      <c r="C77" s="235" t="s">
        <v>53</v>
      </c>
      <c r="D77" s="252"/>
      <c r="E77" s="252"/>
      <c r="F77" s="254" t="s">
        <v>541</v>
      </c>
      <c r="G77" s="253"/>
      <c r="H77" s="235" t="s">
        <v>542</v>
      </c>
      <c r="I77" s="235" t="s">
        <v>543</v>
      </c>
      <c r="J77" s="235">
        <v>20</v>
      </c>
      <c r="K77" s="246"/>
    </row>
    <row r="78" spans="2:11" ht="15" customHeight="1">
      <c r="B78" s="245"/>
      <c r="C78" s="235" t="s">
        <v>544</v>
      </c>
      <c r="D78" s="235"/>
      <c r="E78" s="235"/>
      <c r="F78" s="254" t="s">
        <v>541</v>
      </c>
      <c r="G78" s="253"/>
      <c r="H78" s="235" t="s">
        <v>545</v>
      </c>
      <c r="I78" s="235" t="s">
        <v>543</v>
      </c>
      <c r="J78" s="235">
        <v>120</v>
      </c>
      <c r="K78" s="246"/>
    </row>
    <row r="79" spans="2:11" ht="15" customHeight="1">
      <c r="B79" s="255"/>
      <c r="C79" s="235" t="s">
        <v>546</v>
      </c>
      <c r="D79" s="235"/>
      <c r="E79" s="235"/>
      <c r="F79" s="254" t="s">
        <v>547</v>
      </c>
      <c r="G79" s="253"/>
      <c r="H79" s="235" t="s">
        <v>548</v>
      </c>
      <c r="I79" s="235" t="s">
        <v>543</v>
      </c>
      <c r="J79" s="235">
        <v>50</v>
      </c>
      <c r="K79" s="246"/>
    </row>
    <row r="80" spans="2:11" ht="15" customHeight="1">
      <c r="B80" s="255"/>
      <c r="C80" s="235" t="s">
        <v>549</v>
      </c>
      <c r="D80" s="235"/>
      <c r="E80" s="235"/>
      <c r="F80" s="254" t="s">
        <v>541</v>
      </c>
      <c r="G80" s="253"/>
      <c r="H80" s="235" t="s">
        <v>550</v>
      </c>
      <c r="I80" s="235" t="s">
        <v>551</v>
      </c>
      <c r="J80" s="235"/>
      <c r="K80" s="246"/>
    </row>
    <row r="81" spans="2:11" ht="15" customHeight="1">
      <c r="B81" s="255"/>
      <c r="C81" s="256" t="s">
        <v>552</v>
      </c>
      <c r="D81" s="256"/>
      <c r="E81" s="256"/>
      <c r="F81" s="257" t="s">
        <v>547</v>
      </c>
      <c r="G81" s="256"/>
      <c r="H81" s="256" t="s">
        <v>553</v>
      </c>
      <c r="I81" s="256" t="s">
        <v>543</v>
      </c>
      <c r="J81" s="256">
        <v>15</v>
      </c>
      <c r="K81" s="246"/>
    </row>
    <row r="82" spans="2:11" ht="15" customHeight="1">
      <c r="B82" s="255"/>
      <c r="C82" s="256" t="s">
        <v>554</v>
      </c>
      <c r="D82" s="256"/>
      <c r="E82" s="256"/>
      <c r="F82" s="257" t="s">
        <v>547</v>
      </c>
      <c r="G82" s="256"/>
      <c r="H82" s="256" t="s">
        <v>555</v>
      </c>
      <c r="I82" s="256" t="s">
        <v>543</v>
      </c>
      <c r="J82" s="256">
        <v>15</v>
      </c>
      <c r="K82" s="246"/>
    </row>
    <row r="83" spans="2:11" ht="15" customHeight="1">
      <c r="B83" s="255"/>
      <c r="C83" s="256" t="s">
        <v>556</v>
      </c>
      <c r="D83" s="256"/>
      <c r="E83" s="256"/>
      <c r="F83" s="257" t="s">
        <v>547</v>
      </c>
      <c r="G83" s="256"/>
      <c r="H83" s="256" t="s">
        <v>557</v>
      </c>
      <c r="I83" s="256" t="s">
        <v>543</v>
      </c>
      <c r="J83" s="256">
        <v>20</v>
      </c>
      <c r="K83" s="246"/>
    </row>
    <row r="84" spans="2:11" ht="15" customHeight="1">
      <c r="B84" s="255"/>
      <c r="C84" s="256" t="s">
        <v>558</v>
      </c>
      <c r="D84" s="256"/>
      <c r="E84" s="256"/>
      <c r="F84" s="257" t="s">
        <v>547</v>
      </c>
      <c r="G84" s="256"/>
      <c r="H84" s="256" t="s">
        <v>559</v>
      </c>
      <c r="I84" s="256" t="s">
        <v>543</v>
      </c>
      <c r="J84" s="256">
        <v>20</v>
      </c>
      <c r="K84" s="246"/>
    </row>
    <row r="85" spans="2:11" ht="15" customHeight="1">
      <c r="B85" s="255"/>
      <c r="C85" s="235" t="s">
        <v>560</v>
      </c>
      <c r="D85" s="235"/>
      <c r="E85" s="235"/>
      <c r="F85" s="254" t="s">
        <v>547</v>
      </c>
      <c r="G85" s="253"/>
      <c r="H85" s="235" t="s">
        <v>561</v>
      </c>
      <c r="I85" s="235" t="s">
        <v>543</v>
      </c>
      <c r="J85" s="235">
        <v>50</v>
      </c>
      <c r="K85" s="246"/>
    </row>
    <row r="86" spans="2:11" ht="15" customHeight="1">
      <c r="B86" s="255"/>
      <c r="C86" s="235" t="s">
        <v>562</v>
      </c>
      <c r="D86" s="235"/>
      <c r="E86" s="235"/>
      <c r="F86" s="254" t="s">
        <v>547</v>
      </c>
      <c r="G86" s="253"/>
      <c r="H86" s="235" t="s">
        <v>563</v>
      </c>
      <c r="I86" s="235" t="s">
        <v>543</v>
      </c>
      <c r="J86" s="235">
        <v>20</v>
      </c>
      <c r="K86" s="246"/>
    </row>
    <row r="87" spans="2:11" ht="15" customHeight="1">
      <c r="B87" s="255"/>
      <c r="C87" s="235" t="s">
        <v>564</v>
      </c>
      <c r="D87" s="235"/>
      <c r="E87" s="235"/>
      <c r="F87" s="254" t="s">
        <v>547</v>
      </c>
      <c r="G87" s="253"/>
      <c r="H87" s="235" t="s">
        <v>565</v>
      </c>
      <c r="I87" s="235" t="s">
        <v>543</v>
      </c>
      <c r="J87" s="235">
        <v>20</v>
      </c>
      <c r="K87" s="246"/>
    </row>
    <row r="88" spans="2:11" ht="15" customHeight="1">
      <c r="B88" s="255"/>
      <c r="C88" s="235" t="s">
        <v>566</v>
      </c>
      <c r="D88" s="235"/>
      <c r="E88" s="235"/>
      <c r="F88" s="254" t="s">
        <v>547</v>
      </c>
      <c r="G88" s="253"/>
      <c r="H88" s="235" t="s">
        <v>567</v>
      </c>
      <c r="I88" s="235" t="s">
        <v>543</v>
      </c>
      <c r="J88" s="235">
        <v>50</v>
      </c>
      <c r="K88" s="246"/>
    </row>
    <row r="89" spans="2:11" ht="15" customHeight="1">
      <c r="B89" s="255"/>
      <c r="C89" s="235" t="s">
        <v>568</v>
      </c>
      <c r="D89" s="235"/>
      <c r="E89" s="235"/>
      <c r="F89" s="254" t="s">
        <v>547</v>
      </c>
      <c r="G89" s="253"/>
      <c r="H89" s="235" t="s">
        <v>568</v>
      </c>
      <c r="I89" s="235" t="s">
        <v>543</v>
      </c>
      <c r="J89" s="235">
        <v>50</v>
      </c>
      <c r="K89" s="246"/>
    </row>
    <row r="90" spans="2:11" ht="15" customHeight="1">
      <c r="B90" s="255"/>
      <c r="C90" s="235" t="s">
        <v>121</v>
      </c>
      <c r="D90" s="235"/>
      <c r="E90" s="235"/>
      <c r="F90" s="254" t="s">
        <v>547</v>
      </c>
      <c r="G90" s="253"/>
      <c r="H90" s="235" t="s">
        <v>569</v>
      </c>
      <c r="I90" s="235" t="s">
        <v>543</v>
      </c>
      <c r="J90" s="235">
        <v>255</v>
      </c>
      <c r="K90" s="246"/>
    </row>
    <row r="91" spans="2:11" ht="15" customHeight="1">
      <c r="B91" s="255"/>
      <c r="C91" s="235" t="s">
        <v>570</v>
      </c>
      <c r="D91" s="235"/>
      <c r="E91" s="235"/>
      <c r="F91" s="254" t="s">
        <v>541</v>
      </c>
      <c r="G91" s="253"/>
      <c r="H91" s="235" t="s">
        <v>571</v>
      </c>
      <c r="I91" s="235" t="s">
        <v>572</v>
      </c>
      <c r="J91" s="235"/>
      <c r="K91" s="246"/>
    </row>
    <row r="92" spans="2:11" ht="15" customHeight="1">
      <c r="B92" s="255"/>
      <c r="C92" s="235" t="s">
        <v>573</v>
      </c>
      <c r="D92" s="235"/>
      <c r="E92" s="235"/>
      <c r="F92" s="254" t="s">
        <v>541</v>
      </c>
      <c r="G92" s="253"/>
      <c r="H92" s="235" t="s">
        <v>574</v>
      </c>
      <c r="I92" s="235" t="s">
        <v>575</v>
      </c>
      <c r="J92" s="235"/>
      <c r="K92" s="246"/>
    </row>
    <row r="93" spans="2:11" ht="15" customHeight="1">
      <c r="B93" s="255"/>
      <c r="C93" s="235" t="s">
        <v>576</v>
      </c>
      <c r="D93" s="235"/>
      <c r="E93" s="235"/>
      <c r="F93" s="254" t="s">
        <v>541</v>
      </c>
      <c r="G93" s="253"/>
      <c r="H93" s="235" t="s">
        <v>576</v>
      </c>
      <c r="I93" s="235" t="s">
        <v>575</v>
      </c>
      <c r="J93" s="235"/>
      <c r="K93" s="246"/>
    </row>
    <row r="94" spans="2:11" ht="15" customHeight="1">
      <c r="B94" s="255"/>
      <c r="C94" s="235" t="s">
        <v>38</v>
      </c>
      <c r="D94" s="235"/>
      <c r="E94" s="235"/>
      <c r="F94" s="254" t="s">
        <v>541</v>
      </c>
      <c r="G94" s="253"/>
      <c r="H94" s="235" t="s">
        <v>577</v>
      </c>
      <c r="I94" s="235" t="s">
        <v>575</v>
      </c>
      <c r="J94" s="235"/>
      <c r="K94" s="246"/>
    </row>
    <row r="95" spans="2:11" ht="15" customHeight="1">
      <c r="B95" s="255"/>
      <c r="C95" s="235" t="s">
        <v>48</v>
      </c>
      <c r="D95" s="235"/>
      <c r="E95" s="235"/>
      <c r="F95" s="254" t="s">
        <v>541</v>
      </c>
      <c r="G95" s="253"/>
      <c r="H95" s="235" t="s">
        <v>578</v>
      </c>
      <c r="I95" s="235" t="s">
        <v>575</v>
      </c>
      <c r="J95" s="235"/>
      <c r="K95" s="246"/>
    </row>
    <row r="96" spans="2:11" ht="15" customHeight="1">
      <c r="B96" s="258"/>
      <c r="C96" s="259"/>
      <c r="D96" s="259"/>
      <c r="E96" s="259"/>
      <c r="F96" s="259"/>
      <c r="G96" s="259"/>
      <c r="H96" s="259"/>
      <c r="I96" s="259"/>
      <c r="J96" s="259"/>
      <c r="K96" s="260"/>
    </row>
    <row r="97" spans="2:11" ht="18.75" customHeight="1">
      <c r="B97" s="261"/>
      <c r="C97" s="262"/>
      <c r="D97" s="262"/>
      <c r="E97" s="262"/>
      <c r="F97" s="262"/>
      <c r="G97" s="262"/>
      <c r="H97" s="262"/>
      <c r="I97" s="262"/>
      <c r="J97" s="262"/>
      <c r="K97" s="261"/>
    </row>
    <row r="98" spans="2:11" ht="18.75" customHeight="1">
      <c r="B98" s="241"/>
      <c r="C98" s="241"/>
      <c r="D98" s="241"/>
      <c r="E98" s="241"/>
      <c r="F98" s="241"/>
      <c r="G98" s="241"/>
      <c r="H98" s="241"/>
      <c r="I98" s="241"/>
      <c r="J98" s="241"/>
      <c r="K98" s="241"/>
    </row>
    <row r="99" spans="2:11" ht="7.5" customHeight="1">
      <c r="B99" s="242"/>
      <c r="C99" s="243"/>
      <c r="D99" s="243"/>
      <c r="E99" s="243"/>
      <c r="F99" s="243"/>
      <c r="G99" s="243"/>
      <c r="H99" s="243"/>
      <c r="I99" s="243"/>
      <c r="J99" s="243"/>
      <c r="K99" s="244"/>
    </row>
    <row r="100" spans="2:11" ht="45" customHeight="1">
      <c r="B100" s="245"/>
      <c r="C100" s="358" t="s">
        <v>579</v>
      </c>
      <c r="D100" s="358"/>
      <c r="E100" s="358"/>
      <c r="F100" s="358"/>
      <c r="G100" s="358"/>
      <c r="H100" s="358"/>
      <c r="I100" s="358"/>
      <c r="J100" s="358"/>
      <c r="K100" s="246"/>
    </row>
    <row r="101" spans="2:11" ht="17.25" customHeight="1">
      <c r="B101" s="245"/>
      <c r="C101" s="247" t="s">
        <v>535</v>
      </c>
      <c r="D101" s="247"/>
      <c r="E101" s="247"/>
      <c r="F101" s="247" t="s">
        <v>536</v>
      </c>
      <c r="G101" s="248"/>
      <c r="H101" s="247" t="s">
        <v>116</v>
      </c>
      <c r="I101" s="247" t="s">
        <v>57</v>
      </c>
      <c r="J101" s="247" t="s">
        <v>537</v>
      </c>
      <c r="K101" s="246"/>
    </row>
    <row r="102" spans="2:11" ht="17.25" customHeight="1">
      <c r="B102" s="245"/>
      <c r="C102" s="249" t="s">
        <v>538</v>
      </c>
      <c r="D102" s="249"/>
      <c r="E102" s="249"/>
      <c r="F102" s="250" t="s">
        <v>539</v>
      </c>
      <c r="G102" s="251"/>
      <c r="H102" s="249"/>
      <c r="I102" s="249"/>
      <c r="J102" s="249" t="s">
        <v>540</v>
      </c>
      <c r="K102" s="246"/>
    </row>
    <row r="103" spans="2:11" ht="5.25" customHeight="1">
      <c r="B103" s="245"/>
      <c r="C103" s="247"/>
      <c r="D103" s="247"/>
      <c r="E103" s="247"/>
      <c r="F103" s="247"/>
      <c r="G103" s="263"/>
      <c r="H103" s="247"/>
      <c r="I103" s="247"/>
      <c r="J103" s="247"/>
      <c r="K103" s="246"/>
    </row>
    <row r="104" spans="2:11" ht="15" customHeight="1">
      <c r="B104" s="245"/>
      <c r="C104" s="235" t="s">
        <v>53</v>
      </c>
      <c r="D104" s="252"/>
      <c r="E104" s="252"/>
      <c r="F104" s="254" t="s">
        <v>541</v>
      </c>
      <c r="G104" s="263"/>
      <c r="H104" s="235" t="s">
        <v>580</v>
      </c>
      <c r="I104" s="235" t="s">
        <v>543</v>
      </c>
      <c r="J104" s="235">
        <v>20</v>
      </c>
      <c r="K104" s="246"/>
    </row>
    <row r="105" spans="2:11" ht="15" customHeight="1">
      <c r="B105" s="245"/>
      <c r="C105" s="235" t="s">
        <v>544</v>
      </c>
      <c r="D105" s="235"/>
      <c r="E105" s="235"/>
      <c r="F105" s="254" t="s">
        <v>541</v>
      </c>
      <c r="G105" s="235"/>
      <c r="H105" s="235" t="s">
        <v>580</v>
      </c>
      <c r="I105" s="235" t="s">
        <v>543</v>
      </c>
      <c r="J105" s="235">
        <v>120</v>
      </c>
      <c r="K105" s="246"/>
    </row>
    <row r="106" spans="2:11" ht="15" customHeight="1">
      <c r="B106" s="255"/>
      <c r="C106" s="235" t="s">
        <v>546</v>
      </c>
      <c r="D106" s="235"/>
      <c r="E106" s="235"/>
      <c r="F106" s="254" t="s">
        <v>547</v>
      </c>
      <c r="G106" s="235"/>
      <c r="H106" s="235" t="s">
        <v>580</v>
      </c>
      <c r="I106" s="235" t="s">
        <v>543</v>
      </c>
      <c r="J106" s="235">
        <v>50</v>
      </c>
      <c r="K106" s="246"/>
    </row>
    <row r="107" spans="2:11" ht="15" customHeight="1">
      <c r="B107" s="255"/>
      <c r="C107" s="235" t="s">
        <v>549</v>
      </c>
      <c r="D107" s="235"/>
      <c r="E107" s="235"/>
      <c r="F107" s="254" t="s">
        <v>541</v>
      </c>
      <c r="G107" s="235"/>
      <c r="H107" s="235" t="s">
        <v>580</v>
      </c>
      <c r="I107" s="235" t="s">
        <v>551</v>
      </c>
      <c r="J107" s="235"/>
      <c r="K107" s="246"/>
    </row>
    <row r="108" spans="2:11" ht="15" customHeight="1">
      <c r="B108" s="255"/>
      <c r="C108" s="235" t="s">
        <v>560</v>
      </c>
      <c r="D108" s="235"/>
      <c r="E108" s="235"/>
      <c r="F108" s="254" t="s">
        <v>547</v>
      </c>
      <c r="G108" s="235"/>
      <c r="H108" s="235" t="s">
        <v>580</v>
      </c>
      <c r="I108" s="235" t="s">
        <v>543</v>
      </c>
      <c r="J108" s="235">
        <v>50</v>
      </c>
      <c r="K108" s="246"/>
    </row>
    <row r="109" spans="2:11" ht="15" customHeight="1">
      <c r="B109" s="255"/>
      <c r="C109" s="235" t="s">
        <v>568</v>
      </c>
      <c r="D109" s="235"/>
      <c r="E109" s="235"/>
      <c r="F109" s="254" t="s">
        <v>547</v>
      </c>
      <c r="G109" s="235"/>
      <c r="H109" s="235" t="s">
        <v>580</v>
      </c>
      <c r="I109" s="235" t="s">
        <v>543</v>
      </c>
      <c r="J109" s="235">
        <v>50</v>
      </c>
      <c r="K109" s="246"/>
    </row>
    <row r="110" spans="2:11" ht="15" customHeight="1">
      <c r="B110" s="255"/>
      <c r="C110" s="235" t="s">
        <v>566</v>
      </c>
      <c r="D110" s="235"/>
      <c r="E110" s="235"/>
      <c r="F110" s="254" t="s">
        <v>547</v>
      </c>
      <c r="G110" s="235"/>
      <c r="H110" s="235" t="s">
        <v>580</v>
      </c>
      <c r="I110" s="235" t="s">
        <v>543</v>
      </c>
      <c r="J110" s="235">
        <v>50</v>
      </c>
      <c r="K110" s="246"/>
    </row>
    <row r="111" spans="2:11" ht="15" customHeight="1">
      <c r="B111" s="255"/>
      <c r="C111" s="235" t="s">
        <v>53</v>
      </c>
      <c r="D111" s="235"/>
      <c r="E111" s="235"/>
      <c r="F111" s="254" t="s">
        <v>541</v>
      </c>
      <c r="G111" s="235"/>
      <c r="H111" s="235" t="s">
        <v>581</v>
      </c>
      <c r="I111" s="235" t="s">
        <v>543</v>
      </c>
      <c r="J111" s="235">
        <v>20</v>
      </c>
      <c r="K111" s="246"/>
    </row>
    <row r="112" spans="2:11" ht="15" customHeight="1">
      <c r="B112" s="255"/>
      <c r="C112" s="235" t="s">
        <v>582</v>
      </c>
      <c r="D112" s="235"/>
      <c r="E112" s="235"/>
      <c r="F112" s="254" t="s">
        <v>541</v>
      </c>
      <c r="G112" s="235"/>
      <c r="H112" s="235" t="s">
        <v>583</v>
      </c>
      <c r="I112" s="235" t="s">
        <v>543</v>
      </c>
      <c r="J112" s="235">
        <v>120</v>
      </c>
      <c r="K112" s="246"/>
    </row>
    <row r="113" spans="2:11" ht="15" customHeight="1">
      <c r="B113" s="255"/>
      <c r="C113" s="235" t="s">
        <v>38</v>
      </c>
      <c r="D113" s="235"/>
      <c r="E113" s="235"/>
      <c r="F113" s="254" t="s">
        <v>541</v>
      </c>
      <c r="G113" s="235"/>
      <c r="H113" s="235" t="s">
        <v>584</v>
      </c>
      <c r="I113" s="235" t="s">
        <v>575</v>
      </c>
      <c r="J113" s="235"/>
      <c r="K113" s="246"/>
    </row>
    <row r="114" spans="2:11" ht="15" customHeight="1">
      <c r="B114" s="255"/>
      <c r="C114" s="235" t="s">
        <v>48</v>
      </c>
      <c r="D114" s="235"/>
      <c r="E114" s="235"/>
      <c r="F114" s="254" t="s">
        <v>541</v>
      </c>
      <c r="G114" s="235"/>
      <c r="H114" s="235" t="s">
        <v>585</v>
      </c>
      <c r="I114" s="235" t="s">
        <v>575</v>
      </c>
      <c r="J114" s="235"/>
      <c r="K114" s="246"/>
    </row>
    <row r="115" spans="2:11" ht="15" customHeight="1">
      <c r="B115" s="255"/>
      <c r="C115" s="235" t="s">
        <v>57</v>
      </c>
      <c r="D115" s="235"/>
      <c r="E115" s="235"/>
      <c r="F115" s="254" t="s">
        <v>541</v>
      </c>
      <c r="G115" s="235"/>
      <c r="H115" s="235" t="s">
        <v>586</v>
      </c>
      <c r="I115" s="235" t="s">
        <v>587</v>
      </c>
      <c r="J115" s="235"/>
      <c r="K115" s="246"/>
    </row>
    <row r="116" spans="2:11" ht="15" customHeight="1">
      <c r="B116" s="258"/>
      <c r="C116" s="264"/>
      <c r="D116" s="264"/>
      <c r="E116" s="264"/>
      <c r="F116" s="264"/>
      <c r="G116" s="264"/>
      <c r="H116" s="264"/>
      <c r="I116" s="264"/>
      <c r="J116" s="264"/>
      <c r="K116" s="260"/>
    </row>
    <row r="117" spans="2:11" ht="18.75" customHeight="1">
      <c r="B117" s="265"/>
      <c r="C117" s="232"/>
      <c r="D117" s="232"/>
      <c r="E117" s="232"/>
      <c r="F117" s="266"/>
      <c r="G117" s="232"/>
      <c r="H117" s="232"/>
      <c r="I117" s="232"/>
      <c r="J117" s="232"/>
      <c r="K117" s="265"/>
    </row>
    <row r="118" spans="2:11" ht="18.75" customHeight="1">
      <c r="B118" s="241"/>
      <c r="C118" s="241"/>
      <c r="D118" s="241"/>
      <c r="E118" s="241"/>
      <c r="F118" s="241"/>
      <c r="G118" s="241"/>
      <c r="H118" s="241"/>
      <c r="I118" s="241"/>
      <c r="J118" s="241"/>
      <c r="K118" s="241"/>
    </row>
    <row r="119" spans="2:11" ht="7.5" customHeight="1">
      <c r="B119" s="267"/>
      <c r="C119" s="268"/>
      <c r="D119" s="268"/>
      <c r="E119" s="268"/>
      <c r="F119" s="268"/>
      <c r="G119" s="268"/>
      <c r="H119" s="268"/>
      <c r="I119" s="268"/>
      <c r="J119" s="268"/>
      <c r="K119" s="269"/>
    </row>
    <row r="120" spans="2:11" ht="45" customHeight="1">
      <c r="B120" s="270"/>
      <c r="C120" s="357" t="s">
        <v>588</v>
      </c>
      <c r="D120" s="357"/>
      <c r="E120" s="357"/>
      <c r="F120" s="357"/>
      <c r="G120" s="357"/>
      <c r="H120" s="357"/>
      <c r="I120" s="357"/>
      <c r="J120" s="357"/>
      <c r="K120" s="271"/>
    </row>
    <row r="121" spans="2:11" ht="17.25" customHeight="1">
      <c r="B121" s="272"/>
      <c r="C121" s="247" t="s">
        <v>535</v>
      </c>
      <c r="D121" s="247"/>
      <c r="E121" s="247"/>
      <c r="F121" s="247" t="s">
        <v>536</v>
      </c>
      <c r="G121" s="248"/>
      <c r="H121" s="247" t="s">
        <v>116</v>
      </c>
      <c r="I121" s="247" t="s">
        <v>57</v>
      </c>
      <c r="J121" s="247" t="s">
        <v>537</v>
      </c>
      <c r="K121" s="273"/>
    </row>
    <row r="122" spans="2:11" ht="17.25" customHeight="1">
      <c r="B122" s="272"/>
      <c r="C122" s="249" t="s">
        <v>538</v>
      </c>
      <c r="D122" s="249"/>
      <c r="E122" s="249"/>
      <c r="F122" s="250" t="s">
        <v>539</v>
      </c>
      <c r="G122" s="251"/>
      <c r="H122" s="249"/>
      <c r="I122" s="249"/>
      <c r="J122" s="249" t="s">
        <v>540</v>
      </c>
      <c r="K122" s="273"/>
    </row>
    <row r="123" spans="2:11" ht="5.25" customHeight="1">
      <c r="B123" s="274"/>
      <c r="C123" s="252"/>
      <c r="D123" s="252"/>
      <c r="E123" s="252"/>
      <c r="F123" s="252"/>
      <c r="G123" s="235"/>
      <c r="H123" s="252"/>
      <c r="I123" s="252"/>
      <c r="J123" s="252"/>
      <c r="K123" s="275"/>
    </row>
    <row r="124" spans="2:11" ht="15" customHeight="1">
      <c r="B124" s="274"/>
      <c r="C124" s="235" t="s">
        <v>544</v>
      </c>
      <c r="D124" s="252"/>
      <c r="E124" s="252"/>
      <c r="F124" s="254" t="s">
        <v>541</v>
      </c>
      <c r="G124" s="235"/>
      <c r="H124" s="235" t="s">
        <v>580</v>
      </c>
      <c r="I124" s="235" t="s">
        <v>543</v>
      </c>
      <c r="J124" s="235">
        <v>120</v>
      </c>
      <c r="K124" s="276"/>
    </row>
    <row r="125" spans="2:11" ht="15" customHeight="1">
      <c r="B125" s="274"/>
      <c r="C125" s="235" t="s">
        <v>589</v>
      </c>
      <c r="D125" s="235"/>
      <c r="E125" s="235"/>
      <c r="F125" s="254" t="s">
        <v>541</v>
      </c>
      <c r="G125" s="235"/>
      <c r="H125" s="235" t="s">
        <v>590</v>
      </c>
      <c r="I125" s="235" t="s">
        <v>543</v>
      </c>
      <c r="J125" s="235" t="s">
        <v>591</v>
      </c>
      <c r="K125" s="276"/>
    </row>
    <row r="126" spans="2:11" ht="15" customHeight="1">
      <c r="B126" s="274"/>
      <c r="C126" s="235" t="s">
        <v>490</v>
      </c>
      <c r="D126" s="235"/>
      <c r="E126" s="235"/>
      <c r="F126" s="254" t="s">
        <v>541</v>
      </c>
      <c r="G126" s="235"/>
      <c r="H126" s="235" t="s">
        <v>592</v>
      </c>
      <c r="I126" s="235" t="s">
        <v>543</v>
      </c>
      <c r="J126" s="235" t="s">
        <v>591</v>
      </c>
      <c r="K126" s="276"/>
    </row>
    <row r="127" spans="2:11" ht="15" customHeight="1">
      <c r="B127" s="274"/>
      <c r="C127" s="235" t="s">
        <v>552</v>
      </c>
      <c r="D127" s="235"/>
      <c r="E127" s="235"/>
      <c r="F127" s="254" t="s">
        <v>547</v>
      </c>
      <c r="G127" s="235"/>
      <c r="H127" s="235" t="s">
        <v>553</v>
      </c>
      <c r="I127" s="235" t="s">
        <v>543</v>
      </c>
      <c r="J127" s="235">
        <v>15</v>
      </c>
      <c r="K127" s="276"/>
    </row>
    <row r="128" spans="2:11" ht="15" customHeight="1">
      <c r="B128" s="274"/>
      <c r="C128" s="256" t="s">
        <v>554</v>
      </c>
      <c r="D128" s="256"/>
      <c r="E128" s="256"/>
      <c r="F128" s="257" t="s">
        <v>547</v>
      </c>
      <c r="G128" s="256"/>
      <c r="H128" s="256" t="s">
        <v>555</v>
      </c>
      <c r="I128" s="256" t="s">
        <v>543</v>
      </c>
      <c r="J128" s="256">
        <v>15</v>
      </c>
      <c r="K128" s="276"/>
    </row>
    <row r="129" spans="2:11" ht="15" customHeight="1">
      <c r="B129" s="274"/>
      <c r="C129" s="256" t="s">
        <v>556</v>
      </c>
      <c r="D129" s="256"/>
      <c r="E129" s="256"/>
      <c r="F129" s="257" t="s">
        <v>547</v>
      </c>
      <c r="G129" s="256"/>
      <c r="H129" s="256" t="s">
        <v>557</v>
      </c>
      <c r="I129" s="256" t="s">
        <v>543</v>
      </c>
      <c r="J129" s="256">
        <v>20</v>
      </c>
      <c r="K129" s="276"/>
    </row>
    <row r="130" spans="2:11" ht="15" customHeight="1">
      <c r="B130" s="274"/>
      <c r="C130" s="256" t="s">
        <v>558</v>
      </c>
      <c r="D130" s="256"/>
      <c r="E130" s="256"/>
      <c r="F130" s="257" t="s">
        <v>547</v>
      </c>
      <c r="G130" s="256"/>
      <c r="H130" s="256" t="s">
        <v>559</v>
      </c>
      <c r="I130" s="256" t="s">
        <v>543</v>
      </c>
      <c r="J130" s="256">
        <v>20</v>
      </c>
      <c r="K130" s="276"/>
    </row>
    <row r="131" spans="2:11" ht="15" customHeight="1">
      <c r="B131" s="274"/>
      <c r="C131" s="235" t="s">
        <v>546</v>
      </c>
      <c r="D131" s="235"/>
      <c r="E131" s="235"/>
      <c r="F131" s="254" t="s">
        <v>547</v>
      </c>
      <c r="G131" s="235"/>
      <c r="H131" s="235" t="s">
        <v>580</v>
      </c>
      <c r="I131" s="235" t="s">
        <v>543</v>
      </c>
      <c r="J131" s="235">
        <v>50</v>
      </c>
      <c r="K131" s="276"/>
    </row>
    <row r="132" spans="2:11" ht="15" customHeight="1">
      <c r="B132" s="274"/>
      <c r="C132" s="235" t="s">
        <v>560</v>
      </c>
      <c r="D132" s="235"/>
      <c r="E132" s="235"/>
      <c r="F132" s="254" t="s">
        <v>547</v>
      </c>
      <c r="G132" s="235"/>
      <c r="H132" s="235" t="s">
        <v>580</v>
      </c>
      <c r="I132" s="235" t="s">
        <v>543</v>
      </c>
      <c r="J132" s="235">
        <v>50</v>
      </c>
      <c r="K132" s="276"/>
    </row>
    <row r="133" spans="2:11" ht="15" customHeight="1">
      <c r="B133" s="274"/>
      <c r="C133" s="235" t="s">
        <v>566</v>
      </c>
      <c r="D133" s="235"/>
      <c r="E133" s="235"/>
      <c r="F133" s="254" t="s">
        <v>547</v>
      </c>
      <c r="G133" s="235"/>
      <c r="H133" s="235" t="s">
        <v>580</v>
      </c>
      <c r="I133" s="235" t="s">
        <v>543</v>
      </c>
      <c r="J133" s="235">
        <v>50</v>
      </c>
      <c r="K133" s="276"/>
    </row>
    <row r="134" spans="2:11" ht="15" customHeight="1">
      <c r="B134" s="274"/>
      <c r="C134" s="235" t="s">
        <v>568</v>
      </c>
      <c r="D134" s="235"/>
      <c r="E134" s="235"/>
      <c r="F134" s="254" t="s">
        <v>547</v>
      </c>
      <c r="G134" s="235"/>
      <c r="H134" s="235" t="s">
        <v>580</v>
      </c>
      <c r="I134" s="235" t="s">
        <v>543</v>
      </c>
      <c r="J134" s="235">
        <v>50</v>
      </c>
      <c r="K134" s="276"/>
    </row>
    <row r="135" spans="2:11" ht="15" customHeight="1">
      <c r="B135" s="274"/>
      <c r="C135" s="235" t="s">
        <v>121</v>
      </c>
      <c r="D135" s="235"/>
      <c r="E135" s="235"/>
      <c r="F135" s="254" t="s">
        <v>547</v>
      </c>
      <c r="G135" s="235"/>
      <c r="H135" s="235" t="s">
        <v>593</v>
      </c>
      <c r="I135" s="235" t="s">
        <v>543</v>
      </c>
      <c r="J135" s="235">
        <v>255</v>
      </c>
      <c r="K135" s="276"/>
    </row>
    <row r="136" spans="2:11" ht="15" customHeight="1">
      <c r="B136" s="274"/>
      <c r="C136" s="235" t="s">
        <v>570</v>
      </c>
      <c r="D136" s="235"/>
      <c r="E136" s="235"/>
      <c r="F136" s="254" t="s">
        <v>541</v>
      </c>
      <c r="G136" s="235"/>
      <c r="H136" s="235" t="s">
        <v>594</v>
      </c>
      <c r="I136" s="235" t="s">
        <v>572</v>
      </c>
      <c r="J136" s="235"/>
      <c r="K136" s="276"/>
    </row>
    <row r="137" spans="2:11" ht="15" customHeight="1">
      <c r="B137" s="274"/>
      <c r="C137" s="235" t="s">
        <v>573</v>
      </c>
      <c r="D137" s="235"/>
      <c r="E137" s="235"/>
      <c r="F137" s="254" t="s">
        <v>541</v>
      </c>
      <c r="G137" s="235"/>
      <c r="H137" s="235" t="s">
        <v>595</v>
      </c>
      <c r="I137" s="235" t="s">
        <v>575</v>
      </c>
      <c r="J137" s="235"/>
      <c r="K137" s="276"/>
    </row>
    <row r="138" spans="2:11" ht="15" customHeight="1">
      <c r="B138" s="274"/>
      <c r="C138" s="235" t="s">
        <v>576</v>
      </c>
      <c r="D138" s="235"/>
      <c r="E138" s="235"/>
      <c r="F138" s="254" t="s">
        <v>541</v>
      </c>
      <c r="G138" s="235"/>
      <c r="H138" s="235" t="s">
        <v>576</v>
      </c>
      <c r="I138" s="235" t="s">
        <v>575</v>
      </c>
      <c r="J138" s="235"/>
      <c r="K138" s="276"/>
    </row>
    <row r="139" spans="2:11" ht="15" customHeight="1">
      <c r="B139" s="274"/>
      <c r="C139" s="235" t="s">
        <v>38</v>
      </c>
      <c r="D139" s="235"/>
      <c r="E139" s="235"/>
      <c r="F139" s="254" t="s">
        <v>541</v>
      </c>
      <c r="G139" s="235"/>
      <c r="H139" s="235" t="s">
        <v>596</v>
      </c>
      <c r="I139" s="235" t="s">
        <v>575</v>
      </c>
      <c r="J139" s="235"/>
      <c r="K139" s="276"/>
    </row>
    <row r="140" spans="2:11" ht="15" customHeight="1">
      <c r="B140" s="274"/>
      <c r="C140" s="235" t="s">
        <v>597</v>
      </c>
      <c r="D140" s="235"/>
      <c r="E140" s="235"/>
      <c r="F140" s="254" t="s">
        <v>541</v>
      </c>
      <c r="G140" s="235"/>
      <c r="H140" s="235" t="s">
        <v>598</v>
      </c>
      <c r="I140" s="235" t="s">
        <v>575</v>
      </c>
      <c r="J140" s="235"/>
      <c r="K140" s="276"/>
    </row>
    <row r="141" spans="2:11" ht="15" customHeight="1">
      <c r="B141" s="277"/>
      <c r="C141" s="278"/>
      <c r="D141" s="278"/>
      <c r="E141" s="278"/>
      <c r="F141" s="278"/>
      <c r="G141" s="278"/>
      <c r="H141" s="278"/>
      <c r="I141" s="278"/>
      <c r="J141" s="278"/>
      <c r="K141" s="279"/>
    </row>
    <row r="142" spans="2:11" ht="18.75" customHeight="1">
      <c r="B142" s="232"/>
      <c r="C142" s="232"/>
      <c r="D142" s="232"/>
      <c r="E142" s="232"/>
      <c r="F142" s="266"/>
      <c r="G142" s="232"/>
      <c r="H142" s="232"/>
      <c r="I142" s="232"/>
      <c r="J142" s="232"/>
      <c r="K142" s="232"/>
    </row>
    <row r="143" spans="2:11" ht="18.75" customHeight="1">
      <c r="B143" s="241"/>
      <c r="C143" s="241"/>
      <c r="D143" s="241"/>
      <c r="E143" s="241"/>
      <c r="F143" s="241"/>
      <c r="G143" s="241"/>
      <c r="H143" s="241"/>
      <c r="I143" s="241"/>
      <c r="J143" s="241"/>
      <c r="K143" s="241"/>
    </row>
    <row r="144" spans="2:11" ht="7.5" customHeight="1">
      <c r="B144" s="242"/>
      <c r="C144" s="243"/>
      <c r="D144" s="243"/>
      <c r="E144" s="243"/>
      <c r="F144" s="243"/>
      <c r="G144" s="243"/>
      <c r="H144" s="243"/>
      <c r="I144" s="243"/>
      <c r="J144" s="243"/>
      <c r="K144" s="244"/>
    </row>
    <row r="145" spans="2:11" ht="45" customHeight="1">
      <c r="B145" s="245"/>
      <c r="C145" s="358" t="s">
        <v>599</v>
      </c>
      <c r="D145" s="358"/>
      <c r="E145" s="358"/>
      <c r="F145" s="358"/>
      <c r="G145" s="358"/>
      <c r="H145" s="358"/>
      <c r="I145" s="358"/>
      <c r="J145" s="358"/>
      <c r="K145" s="246"/>
    </row>
    <row r="146" spans="2:11" ht="17.25" customHeight="1">
      <c r="B146" s="245"/>
      <c r="C146" s="247" t="s">
        <v>535</v>
      </c>
      <c r="D146" s="247"/>
      <c r="E146" s="247"/>
      <c r="F146" s="247" t="s">
        <v>536</v>
      </c>
      <c r="G146" s="248"/>
      <c r="H146" s="247" t="s">
        <v>116</v>
      </c>
      <c r="I146" s="247" t="s">
        <v>57</v>
      </c>
      <c r="J146" s="247" t="s">
        <v>537</v>
      </c>
      <c r="K146" s="246"/>
    </row>
    <row r="147" spans="2:11" ht="17.25" customHeight="1">
      <c r="B147" s="245"/>
      <c r="C147" s="249" t="s">
        <v>538</v>
      </c>
      <c r="D147" s="249"/>
      <c r="E147" s="249"/>
      <c r="F147" s="250" t="s">
        <v>539</v>
      </c>
      <c r="G147" s="251"/>
      <c r="H147" s="249"/>
      <c r="I147" s="249"/>
      <c r="J147" s="249" t="s">
        <v>540</v>
      </c>
      <c r="K147" s="246"/>
    </row>
    <row r="148" spans="2:11" ht="5.25" customHeight="1">
      <c r="B148" s="255"/>
      <c r="C148" s="252"/>
      <c r="D148" s="252"/>
      <c r="E148" s="252"/>
      <c r="F148" s="252"/>
      <c r="G148" s="253"/>
      <c r="H148" s="252"/>
      <c r="I148" s="252"/>
      <c r="J148" s="252"/>
      <c r="K148" s="276"/>
    </row>
    <row r="149" spans="2:11" ht="15" customHeight="1">
      <c r="B149" s="255"/>
      <c r="C149" s="280" t="s">
        <v>544</v>
      </c>
      <c r="D149" s="235"/>
      <c r="E149" s="235"/>
      <c r="F149" s="281" t="s">
        <v>541</v>
      </c>
      <c r="G149" s="235"/>
      <c r="H149" s="280" t="s">
        <v>580</v>
      </c>
      <c r="I149" s="280" t="s">
        <v>543</v>
      </c>
      <c r="J149" s="280">
        <v>120</v>
      </c>
      <c r="K149" s="276"/>
    </row>
    <row r="150" spans="2:11" ht="15" customHeight="1">
      <c r="B150" s="255"/>
      <c r="C150" s="280" t="s">
        <v>589</v>
      </c>
      <c r="D150" s="235"/>
      <c r="E150" s="235"/>
      <c r="F150" s="281" t="s">
        <v>541</v>
      </c>
      <c r="G150" s="235"/>
      <c r="H150" s="280" t="s">
        <v>600</v>
      </c>
      <c r="I150" s="280" t="s">
        <v>543</v>
      </c>
      <c r="J150" s="280" t="s">
        <v>591</v>
      </c>
      <c r="K150" s="276"/>
    </row>
    <row r="151" spans="2:11" ht="15" customHeight="1">
      <c r="B151" s="255"/>
      <c r="C151" s="280" t="s">
        <v>490</v>
      </c>
      <c r="D151" s="235"/>
      <c r="E151" s="235"/>
      <c r="F151" s="281" t="s">
        <v>541</v>
      </c>
      <c r="G151" s="235"/>
      <c r="H151" s="280" t="s">
        <v>601</v>
      </c>
      <c r="I151" s="280" t="s">
        <v>543</v>
      </c>
      <c r="J151" s="280" t="s">
        <v>591</v>
      </c>
      <c r="K151" s="276"/>
    </row>
    <row r="152" spans="2:11" ht="15" customHeight="1">
      <c r="B152" s="255"/>
      <c r="C152" s="280" t="s">
        <v>546</v>
      </c>
      <c r="D152" s="235"/>
      <c r="E152" s="235"/>
      <c r="F152" s="281" t="s">
        <v>547</v>
      </c>
      <c r="G152" s="235"/>
      <c r="H152" s="280" t="s">
        <v>580</v>
      </c>
      <c r="I152" s="280" t="s">
        <v>543</v>
      </c>
      <c r="J152" s="280">
        <v>50</v>
      </c>
      <c r="K152" s="276"/>
    </row>
    <row r="153" spans="2:11" ht="15" customHeight="1">
      <c r="B153" s="255"/>
      <c r="C153" s="280" t="s">
        <v>549</v>
      </c>
      <c r="D153" s="235"/>
      <c r="E153" s="235"/>
      <c r="F153" s="281" t="s">
        <v>541</v>
      </c>
      <c r="G153" s="235"/>
      <c r="H153" s="280" t="s">
        <v>580</v>
      </c>
      <c r="I153" s="280" t="s">
        <v>551</v>
      </c>
      <c r="J153" s="280"/>
      <c r="K153" s="276"/>
    </row>
    <row r="154" spans="2:11" ht="15" customHeight="1">
      <c r="B154" s="255"/>
      <c r="C154" s="280" t="s">
        <v>560</v>
      </c>
      <c r="D154" s="235"/>
      <c r="E154" s="235"/>
      <c r="F154" s="281" t="s">
        <v>547</v>
      </c>
      <c r="G154" s="235"/>
      <c r="H154" s="280" t="s">
        <v>580</v>
      </c>
      <c r="I154" s="280" t="s">
        <v>543</v>
      </c>
      <c r="J154" s="280">
        <v>50</v>
      </c>
      <c r="K154" s="276"/>
    </row>
    <row r="155" spans="2:11" ht="15" customHeight="1">
      <c r="B155" s="255"/>
      <c r="C155" s="280" t="s">
        <v>568</v>
      </c>
      <c r="D155" s="235"/>
      <c r="E155" s="235"/>
      <c r="F155" s="281" t="s">
        <v>547</v>
      </c>
      <c r="G155" s="235"/>
      <c r="H155" s="280" t="s">
        <v>580</v>
      </c>
      <c r="I155" s="280" t="s">
        <v>543</v>
      </c>
      <c r="J155" s="280">
        <v>50</v>
      </c>
      <c r="K155" s="276"/>
    </row>
    <row r="156" spans="2:11" ht="15" customHeight="1">
      <c r="B156" s="255"/>
      <c r="C156" s="280" t="s">
        <v>566</v>
      </c>
      <c r="D156" s="235"/>
      <c r="E156" s="235"/>
      <c r="F156" s="281" t="s">
        <v>547</v>
      </c>
      <c r="G156" s="235"/>
      <c r="H156" s="280" t="s">
        <v>580</v>
      </c>
      <c r="I156" s="280" t="s">
        <v>543</v>
      </c>
      <c r="J156" s="280">
        <v>50</v>
      </c>
      <c r="K156" s="276"/>
    </row>
    <row r="157" spans="2:11" ht="15" customHeight="1">
      <c r="B157" s="255"/>
      <c r="C157" s="280" t="s">
        <v>98</v>
      </c>
      <c r="D157" s="235"/>
      <c r="E157" s="235"/>
      <c r="F157" s="281" t="s">
        <v>541</v>
      </c>
      <c r="G157" s="235"/>
      <c r="H157" s="280" t="s">
        <v>602</v>
      </c>
      <c r="I157" s="280" t="s">
        <v>543</v>
      </c>
      <c r="J157" s="280" t="s">
        <v>603</v>
      </c>
      <c r="K157" s="276"/>
    </row>
    <row r="158" spans="2:11" ht="15" customHeight="1">
      <c r="B158" s="255"/>
      <c r="C158" s="280" t="s">
        <v>604</v>
      </c>
      <c r="D158" s="235"/>
      <c r="E158" s="235"/>
      <c r="F158" s="281" t="s">
        <v>541</v>
      </c>
      <c r="G158" s="235"/>
      <c r="H158" s="280" t="s">
        <v>605</v>
      </c>
      <c r="I158" s="280" t="s">
        <v>575</v>
      </c>
      <c r="J158" s="280"/>
      <c r="K158" s="276"/>
    </row>
    <row r="159" spans="2:11" ht="15" customHeight="1">
      <c r="B159" s="282"/>
      <c r="C159" s="264"/>
      <c r="D159" s="264"/>
      <c r="E159" s="264"/>
      <c r="F159" s="264"/>
      <c r="G159" s="264"/>
      <c r="H159" s="264"/>
      <c r="I159" s="264"/>
      <c r="J159" s="264"/>
      <c r="K159" s="283"/>
    </row>
    <row r="160" spans="2:11" ht="18.75" customHeight="1">
      <c r="B160" s="232"/>
      <c r="C160" s="235"/>
      <c r="D160" s="235"/>
      <c r="E160" s="235"/>
      <c r="F160" s="254"/>
      <c r="G160" s="235"/>
      <c r="H160" s="235"/>
      <c r="I160" s="235"/>
      <c r="J160" s="235"/>
      <c r="K160" s="232"/>
    </row>
    <row r="161" spans="2:11" ht="18.75" customHeight="1">
      <c r="B161" s="241"/>
      <c r="C161" s="241"/>
      <c r="D161" s="241"/>
      <c r="E161" s="241"/>
      <c r="F161" s="241"/>
      <c r="G161" s="241"/>
      <c r="H161" s="241"/>
      <c r="I161" s="241"/>
      <c r="J161" s="241"/>
      <c r="K161" s="241"/>
    </row>
    <row r="162" spans="2:11" ht="7.5" customHeight="1">
      <c r="B162" s="222"/>
      <c r="C162" s="223"/>
      <c r="D162" s="223"/>
      <c r="E162" s="223"/>
      <c r="F162" s="223"/>
      <c r="G162" s="223"/>
      <c r="H162" s="223"/>
      <c r="I162" s="223"/>
      <c r="J162" s="223"/>
      <c r="K162" s="224"/>
    </row>
    <row r="163" spans="2:11" ht="45" customHeight="1">
      <c r="B163" s="226"/>
      <c r="C163" s="357" t="s">
        <v>606</v>
      </c>
      <c r="D163" s="357"/>
      <c r="E163" s="357"/>
      <c r="F163" s="357"/>
      <c r="G163" s="357"/>
      <c r="H163" s="357"/>
      <c r="I163" s="357"/>
      <c r="J163" s="357"/>
      <c r="K163" s="227"/>
    </row>
    <row r="164" spans="2:11" ht="17.25" customHeight="1">
      <c r="B164" s="226"/>
      <c r="C164" s="247" t="s">
        <v>535</v>
      </c>
      <c r="D164" s="247"/>
      <c r="E164" s="247"/>
      <c r="F164" s="247" t="s">
        <v>536</v>
      </c>
      <c r="G164" s="284"/>
      <c r="H164" s="285" t="s">
        <v>116</v>
      </c>
      <c r="I164" s="285" t="s">
        <v>57</v>
      </c>
      <c r="J164" s="247" t="s">
        <v>537</v>
      </c>
      <c r="K164" s="227"/>
    </row>
    <row r="165" spans="2:11" ht="17.25" customHeight="1">
      <c r="B165" s="228"/>
      <c r="C165" s="249" t="s">
        <v>538</v>
      </c>
      <c r="D165" s="249"/>
      <c r="E165" s="249"/>
      <c r="F165" s="250" t="s">
        <v>539</v>
      </c>
      <c r="G165" s="286"/>
      <c r="H165" s="287"/>
      <c r="I165" s="287"/>
      <c r="J165" s="249" t="s">
        <v>540</v>
      </c>
      <c r="K165" s="229"/>
    </row>
    <row r="166" spans="2:11" ht="5.25" customHeight="1">
      <c r="B166" s="255"/>
      <c r="C166" s="252"/>
      <c r="D166" s="252"/>
      <c r="E166" s="252"/>
      <c r="F166" s="252"/>
      <c r="G166" s="253"/>
      <c r="H166" s="252"/>
      <c r="I166" s="252"/>
      <c r="J166" s="252"/>
      <c r="K166" s="276"/>
    </row>
    <row r="167" spans="2:11" ht="15" customHeight="1">
      <c r="B167" s="255"/>
      <c r="C167" s="235" t="s">
        <v>544</v>
      </c>
      <c r="D167" s="235"/>
      <c r="E167" s="235"/>
      <c r="F167" s="254" t="s">
        <v>541</v>
      </c>
      <c r="G167" s="235"/>
      <c r="H167" s="235" t="s">
        <v>580</v>
      </c>
      <c r="I167" s="235" t="s">
        <v>543</v>
      </c>
      <c r="J167" s="235">
        <v>120</v>
      </c>
      <c r="K167" s="276"/>
    </row>
    <row r="168" spans="2:11" ht="15" customHeight="1">
      <c r="B168" s="255"/>
      <c r="C168" s="235" t="s">
        <v>589</v>
      </c>
      <c r="D168" s="235"/>
      <c r="E168" s="235"/>
      <c r="F168" s="254" t="s">
        <v>541</v>
      </c>
      <c r="G168" s="235"/>
      <c r="H168" s="235" t="s">
        <v>590</v>
      </c>
      <c r="I168" s="235" t="s">
        <v>543</v>
      </c>
      <c r="J168" s="235" t="s">
        <v>591</v>
      </c>
      <c r="K168" s="276"/>
    </row>
    <row r="169" spans="2:11" ht="15" customHeight="1">
      <c r="B169" s="255"/>
      <c r="C169" s="235" t="s">
        <v>490</v>
      </c>
      <c r="D169" s="235"/>
      <c r="E169" s="235"/>
      <c r="F169" s="254" t="s">
        <v>541</v>
      </c>
      <c r="G169" s="235"/>
      <c r="H169" s="235" t="s">
        <v>607</v>
      </c>
      <c r="I169" s="235" t="s">
        <v>543</v>
      </c>
      <c r="J169" s="235" t="s">
        <v>591</v>
      </c>
      <c r="K169" s="276"/>
    </row>
    <row r="170" spans="2:11" ht="15" customHeight="1">
      <c r="B170" s="255"/>
      <c r="C170" s="235" t="s">
        <v>546</v>
      </c>
      <c r="D170" s="235"/>
      <c r="E170" s="235"/>
      <c r="F170" s="254" t="s">
        <v>547</v>
      </c>
      <c r="G170" s="235"/>
      <c r="H170" s="235" t="s">
        <v>607</v>
      </c>
      <c r="I170" s="235" t="s">
        <v>543</v>
      </c>
      <c r="J170" s="235">
        <v>50</v>
      </c>
      <c r="K170" s="276"/>
    </row>
    <row r="171" spans="2:11" ht="15" customHeight="1">
      <c r="B171" s="255"/>
      <c r="C171" s="235" t="s">
        <v>549</v>
      </c>
      <c r="D171" s="235"/>
      <c r="E171" s="235"/>
      <c r="F171" s="254" t="s">
        <v>541</v>
      </c>
      <c r="G171" s="235"/>
      <c r="H171" s="235" t="s">
        <v>607</v>
      </c>
      <c r="I171" s="235" t="s">
        <v>551</v>
      </c>
      <c r="J171" s="235"/>
      <c r="K171" s="276"/>
    </row>
    <row r="172" spans="2:11" ht="15" customHeight="1">
      <c r="B172" s="255"/>
      <c r="C172" s="235" t="s">
        <v>560</v>
      </c>
      <c r="D172" s="235"/>
      <c r="E172" s="235"/>
      <c r="F172" s="254" t="s">
        <v>547</v>
      </c>
      <c r="G172" s="235"/>
      <c r="H172" s="235" t="s">
        <v>607</v>
      </c>
      <c r="I172" s="235" t="s">
        <v>543</v>
      </c>
      <c r="J172" s="235">
        <v>50</v>
      </c>
      <c r="K172" s="276"/>
    </row>
    <row r="173" spans="2:11" ht="15" customHeight="1">
      <c r="B173" s="255"/>
      <c r="C173" s="235" t="s">
        <v>568</v>
      </c>
      <c r="D173" s="235"/>
      <c r="E173" s="235"/>
      <c r="F173" s="254" t="s">
        <v>547</v>
      </c>
      <c r="G173" s="235"/>
      <c r="H173" s="235" t="s">
        <v>607</v>
      </c>
      <c r="I173" s="235" t="s">
        <v>543</v>
      </c>
      <c r="J173" s="235">
        <v>50</v>
      </c>
      <c r="K173" s="276"/>
    </row>
    <row r="174" spans="2:11" ht="15" customHeight="1">
      <c r="B174" s="255"/>
      <c r="C174" s="235" t="s">
        <v>566</v>
      </c>
      <c r="D174" s="235"/>
      <c r="E174" s="235"/>
      <c r="F174" s="254" t="s">
        <v>547</v>
      </c>
      <c r="G174" s="235"/>
      <c r="H174" s="235" t="s">
        <v>607</v>
      </c>
      <c r="I174" s="235" t="s">
        <v>543</v>
      </c>
      <c r="J174" s="235">
        <v>50</v>
      </c>
      <c r="K174" s="276"/>
    </row>
    <row r="175" spans="2:11" ht="15" customHeight="1">
      <c r="B175" s="255"/>
      <c r="C175" s="235" t="s">
        <v>115</v>
      </c>
      <c r="D175" s="235"/>
      <c r="E175" s="235"/>
      <c r="F175" s="254" t="s">
        <v>541</v>
      </c>
      <c r="G175" s="235"/>
      <c r="H175" s="235" t="s">
        <v>608</v>
      </c>
      <c r="I175" s="235" t="s">
        <v>609</v>
      </c>
      <c r="J175" s="235"/>
      <c r="K175" s="276"/>
    </row>
    <row r="176" spans="2:11" ht="15" customHeight="1">
      <c r="B176" s="255"/>
      <c r="C176" s="235" t="s">
        <v>57</v>
      </c>
      <c r="D176" s="235"/>
      <c r="E176" s="235"/>
      <c r="F176" s="254" t="s">
        <v>541</v>
      </c>
      <c r="G176" s="235"/>
      <c r="H176" s="235" t="s">
        <v>610</v>
      </c>
      <c r="I176" s="235" t="s">
        <v>611</v>
      </c>
      <c r="J176" s="235">
        <v>1</v>
      </c>
      <c r="K176" s="276"/>
    </row>
    <row r="177" spans="2:11" ht="15" customHeight="1">
      <c r="B177" s="255"/>
      <c r="C177" s="235" t="s">
        <v>53</v>
      </c>
      <c r="D177" s="235"/>
      <c r="E177" s="235"/>
      <c r="F177" s="254" t="s">
        <v>541</v>
      </c>
      <c r="G177" s="235"/>
      <c r="H177" s="235" t="s">
        <v>612</v>
      </c>
      <c r="I177" s="235" t="s">
        <v>543</v>
      </c>
      <c r="J177" s="235">
        <v>20</v>
      </c>
      <c r="K177" s="276"/>
    </row>
    <row r="178" spans="2:11" ht="15" customHeight="1">
      <c r="B178" s="255"/>
      <c r="C178" s="235" t="s">
        <v>116</v>
      </c>
      <c r="D178" s="235"/>
      <c r="E178" s="235"/>
      <c r="F178" s="254" t="s">
        <v>541</v>
      </c>
      <c r="G178" s="235"/>
      <c r="H178" s="235" t="s">
        <v>613</v>
      </c>
      <c r="I178" s="235" t="s">
        <v>543</v>
      </c>
      <c r="J178" s="235">
        <v>255</v>
      </c>
      <c r="K178" s="276"/>
    </row>
    <row r="179" spans="2:11" ht="15" customHeight="1">
      <c r="B179" s="255"/>
      <c r="C179" s="235" t="s">
        <v>117</v>
      </c>
      <c r="D179" s="235"/>
      <c r="E179" s="235"/>
      <c r="F179" s="254" t="s">
        <v>541</v>
      </c>
      <c r="G179" s="235"/>
      <c r="H179" s="235" t="s">
        <v>506</v>
      </c>
      <c r="I179" s="235" t="s">
        <v>543</v>
      </c>
      <c r="J179" s="235">
        <v>10</v>
      </c>
      <c r="K179" s="276"/>
    </row>
    <row r="180" spans="2:11" ht="15" customHeight="1">
      <c r="B180" s="255"/>
      <c r="C180" s="235" t="s">
        <v>118</v>
      </c>
      <c r="D180" s="235"/>
      <c r="E180" s="235"/>
      <c r="F180" s="254" t="s">
        <v>541</v>
      </c>
      <c r="G180" s="235"/>
      <c r="H180" s="235" t="s">
        <v>614</v>
      </c>
      <c r="I180" s="235" t="s">
        <v>575</v>
      </c>
      <c r="J180" s="235"/>
      <c r="K180" s="276"/>
    </row>
    <row r="181" spans="2:11" ht="15" customHeight="1">
      <c r="B181" s="255"/>
      <c r="C181" s="235" t="s">
        <v>615</v>
      </c>
      <c r="D181" s="235"/>
      <c r="E181" s="235"/>
      <c r="F181" s="254" t="s">
        <v>541</v>
      </c>
      <c r="G181" s="235"/>
      <c r="H181" s="235" t="s">
        <v>616</v>
      </c>
      <c r="I181" s="235" t="s">
        <v>575</v>
      </c>
      <c r="J181" s="235"/>
      <c r="K181" s="276"/>
    </row>
    <row r="182" spans="2:11" ht="15" customHeight="1">
      <c r="B182" s="255"/>
      <c r="C182" s="235" t="s">
        <v>604</v>
      </c>
      <c r="D182" s="235"/>
      <c r="E182" s="235"/>
      <c r="F182" s="254" t="s">
        <v>541</v>
      </c>
      <c r="G182" s="235"/>
      <c r="H182" s="235" t="s">
        <v>617</v>
      </c>
      <c r="I182" s="235" t="s">
        <v>575</v>
      </c>
      <c r="J182" s="235"/>
      <c r="K182" s="276"/>
    </row>
    <row r="183" spans="2:11" ht="15" customHeight="1">
      <c r="B183" s="255"/>
      <c r="C183" s="235" t="s">
        <v>120</v>
      </c>
      <c r="D183" s="235"/>
      <c r="E183" s="235"/>
      <c r="F183" s="254" t="s">
        <v>547</v>
      </c>
      <c r="G183" s="235"/>
      <c r="H183" s="235" t="s">
        <v>618</v>
      </c>
      <c r="I183" s="235" t="s">
        <v>543</v>
      </c>
      <c r="J183" s="235">
        <v>50</v>
      </c>
      <c r="K183" s="276"/>
    </row>
    <row r="184" spans="2:11" ht="15" customHeight="1">
      <c r="B184" s="255"/>
      <c r="C184" s="235" t="s">
        <v>619</v>
      </c>
      <c r="D184" s="235"/>
      <c r="E184" s="235"/>
      <c r="F184" s="254" t="s">
        <v>547</v>
      </c>
      <c r="G184" s="235"/>
      <c r="H184" s="235" t="s">
        <v>620</v>
      </c>
      <c r="I184" s="235" t="s">
        <v>621</v>
      </c>
      <c r="J184" s="235"/>
      <c r="K184" s="276"/>
    </row>
    <row r="185" spans="2:11" ht="15" customHeight="1">
      <c r="B185" s="255"/>
      <c r="C185" s="235" t="s">
        <v>622</v>
      </c>
      <c r="D185" s="235"/>
      <c r="E185" s="235"/>
      <c r="F185" s="254" t="s">
        <v>547</v>
      </c>
      <c r="G185" s="235"/>
      <c r="H185" s="235" t="s">
        <v>623</v>
      </c>
      <c r="I185" s="235" t="s">
        <v>621</v>
      </c>
      <c r="J185" s="235"/>
      <c r="K185" s="276"/>
    </row>
    <row r="186" spans="2:11" ht="15" customHeight="1">
      <c r="B186" s="255"/>
      <c r="C186" s="235" t="s">
        <v>624</v>
      </c>
      <c r="D186" s="235"/>
      <c r="E186" s="235"/>
      <c r="F186" s="254" t="s">
        <v>547</v>
      </c>
      <c r="G186" s="235"/>
      <c r="H186" s="235" t="s">
        <v>625</v>
      </c>
      <c r="I186" s="235" t="s">
        <v>621</v>
      </c>
      <c r="J186" s="235"/>
      <c r="K186" s="276"/>
    </row>
    <row r="187" spans="2:11" ht="15" customHeight="1">
      <c r="B187" s="255"/>
      <c r="C187" s="288" t="s">
        <v>626</v>
      </c>
      <c r="D187" s="235"/>
      <c r="E187" s="235"/>
      <c r="F187" s="254" t="s">
        <v>547</v>
      </c>
      <c r="G187" s="235"/>
      <c r="H187" s="235" t="s">
        <v>627</v>
      </c>
      <c r="I187" s="235" t="s">
        <v>628</v>
      </c>
      <c r="J187" s="289" t="s">
        <v>629</v>
      </c>
      <c r="K187" s="276"/>
    </row>
    <row r="188" spans="2:11" ht="15" customHeight="1">
      <c r="B188" s="255"/>
      <c r="C188" s="240" t="s">
        <v>42</v>
      </c>
      <c r="D188" s="235"/>
      <c r="E188" s="235"/>
      <c r="F188" s="254" t="s">
        <v>541</v>
      </c>
      <c r="G188" s="235"/>
      <c r="H188" s="232" t="s">
        <v>630</v>
      </c>
      <c r="I188" s="235" t="s">
        <v>631</v>
      </c>
      <c r="J188" s="235"/>
      <c r="K188" s="276"/>
    </row>
    <row r="189" spans="2:11" ht="15" customHeight="1">
      <c r="B189" s="255"/>
      <c r="C189" s="240" t="s">
        <v>632</v>
      </c>
      <c r="D189" s="235"/>
      <c r="E189" s="235"/>
      <c r="F189" s="254" t="s">
        <v>541</v>
      </c>
      <c r="G189" s="235"/>
      <c r="H189" s="235" t="s">
        <v>633</v>
      </c>
      <c r="I189" s="235" t="s">
        <v>575</v>
      </c>
      <c r="J189" s="235"/>
      <c r="K189" s="276"/>
    </row>
    <row r="190" spans="2:11" ht="15" customHeight="1">
      <c r="B190" s="255"/>
      <c r="C190" s="240" t="s">
        <v>634</v>
      </c>
      <c r="D190" s="235"/>
      <c r="E190" s="235"/>
      <c r="F190" s="254" t="s">
        <v>541</v>
      </c>
      <c r="G190" s="235"/>
      <c r="H190" s="235" t="s">
        <v>635</v>
      </c>
      <c r="I190" s="235" t="s">
        <v>575</v>
      </c>
      <c r="J190" s="235"/>
      <c r="K190" s="276"/>
    </row>
    <row r="191" spans="2:11" ht="15" customHeight="1">
      <c r="B191" s="255"/>
      <c r="C191" s="240" t="s">
        <v>636</v>
      </c>
      <c r="D191" s="235"/>
      <c r="E191" s="235"/>
      <c r="F191" s="254" t="s">
        <v>547</v>
      </c>
      <c r="G191" s="235"/>
      <c r="H191" s="235" t="s">
        <v>637</v>
      </c>
      <c r="I191" s="235" t="s">
        <v>575</v>
      </c>
      <c r="J191" s="235"/>
      <c r="K191" s="276"/>
    </row>
    <row r="192" spans="2:11" ht="15" customHeight="1">
      <c r="B192" s="282"/>
      <c r="C192" s="290"/>
      <c r="D192" s="264"/>
      <c r="E192" s="264"/>
      <c r="F192" s="264"/>
      <c r="G192" s="264"/>
      <c r="H192" s="264"/>
      <c r="I192" s="264"/>
      <c r="J192" s="264"/>
      <c r="K192" s="283"/>
    </row>
    <row r="193" spans="2:11" ht="18.75" customHeight="1">
      <c r="B193" s="232"/>
      <c r="C193" s="235"/>
      <c r="D193" s="235"/>
      <c r="E193" s="235"/>
      <c r="F193" s="254"/>
      <c r="G193" s="235"/>
      <c r="H193" s="235"/>
      <c r="I193" s="235"/>
      <c r="J193" s="235"/>
      <c r="K193" s="232"/>
    </row>
    <row r="194" spans="2:11" ht="18.75" customHeight="1">
      <c r="B194" s="232"/>
      <c r="C194" s="235"/>
      <c r="D194" s="235"/>
      <c r="E194" s="235"/>
      <c r="F194" s="254"/>
      <c r="G194" s="235"/>
      <c r="H194" s="235"/>
      <c r="I194" s="235"/>
      <c r="J194" s="235"/>
      <c r="K194" s="232"/>
    </row>
    <row r="195" spans="2:11" ht="18.75" customHeight="1">
      <c r="B195" s="241"/>
      <c r="C195" s="241"/>
      <c r="D195" s="241"/>
      <c r="E195" s="241"/>
      <c r="F195" s="241"/>
      <c r="G195" s="241"/>
      <c r="H195" s="241"/>
      <c r="I195" s="241"/>
      <c r="J195" s="241"/>
      <c r="K195" s="241"/>
    </row>
    <row r="196" spans="2:11">
      <c r="B196" s="222"/>
      <c r="C196" s="223"/>
      <c r="D196" s="223"/>
      <c r="E196" s="223"/>
      <c r="F196" s="223"/>
      <c r="G196" s="223"/>
      <c r="H196" s="223"/>
      <c r="I196" s="223"/>
      <c r="J196" s="223"/>
      <c r="K196" s="224"/>
    </row>
    <row r="197" spans="2:11" ht="22.2">
      <c r="B197" s="226"/>
      <c r="C197" s="357" t="s">
        <v>638</v>
      </c>
      <c r="D197" s="357"/>
      <c r="E197" s="357"/>
      <c r="F197" s="357"/>
      <c r="G197" s="357"/>
      <c r="H197" s="357"/>
      <c r="I197" s="357"/>
      <c r="J197" s="357"/>
      <c r="K197" s="227"/>
    </row>
    <row r="198" spans="2:11" ht="25.5" customHeight="1">
      <c r="B198" s="226"/>
      <c r="C198" s="291" t="s">
        <v>639</v>
      </c>
      <c r="D198" s="291"/>
      <c r="E198" s="291"/>
      <c r="F198" s="291" t="s">
        <v>640</v>
      </c>
      <c r="G198" s="292"/>
      <c r="H198" s="359" t="s">
        <v>641</v>
      </c>
      <c r="I198" s="359"/>
      <c r="J198" s="359"/>
      <c r="K198" s="227"/>
    </row>
    <row r="199" spans="2:11" ht="5.25" customHeight="1">
      <c r="B199" s="255"/>
      <c r="C199" s="252"/>
      <c r="D199" s="252"/>
      <c r="E199" s="252"/>
      <c r="F199" s="252"/>
      <c r="G199" s="235"/>
      <c r="H199" s="252"/>
      <c r="I199" s="252"/>
      <c r="J199" s="252"/>
      <c r="K199" s="276"/>
    </row>
    <row r="200" spans="2:11" ht="15" customHeight="1">
      <c r="B200" s="255"/>
      <c r="C200" s="235" t="s">
        <v>631</v>
      </c>
      <c r="D200" s="235"/>
      <c r="E200" s="235"/>
      <c r="F200" s="254" t="s">
        <v>43</v>
      </c>
      <c r="G200" s="235"/>
      <c r="H200" s="356" t="s">
        <v>642</v>
      </c>
      <c r="I200" s="356"/>
      <c r="J200" s="356"/>
      <c r="K200" s="276"/>
    </row>
    <row r="201" spans="2:11" ht="15" customHeight="1">
      <c r="B201" s="255"/>
      <c r="C201" s="261"/>
      <c r="D201" s="235"/>
      <c r="E201" s="235"/>
      <c r="F201" s="254" t="s">
        <v>44</v>
      </c>
      <c r="G201" s="235"/>
      <c r="H201" s="356" t="s">
        <v>643</v>
      </c>
      <c r="I201" s="356"/>
      <c r="J201" s="356"/>
      <c r="K201" s="276"/>
    </row>
    <row r="202" spans="2:11" ht="15" customHeight="1">
      <c r="B202" s="255"/>
      <c r="C202" s="261"/>
      <c r="D202" s="235"/>
      <c r="E202" s="235"/>
      <c r="F202" s="254" t="s">
        <v>47</v>
      </c>
      <c r="G202" s="235"/>
      <c r="H202" s="356" t="s">
        <v>644</v>
      </c>
      <c r="I202" s="356"/>
      <c r="J202" s="356"/>
      <c r="K202" s="276"/>
    </row>
    <row r="203" spans="2:11" ht="15" customHeight="1">
      <c r="B203" s="255"/>
      <c r="C203" s="235"/>
      <c r="D203" s="235"/>
      <c r="E203" s="235"/>
      <c r="F203" s="254" t="s">
        <v>45</v>
      </c>
      <c r="G203" s="235"/>
      <c r="H203" s="356" t="s">
        <v>645</v>
      </c>
      <c r="I203" s="356"/>
      <c r="J203" s="356"/>
      <c r="K203" s="276"/>
    </row>
    <row r="204" spans="2:11" ht="15" customHeight="1">
      <c r="B204" s="255"/>
      <c r="C204" s="235"/>
      <c r="D204" s="235"/>
      <c r="E204" s="235"/>
      <c r="F204" s="254" t="s">
        <v>46</v>
      </c>
      <c r="G204" s="235"/>
      <c r="H204" s="356" t="s">
        <v>646</v>
      </c>
      <c r="I204" s="356"/>
      <c r="J204" s="356"/>
      <c r="K204" s="276"/>
    </row>
    <row r="205" spans="2:11" ht="15" customHeight="1">
      <c r="B205" s="255"/>
      <c r="C205" s="235"/>
      <c r="D205" s="235"/>
      <c r="E205" s="235"/>
      <c r="F205" s="254"/>
      <c r="G205" s="235"/>
      <c r="H205" s="235"/>
      <c r="I205" s="235"/>
      <c r="J205" s="235"/>
      <c r="K205" s="276"/>
    </row>
    <row r="206" spans="2:11" ht="15" customHeight="1">
      <c r="B206" s="255"/>
      <c r="C206" s="235" t="s">
        <v>587</v>
      </c>
      <c r="D206" s="235"/>
      <c r="E206" s="235"/>
      <c r="F206" s="254" t="s">
        <v>79</v>
      </c>
      <c r="G206" s="235"/>
      <c r="H206" s="356" t="s">
        <v>647</v>
      </c>
      <c r="I206" s="356"/>
      <c r="J206" s="356"/>
      <c r="K206" s="276"/>
    </row>
    <row r="207" spans="2:11" ht="15" customHeight="1">
      <c r="B207" s="255"/>
      <c r="C207" s="261"/>
      <c r="D207" s="235"/>
      <c r="E207" s="235"/>
      <c r="F207" s="254" t="s">
        <v>484</v>
      </c>
      <c r="G207" s="235"/>
      <c r="H207" s="356" t="s">
        <v>485</v>
      </c>
      <c r="I207" s="356"/>
      <c r="J207" s="356"/>
      <c r="K207" s="276"/>
    </row>
    <row r="208" spans="2:11" ht="15" customHeight="1">
      <c r="B208" s="255"/>
      <c r="C208" s="235"/>
      <c r="D208" s="235"/>
      <c r="E208" s="235"/>
      <c r="F208" s="254" t="s">
        <v>482</v>
      </c>
      <c r="G208" s="235"/>
      <c r="H208" s="356" t="s">
        <v>648</v>
      </c>
      <c r="I208" s="356"/>
      <c r="J208" s="356"/>
      <c r="K208" s="276"/>
    </row>
    <row r="209" spans="2:11" ht="15" customHeight="1">
      <c r="B209" s="293"/>
      <c r="C209" s="261"/>
      <c r="D209" s="261"/>
      <c r="E209" s="261"/>
      <c r="F209" s="254" t="s">
        <v>486</v>
      </c>
      <c r="G209" s="240"/>
      <c r="H209" s="355" t="s">
        <v>487</v>
      </c>
      <c r="I209" s="355"/>
      <c r="J209" s="355"/>
      <c r="K209" s="294"/>
    </row>
    <row r="210" spans="2:11" ht="15" customHeight="1">
      <c r="B210" s="293"/>
      <c r="C210" s="261"/>
      <c r="D210" s="261"/>
      <c r="E210" s="261"/>
      <c r="F210" s="254" t="s">
        <v>488</v>
      </c>
      <c r="G210" s="240"/>
      <c r="H210" s="355" t="s">
        <v>649</v>
      </c>
      <c r="I210" s="355"/>
      <c r="J210" s="355"/>
      <c r="K210" s="294"/>
    </row>
    <row r="211" spans="2:11" ht="15" customHeight="1">
      <c r="B211" s="293"/>
      <c r="C211" s="261"/>
      <c r="D211" s="261"/>
      <c r="E211" s="261"/>
      <c r="F211" s="295"/>
      <c r="G211" s="240"/>
      <c r="H211" s="296"/>
      <c r="I211" s="296"/>
      <c r="J211" s="296"/>
      <c r="K211" s="294"/>
    </row>
    <row r="212" spans="2:11" ht="15" customHeight="1">
      <c r="B212" s="293"/>
      <c r="C212" s="235" t="s">
        <v>611</v>
      </c>
      <c r="D212" s="261"/>
      <c r="E212" s="261"/>
      <c r="F212" s="254">
        <v>1</v>
      </c>
      <c r="G212" s="240"/>
      <c r="H212" s="355" t="s">
        <v>650</v>
      </c>
      <c r="I212" s="355"/>
      <c r="J212" s="355"/>
      <c r="K212" s="294"/>
    </row>
    <row r="213" spans="2:11" ht="15" customHeight="1">
      <c r="B213" s="293"/>
      <c r="C213" s="261"/>
      <c r="D213" s="261"/>
      <c r="E213" s="261"/>
      <c r="F213" s="254">
        <v>2</v>
      </c>
      <c r="G213" s="240"/>
      <c r="H213" s="355" t="s">
        <v>651</v>
      </c>
      <c r="I213" s="355"/>
      <c r="J213" s="355"/>
      <c r="K213" s="294"/>
    </row>
    <row r="214" spans="2:11" ht="15" customHeight="1">
      <c r="B214" s="293"/>
      <c r="C214" s="261"/>
      <c r="D214" s="261"/>
      <c r="E214" s="261"/>
      <c r="F214" s="254">
        <v>3</v>
      </c>
      <c r="G214" s="240"/>
      <c r="H214" s="355" t="s">
        <v>652</v>
      </c>
      <c r="I214" s="355"/>
      <c r="J214" s="355"/>
      <c r="K214" s="294"/>
    </row>
    <row r="215" spans="2:11" ht="15" customHeight="1">
      <c r="B215" s="293"/>
      <c r="C215" s="261"/>
      <c r="D215" s="261"/>
      <c r="E215" s="261"/>
      <c r="F215" s="254">
        <v>4</v>
      </c>
      <c r="G215" s="240"/>
      <c r="H215" s="355" t="s">
        <v>653</v>
      </c>
      <c r="I215" s="355"/>
      <c r="J215" s="355"/>
      <c r="K215" s="294"/>
    </row>
    <row r="216" spans="2:11" ht="12.75" customHeight="1">
      <c r="B216" s="297"/>
      <c r="C216" s="298"/>
      <c r="D216" s="298"/>
      <c r="E216" s="298"/>
      <c r="F216" s="298"/>
      <c r="G216" s="298"/>
      <c r="H216" s="298"/>
      <c r="I216" s="298"/>
      <c r="J216" s="298"/>
      <c r="K216" s="299"/>
    </row>
  </sheetData>
  <mergeCells count="77">
    <mergeCell ref="D10:J10"/>
    <mergeCell ref="D11:J11"/>
    <mergeCell ref="D13:J13"/>
    <mergeCell ref="D14:J14"/>
    <mergeCell ref="D15:J15"/>
    <mergeCell ref="C3:J3"/>
    <mergeCell ref="C4:J4"/>
    <mergeCell ref="C6:J6"/>
    <mergeCell ref="C7:J7"/>
    <mergeCell ref="C9:J9"/>
    <mergeCell ref="D29:J29"/>
    <mergeCell ref="F16:J16"/>
    <mergeCell ref="F17:J17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G42:J42"/>
    <mergeCell ref="D31:J31"/>
    <mergeCell ref="D32:J32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D57:J57"/>
    <mergeCell ref="G43:J43"/>
    <mergeCell ref="D45:J45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C100:J100"/>
    <mergeCell ref="D58:J58"/>
    <mergeCell ref="D59:J59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H207:J207"/>
    <mergeCell ref="C120:J120"/>
    <mergeCell ref="C145:J145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15:J215"/>
    <mergeCell ref="H208:J208"/>
    <mergeCell ref="H209:J209"/>
    <mergeCell ref="H210:J210"/>
    <mergeCell ref="H212:J212"/>
    <mergeCell ref="H213:J213"/>
    <mergeCell ref="H214:J214"/>
  </mergeCells>
  <pageMargins left="0.59055118110236227" right="0.59055118110236227" top="0.59055118110236227" bottom="0.59055118110236227" header="0" footer="0"/>
  <pageSetup paperSize="9" scale="99" fitToHeight="100" orientation="landscape" blackAndWhite="1" r:id="rId1"/>
  <headerFooter>
    <oddFooter>Stránka &amp;P z &amp;N</oddFooter>
  </headerFooter>
  <rowBreaks count="1" manualBreakCount="1">
    <brk id="142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Rekapitulace stavby</vt:lpstr>
      <vt:lpstr>D.1.4A1 - Vnitřní silnopr...</vt:lpstr>
      <vt:lpstr>D.1.4A2 - Vnitřní silnopr...</vt:lpstr>
      <vt:lpstr>D.1.4A3 - Vnitřní silnopr...</vt:lpstr>
      <vt:lpstr>Pokyny pro vyplnění</vt:lpstr>
      <vt:lpstr>'D.1.4A1 - Vnitřní silnopr...'!Oblast_tisku</vt:lpstr>
      <vt:lpstr>'D.1.4A2 - Vnitřní silnopr...'!Oblast_tisku</vt:lpstr>
      <vt:lpstr>'D.1.4A3 - Vnitřní silnopr...'!Oblast_tisku</vt:lpstr>
      <vt:lpstr>'Pokyny pro vyplnění'!Oblast_tisku</vt:lpstr>
      <vt:lpstr>'Rekapitulace stavby'!Oblast_tisku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Bartoň Dalibor, Ing.</dc:creator>
  <cp:lastModifiedBy>Bartoň Dalibor, Ing.</cp:lastModifiedBy>
  <cp:lastPrinted>2020-05-25T08:59:53Z</cp:lastPrinted>
  <dcterms:created xsi:type="dcterms:W3CDTF">2020-05-22T08:29:35Z</dcterms:created>
  <dcterms:modified xsi:type="dcterms:W3CDTF">2020-05-25T09:13:27Z</dcterms:modified>
</cp:coreProperties>
</file>