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me\Desktop\vysvetlenie č. 4,5\"/>
    </mc:Choice>
  </mc:AlternateContent>
  <bookViews>
    <workbookView xWindow="0" yWindow="0" windowWidth="11580" windowHeight="8004" firstSheet="1" activeTab="2"/>
  </bookViews>
  <sheets>
    <sheet name="Rekapitulácia stavby" sheetId="1" r:id="rId1"/>
    <sheet name="SO 01 - Futbalové ihrisko..." sheetId="2" r:id="rId2"/>
    <sheet name="SO 02 -  Odvodnenie ihriska" sheetId="3" r:id="rId3"/>
    <sheet name="SO 03 - Osvetlenie" sheetId="4" r:id="rId4"/>
    <sheet name="SO 04.1 -  Distribučné ro..." sheetId="5" r:id="rId5"/>
    <sheet name="SO 04.2 - Elektrická kábl..." sheetId="6" r:id="rId6"/>
    <sheet name="TO 01 - Ochladzovanie ume..." sheetId="7" r:id="rId7"/>
    <sheet name="Zoznam figúr" sheetId="8" r:id="rId8"/>
  </sheets>
  <definedNames>
    <definedName name="_xlnm._FilterDatabase" localSheetId="1" hidden="1">'SO 01 - Futbalové ihrisko...'!$C$128:$K$349</definedName>
    <definedName name="_xlnm._FilterDatabase" localSheetId="2" hidden="1">'SO 02 -  Odvodnenie ihriska'!$C$123:$K$280</definedName>
    <definedName name="_xlnm._FilterDatabase" localSheetId="3" hidden="1">'SO 03 - Osvetlenie'!$C$121:$K$171</definedName>
    <definedName name="_xlnm._FilterDatabase" localSheetId="4" hidden="1">'SO 04.1 -  Distribučné ro...'!$C$123:$K$177</definedName>
    <definedName name="_xlnm._FilterDatabase" localSheetId="5" hidden="1">'SO 04.2 - Elektrická kábl...'!$C$123:$K$156</definedName>
    <definedName name="_xlnm._FilterDatabase" localSheetId="6" hidden="1">'TO 01 - Ochladzovanie ume...'!$C$121:$K$155</definedName>
    <definedName name="_xlnm.Print_Titles" localSheetId="0">'Rekapitulácia stavby'!$92:$92</definedName>
    <definedName name="_xlnm.Print_Titles" localSheetId="1">'SO 01 - Futbalové ihrisko...'!$128:$128</definedName>
    <definedName name="_xlnm.Print_Titles" localSheetId="2">'SO 02 -  Odvodnenie ihriska'!$123:$123</definedName>
    <definedName name="_xlnm.Print_Titles" localSheetId="3">'SO 03 - Osvetlenie'!$121:$121</definedName>
    <definedName name="_xlnm.Print_Titles" localSheetId="4">'SO 04.1 -  Distribučné ro...'!$123:$123</definedName>
    <definedName name="_xlnm.Print_Titles" localSheetId="5">'SO 04.2 - Elektrická kábl...'!$123:$123</definedName>
    <definedName name="_xlnm.Print_Titles" localSheetId="6">'TO 01 - Ochladzovanie ume...'!$121:$121</definedName>
    <definedName name="_xlnm.Print_Titles" localSheetId="7">'Zoznam figúr'!$9:$9</definedName>
    <definedName name="_xlnm.Print_Area" localSheetId="0">'Rekapitulácia stavby'!$D$4:$AO$76,'Rekapitulácia stavby'!$C$82:$AQ$101</definedName>
    <definedName name="_xlnm.Print_Area" localSheetId="1">'SO 01 - Futbalové ihrisko...'!$C$4:$J$76,'SO 01 - Futbalové ihrisko...'!$C$82:$J$110,'SO 01 - Futbalové ihrisko...'!$C$116:$J$349</definedName>
    <definedName name="_xlnm.Print_Area" localSheetId="2">'SO 02 -  Odvodnenie ihriska'!$C$4:$J$76,'SO 02 -  Odvodnenie ihriska'!$C$82:$J$105,'SO 02 -  Odvodnenie ihriska'!$C$111:$J$280</definedName>
    <definedName name="_xlnm.Print_Area" localSheetId="3">'SO 03 - Osvetlenie'!$C$4:$J$76,'SO 03 - Osvetlenie'!$C$82:$J$103,'SO 03 - Osvetlenie'!$C$109:$J$171</definedName>
    <definedName name="_xlnm.Print_Area" localSheetId="4">'SO 04.1 -  Distribučné ro...'!$C$4:$J$76,'SO 04.1 -  Distribučné ro...'!$C$82:$J$105,'SO 04.1 -  Distribučné ro...'!$C$111:$J$177</definedName>
    <definedName name="_xlnm.Print_Area" localSheetId="5">'SO 04.2 - Elektrická kábl...'!$C$4:$J$76,'SO 04.2 - Elektrická kábl...'!$C$82:$J$105,'SO 04.2 - Elektrická kábl...'!$C$111:$J$156</definedName>
    <definedName name="_xlnm.Print_Area" localSheetId="6">'TO 01 - Ochladzovanie ume...'!$C$4:$J$76,'TO 01 - Ochladzovanie ume...'!$C$82:$J$103,'TO 01 - Ochladzovanie ume...'!$C$109:$J$155</definedName>
    <definedName name="_xlnm.Print_Area" localSheetId="7">'Zoznam figúr'!$C$4:$G$181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8" l="1"/>
  <c r="J37" i="7"/>
  <c r="J36" i="7"/>
  <c r="AY100" i="1" s="1"/>
  <c r="J35" i="7"/>
  <c r="AX100" i="1" s="1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J119" i="7"/>
  <c r="J118" i="7"/>
  <c r="F118" i="7"/>
  <c r="F116" i="7"/>
  <c r="E114" i="7"/>
  <c r="J92" i="7"/>
  <c r="J91" i="7"/>
  <c r="F91" i="7"/>
  <c r="F89" i="7"/>
  <c r="E87" i="7"/>
  <c r="J18" i="7"/>
  <c r="E18" i="7"/>
  <c r="F119" i="7"/>
  <c r="J17" i="7"/>
  <c r="J12" i="7"/>
  <c r="J116" i="7" s="1"/>
  <c r="E7" i="7"/>
  <c r="E85" i="7" s="1"/>
  <c r="J37" i="6"/>
  <c r="J36" i="6"/>
  <c r="AY99" i="1"/>
  <c r="J35" i="6"/>
  <c r="AX99" i="1" s="1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0" i="6"/>
  <c r="BH130" i="6"/>
  <c r="BG130" i="6"/>
  <c r="BE130" i="6"/>
  <c r="T130" i="6"/>
  <c r="T129" i="6" s="1"/>
  <c r="R130" i="6"/>
  <c r="R129" i="6" s="1"/>
  <c r="P130" i="6"/>
  <c r="P129" i="6" s="1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J121" i="6"/>
  <c r="J120" i="6"/>
  <c r="F120" i="6"/>
  <c r="F118" i="6"/>
  <c r="E116" i="6"/>
  <c r="J92" i="6"/>
  <c r="J91" i="6"/>
  <c r="F91" i="6"/>
  <c r="F89" i="6"/>
  <c r="E87" i="6"/>
  <c r="J18" i="6"/>
  <c r="E18" i="6"/>
  <c r="F121" i="6"/>
  <c r="J17" i="6"/>
  <c r="J12" i="6"/>
  <c r="J118" i="6" s="1"/>
  <c r="E7" i="6"/>
  <c r="E114" i="6" s="1"/>
  <c r="J37" i="5"/>
  <c r="J36" i="5"/>
  <c r="AY98" i="1" s="1"/>
  <c r="J35" i="5"/>
  <c r="AX98" i="1" s="1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J121" i="5"/>
  <c r="J120" i="5"/>
  <c r="F120" i="5"/>
  <c r="F118" i="5"/>
  <c r="E116" i="5"/>
  <c r="J92" i="5"/>
  <c r="J91" i="5"/>
  <c r="F91" i="5"/>
  <c r="F89" i="5"/>
  <c r="E87" i="5"/>
  <c r="J18" i="5"/>
  <c r="E18" i="5"/>
  <c r="F121" i="5" s="1"/>
  <c r="J17" i="5"/>
  <c r="J12" i="5"/>
  <c r="J118" i="5" s="1"/>
  <c r="E7" i="5"/>
  <c r="E114" i="5" s="1"/>
  <c r="J37" i="4"/>
  <c r="J36" i="4"/>
  <c r="AY97" i="1" s="1"/>
  <c r="J35" i="4"/>
  <c r="AX97" i="1" s="1"/>
  <c r="BI171" i="4"/>
  <c r="BH171" i="4"/>
  <c r="BG171" i="4"/>
  <c r="BE171" i="4"/>
  <c r="T171" i="4"/>
  <c r="T170" i="4" s="1"/>
  <c r="R171" i="4"/>
  <c r="R170" i="4" s="1"/>
  <c r="P171" i="4"/>
  <c r="P170" i="4" s="1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5" i="4"/>
  <c r="BH125" i="4"/>
  <c r="BG125" i="4"/>
  <c r="BE125" i="4"/>
  <c r="T125" i="4"/>
  <c r="T124" i="4" s="1"/>
  <c r="T123" i="4" s="1"/>
  <c r="R125" i="4"/>
  <c r="R124" i="4" s="1"/>
  <c r="R123" i="4" s="1"/>
  <c r="P125" i="4"/>
  <c r="P124" i="4" s="1"/>
  <c r="P123" i="4" s="1"/>
  <c r="J119" i="4"/>
  <c r="J118" i="4"/>
  <c r="F118" i="4"/>
  <c r="F116" i="4"/>
  <c r="E114" i="4"/>
  <c r="J92" i="4"/>
  <c r="J91" i="4"/>
  <c r="F91" i="4"/>
  <c r="F89" i="4"/>
  <c r="E87" i="4"/>
  <c r="J18" i="4"/>
  <c r="E18" i="4"/>
  <c r="F92" i="4" s="1"/>
  <c r="J17" i="4"/>
  <c r="J12" i="4"/>
  <c r="J116" i="4" s="1"/>
  <c r="E7" i="4"/>
  <c r="E112" i="4" s="1"/>
  <c r="J37" i="3"/>
  <c r="J36" i="3"/>
  <c r="AY96" i="1" s="1"/>
  <c r="J35" i="3"/>
  <c r="AX96" i="1"/>
  <c r="BI280" i="3"/>
  <c r="BH280" i="3"/>
  <c r="BG280" i="3"/>
  <c r="BE280" i="3"/>
  <c r="T280" i="3"/>
  <c r="T279" i="3" s="1"/>
  <c r="R280" i="3"/>
  <c r="R279" i="3" s="1"/>
  <c r="P280" i="3"/>
  <c r="P279" i="3" s="1"/>
  <c r="BI278" i="3"/>
  <c r="BH278" i="3"/>
  <c r="BG278" i="3"/>
  <c r="BE278" i="3"/>
  <c r="T278" i="3"/>
  <c r="T277" i="3" s="1"/>
  <c r="R278" i="3"/>
  <c r="R277" i="3" s="1"/>
  <c r="P278" i="3"/>
  <c r="P277" i="3" s="1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68" i="3"/>
  <c r="BH268" i="3"/>
  <c r="BG268" i="3"/>
  <c r="BE268" i="3"/>
  <c r="T268" i="3"/>
  <c r="R268" i="3"/>
  <c r="P268" i="3"/>
  <c r="BI265" i="3"/>
  <c r="BH265" i="3"/>
  <c r="BG265" i="3"/>
  <c r="BE265" i="3"/>
  <c r="T265" i="3"/>
  <c r="R265" i="3"/>
  <c r="P265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57" i="3"/>
  <c r="BH257" i="3"/>
  <c r="BG257" i="3"/>
  <c r="BE257" i="3"/>
  <c r="T257" i="3"/>
  <c r="R257" i="3"/>
  <c r="P257" i="3"/>
  <c r="BI255" i="3"/>
  <c r="BH255" i="3"/>
  <c r="BG255" i="3"/>
  <c r="BE255" i="3"/>
  <c r="T255" i="3"/>
  <c r="R255" i="3"/>
  <c r="P255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5" i="3"/>
  <c r="BH245" i="3"/>
  <c r="BG245" i="3"/>
  <c r="BE245" i="3"/>
  <c r="T245" i="3"/>
  <c r="R245" i="3"/>
  <c r="P245" i="3"/>
  <c r="BI243" i="3"/>
  <c r="BH243" i="3"/>
  <c r="BG243" i="3"/>
  <c r="BE243" i="3"/>
  <c r="T243" i="3"/>
  <c r="R243" i="3"/>
  <c r="P243" i="3"/>
  <c r="BI239" i="3"/>
  <c r="BH239" i="3"/>
  <c r="BG239" i="3"/>
  <c r="BE239" i="3"/>
  <c r="T239" i="3"/>
  <c r="R239" i="3"/>
  <c r="P239" i="3"/>
  <c r="BI237" i="3"/>
  <c r="BH237" i="3"/>
  <c r="BG237" i="3"/>
  <c r="BE237" i="3"/>
  <c r="T237" i="3"/>
  <c r="R237" i="3"/>
  <c r="P237" i="3"/>
  <c r="BI234" i="3"/>
  <c r="BH234" i="3"/>
  <c r="BG234" i="3"/>
  <c r="BE234" i="3"/>
  <c r="T234" i="3"/>
  <c r="R234" i="3"/>
  <c r="P234" i="3"/>
  <c r="BI227" i="3"/>
  <c r="BH227" i="3"/>
  <c r="BG227" i="3"/>
  <c r="BE227" i="3"/>
  <c r="T227" i="3"/>
  <c r="T226" i="3" s="1"/>
  <c r="R227" i="3"/>
  <c r="R226" i="3" s="1"/>
  <c r="P227" i="3"/>
  <c r="P226" i="3" s="1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1" i="3"/>
  <c r="BH221" i="3"/>
  <c r="BG221" i="3"/>
  <c r="BE221" i="3"/>
  <c r="T221" i="3"/>
  <c r="R221" i="3"/>
  <c r="P221" i="3"/>
  <c r="BI219" i="3"/>
  <c r="BH219" i="3"/>
  <c r="BG219" i="3"/>
  <c r="BE219" i="3"/>
  <c r="T219" i="3"/>
  <c r="R219" i="3"/>
  <c r="P219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06" i="3"/>
  <c r="BH206" i="3"/>
  <c r="BG206" i="3"/>
  <c r="BE206" i="3"/>
  <c r="T206" i="3"/>
  <c r="R206" i="3"/>
  <c r="P206" i="3"/>
  <c r="BI198" i="3"/>
  <c r="BH198" i="3"/>
  <c r="BG198" i="3"/>
  <c r="BE198" i="3"/>
  <c r="T198" i="3"/>
  <c r="R198" i="3"/>
  <c r="P198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71" i="3"/>
  <c r="BH171" i="3"/>
  <c r="BG171" i="3"/>
  <c r="BE171" i="3"/>
  <c r="T171" i="3"/>
  <c r="R171" i="3"/>
  <c r="P171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4" i="3"/>
  <c r="BH164" i="3"/>
  <c r="BG164" i="3"/>
  <c r="BE164" i="3"/>
  <c r="T164" i="3"/>
  <c r="R164" i="3"/>
  <c r="P164" i="3"/>
  <c r="BI162" i="3"/>
  <c r="BH162" i="3"/>
  <c r="BG162" i="3"/>
  <c r="BE162" i="3"/>
  <c r="T162" i="3"/>
  <c r="R162" i="3"/>
  <c r="P162" i="3"/>
  <c r="BI158" i="3"/>
  <c r="BH158" i="3"/>
  <c r="BG158" i="3"/>
  <c r="BE158" i="3"/>
  <c r="T158" i="3"/>
  <c r="R158" i="3"/>
  <c r="P158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48" i="3"/>
  <c r="BH148" i="3"/>
  <c r="BG148" i="3"/>
  <c r="BE148" i="3"/>
  <c r="T148" i="3"/>
  <c r="R148" i="3"/>
  <c r="P148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R141" i="3"/>
  <c r="P141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27" i="3"/>
  <c r="BH127" i="3"/>
  <c r="BG127" i="3"/>
  <c r="BE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 s="1"/>
  <c r="J17" i="3"/>
  <c r="J12" i="3"/>
  <c r="J118" i="3" s="1"/>
  <c r="E7" i="3"/>
  <c r="E114" i="3" s="1"/>
  <c r="J37" i="2"/>
  <c r="J36" i="2"/>
  <c r="AY95" i="1" s="1"/>
  <c r="J35" i="2"/>
  <c r="AX95" i="1" s="1"/>
  <c r="BI349" i="2"/>
  <c r="BH349" i="2"/>
  <c r="BG349" i="2"/>
  <c r="BE349" i="2"/>
  <c r="T349" i="2"/>
  <c r="T348" i="2" s="1"/>
  <c r="R349" i="2"/>
  <c r="R348" i="2" s="1"/>
  <c r="P349" i="2"/>
  <c r="P348" i="2" s="1"/>
  <c r="BI346" i="2"/>
  <c r="BH346" i="2"/>
  <c r="BG346" i="2"/>
  <c r="BE346" i="2"/>
  <c r="T346" i="2"/>
  <c r="T345" i="2" s="1"/>
  <c r="R346" i="2"/>
  <c r="R345" i="2" s="1"/>
  <c r="P346" i="2"/>
  <c r="P345" i="2" s="1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29" i="2"/>
  <c r="BH329" i="2"/>
  <c r="BG329" i="2"/>
  <c r="BE329" i="2"/>
  <c r="T329" i="2"/>
  <c r="R329" i="2"/>
  <c r="P329" i="2"/>
  <c r="BI327" i="2"/>
  <c r="BH327" i="2"/>
  <c r="BG327" i="2"/>
  <c r="BE327" i="2"/>
  <c r="T327" i="2"/>
  <c r="R327" i="2"/>
  <c r="P327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0" i="2"/>
  <c r="BH320" i="2"/>
  <c r="BG320" i="2"/>
  <c r="BE320" i="2"/>
  <c r="T320" i="2"/>
  <c r="R320" i="2"/>
  <c r="P320" i="2"/>
  <c r="BI318" i="2"/>
  <c r="BH318" i="2"/>
  <c r="BG318" i="2"/>
  <c r="BE318" i="2"/>
  <c r="T318" i="2"/>
  <c r="T317" i="2" s="1"/>
  <c r="R318" i="2"/>
  <c r="R317" i="2" s="1"/>
  <c r="P318" i="2"/>
  <c r="P317" i="2" s="1"/>
  <c r="BI315" i="2"/>
  <c r="BH315" i="2"/>
  <c r="BG315" i="2"/>
  <c r="BE315" i="2"/>
  <c r="T315" i="2"/>
  <c r="T314" i="2" s="1"/>
  <c r="R315" i="2"/>
  <c r="R314" i="2" s="1"/>
  <c r="P315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4" i="2"/>
  <c r="BH304" i="2"/>
  <c r="BG304" i="2"/>
  <c r="BE304" i="2"/>
  <c r="T304" i="2"/>
  <c r="R304" i="2"/>
  <c r="P304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5" i="2"/>
  <c r="BH295" i="2"/>
  <c r="BG295" i="2"/>
  <c r="BE295" i="2"/>
  <c r="T295" i="2"/>
  <c r="R295" i="2"/>
  <c r="P295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1" i="2"/>
  <c r="BH281" i="2"/>
  <c r="BG281" i="2"/>
  <c r="BE281" i="2"/>
  <c r="T281" i="2"/>
  <c r="R281" i="2"/>
  <c r="P281" i="2"/>
  <c r="BI275" i="2"/>
  <c r="BH275" i="2"/>
  <c r="BG275" i="2"/>
  <c r="BE275" i="2"/>
  <c r="T275" i="2"/>
  <c r="R275" i="2"/>
  <c r="P275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0" i="2"/>
  <c r="BH260" i="2"/>
  <c r="BG260" i="2"/>
  <c r="BE260" i="2"/>
  <c r="T260" i="2"/>
  <c r="R260" i="2"/>
  <c r="P260" i="2"/>
  <c r="BI255" i="2"/>
  <c r="BH255" i="2"/>
  <c r="BG255" i="2"/>
  <c r="BE255" i="2"/>
  <c r="T255" i="2"/>
  <c r="R255" i="2"/>
  <c r="P255" i="2"/>
  <c r="BI253" i="2"/>
  <c r="BH253" i="2"/>
  <c r="BG253" i="2"/>
  <c r="BE253" i="2"/>
  <c r="T253" i="2"/>
  <c r="R253" i="2"/>
  <c r="P253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18" i="2"/>
  <c r="BH218" i="2"/>
  <c r="BG218" i="2"/>
  <c r="BE218" i="2"/>
  <c r="T218" i="2"/>
  <c r="R218" i="2"/>
  <c r="P218" i="2"/>
  <c r="BI215" i="2"/>
  <c r="BH215" i="2"/>
  <c r="BG215" i="2"/>
  <c r="BE215" i="2"/>
  <c r="T215" i="2"/>
  <c r="R215" i="2"/>
  <c r="P215" i="2"/>
  <c r="BI207" i="2"/>
  <c r="BH207" i="2"/>
  <c r="BG207" i="2"/>
  <c r="BE207" i="2"/>
  <c r="T207" i="2"/>
  <c r="R207" i="2"/>
  <c r="P207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3" i="2"/>
  <c r="BH193" i="2"/>
  <c r="BG193" i="2"/>
  <c r="BE193" i="2"/>
  <c r="T193" i="2"/>
  <c r="R193" i="2"/>
  <c r="P193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J126" i="2"/>
  <c r="J125" i="2"/>
  <c r="F125" i="2"/>
  <c r="F123" i="2"/>
  <c r="E121" i="2"/>
  <c r="J92" i="2"/>
  <c r="J91" i="2"/>
  <c r="F91" i="2"/>
  <c r="F89" i="2"/>
  <c r="E87" i="2"/>
  <c r="J18" i="2"/>
  <c r="E18" i="2"/>
  <c r="F126" i="2" s="1"/>
  <c r="J17" i="2"/>
  <c r="J12" i="2"/>
  <c r="J123" i="2" s="1"/>
  <c r="E7" i="2"/>
  <c r="E119" i="2" s="1"/>
  <c r="L90" i="1"/>
  <c r="AM90" i="1"/>
  <c r="AM89" i="1"/>
  <c r="L89" i="1"/>
  <c r="AM87" i="1"/>
  <c r="L87" i="1"/>
  <c r="L85" i="1"/>
  <c r="L84" i="1"/>
  <c r="BK155" i="7"/>
  <c r="J155" i="7"/>
  <c r="BK154" i="7"/>
  <c r="J154" i="7"/>
  <c r="BK153" i="7"/>
  <c r="J153" i="7"/>
  <c r="BK151" i="7"/>
  <c r="J151" i="7"/>
  <c r="BK150" i="7"/>
  <c r="J150" i="7"/>
  <c r="BK149" i="7"/>
  <c r="J149" i="7"/>
  <c r="BK147" i="7"/>
  <c r="J147" i="7"/>
  <c r="BK146" i="7"/>
  <c r="J146" i="7"/>
  <c r="BK145" i="7"/>
  <c r="J145" i="7"/>
  <c r="BK144" i="7"/>
  <c r="J144" i="7"/>
  <c r="BK143" i="7"/>
  <c r="J143" i="7"/>
  <c r="BK142" i="7"/>
  <c r="J142" i="7"/>
  <c r="BK141" i="7"/>
  <c r="J141" i="7"/>
  <c r="BK140" i="7"/>
  <c r="J140" i="7"/>
  <c r="BK139" i="7"/>
  <c r="J139" i="7"/>
  <c r="BK138" i="7"/>
  <c r="J138" i="7"/>
  <c r="BK137" i="7"/>
  <c r="J137" i="7"/>
  <c r="J135" i="7"/>
  <c r="J134" i="7"/>
  <c r="J133" i="7"/>
  <c r="BK132" i="7"/>
  <c r="BK131" i="7"/>
  <c r="BK130" i="7"/>
  <c r="BK128" i="7"/>
  <c r="BK127" i="7"/>
  <c r="J126" i="7"/>
  <c r="BK125" i="7"/>
  <c r="J156" i="6"/>
  <c r="J155" i="6"/>
  <c r="J154" i="6"/>
  <c r="BK153" i="6"/>
  <c r="BK151" i="6"/>
  <c r="J150" i="6"/>
  <c r="J149" i="6"/>
  <c r="J148" i="6"/>
  <c r="J147" i="6"/>
  <c r="BK146" i="6"/>
  <c r="BK145" i="6"/>
  <c r="BK143" i="6"/>
  <c r="J142" i="6"/>
  <c r="J141" i="6"/>
  <c r="BK139" i="6"/>
  <c r="J138" i="6"/>
  <c r="BK137" i="6"/>
  <c r="BK136" i="6"/>
  <c r="J134" i="6"/>
  <c r="J133" i="6"/>
  <c r="J132" i="6"/>
  <c r="BK130" i="6"/>
  <c r="BK128" i="6"/>
  <c r="J127" i="6"/>
  <c r="BK177" i="5"/>
  <c r="J176" i="5"/>
  <c r="BK175" i="5"/>
  <c r="J174" i="5"/>
  <c r="BK173" i="5"/>
  <c r="J172" i="5"/>
  <c r="BK170" i="5"/>
  <c r="BK169" i="5"/>
  <c r="BK168" i="5"/>
  <c r="J168" i="5"/>
  <c r="BK166" i="5"/>
  <c r="J166" i="5"/>
  <c r="BK165" i="5"/>
  <c r="J165" i="5"/>
  <c r="BK164" i="5"/>
  <c r="J164" i="5"/>
  <c r="BK163" i="5"/>
  <c r="J163" i="5"/>
  <c r="BK162" i="5"/>
  <c r="J162" i="5"/>
  <c r="J161" i="5"/>
  <c r="BK160" i="5"/>
  <c r="BK159" i="5"/>
  <c r="BK157" i="5"/>
  <c r="BK156" i="5"/>
  <c r="J155" i="5"/>
  <c r="BK154" i="5"/>
  <c r="J154" i="5"/>
  <c r="J153" i="5"/>
  <c r="BK152" i="5"/>
  <c r="BK151" i="5"/>
  <c r="BK150" i="5"/>
  <c r="J149" i="5"/>
  <c r="BK148" i="5"/>
  <c r="BK146" i="5"/>
  <c r="BK145" i="5"/>
  <c r="BK144" i="5"/>
  <c r="BK143" i="5"/>
  <c r="BK142" i="5"/>
  <c r="J142" i="5"/>
  <c r="J141" i="5"/>
  <c r="J140" i="5"/>
  <c r="BK138" i="5"/>
  <c r="BK137" i="5"/>
  <c r="BK136" i="5"/>
  <c r="J135" i="5"/>
  <c r="BK133" i="5"/>
  <c r="J132" i="5"/>
  <c r="J131" i="5"/>
  <c r="BK130" i="5"/>
  <c r="BK129" i="5"/>
  <c r="J128" i="5"/>
  <c r="BK127" i="5"/>
  <c r="J171" i="4"/>
  <c r="J169" i="4"/>
  <c r="BK168" i="4"/>
  <c r="J167" i="4"/>
  <c r="J166" i="4"/>
  <c r="J165" i="4"/>
  <c r="J164" i="4"/>
  <c r="BK163" i="4"/>
  <c r="J160" i="4"/>
  <c r="J159" i="4"/>
  <c r="BK157" i="4"/>
  <c r="J154" i="4"/>
  <c r="J153" i="4"/>
  <c r="J152" i="4"/>
  <c r="J150" i="4"/>
  <c r="BK148" i="4"/>
  <c r="BK147" i="4"/>
  <c r="BK146" i="4"/>
  <c r="BK142" i="4"/>
  <c r="J141" i="4"/>
  <c r="BK140" i="4"/>
  <c r="J139" i="4"/>
  <c r="BK138" i="4"/>
  <c r="J137" i="4"/>
  <c r="BK136" i="4"/>
  <c r="BK135" i="4"/>
  <c r="BK134" i="4"/>
  <c r="BK133" i="4"/>
  <c r="BK132" i="4"/>
  <c r="BK131" i="4"/>
  <c r="BK128" i="4"/>
  <c r="BK125" i="4"/>
  <c r="BK280" i="3"/>
  <c r="BK278" i="3"/>
  <c r="J276" i="3"/>
  <c r="BK272" i="3"/>
  <c r="BK263" i="3"/>
  <c r="BK257" i="3"/>
  <c r="J255" i="3"/>
  <c r="BK253" i="3"/>
  <c r="J252" i="3"/>
  <c r="J250" i="3"/>
  <c r="J248" i="3"/>
  <c r="J247" i="3"/>
  <c r="J245" i="3"/>
  <c r="J243" i="3"/>
  <c r="J239" i="3"/>
  <c r="J237" i="3"/>
  <c r="BK234" i="3"/>
  <c r="J224" i="3"/>
  <c r="J223" i="3"/>
  <c r="J219" i="3"/>
  <c r="J214" i="3"/>
  <c r="J212" i="3"/>
  <c r="BK198" i="3"/>
  <c r="BK171" i="3"/>
  <c r="BK169" i="3"/>
  <c r="J164" i="3"/>
  <c r="J162" i="3"/>
  <c r="BK158" i="3"/>
  <c r="J155" i="3"/>
  <c r="J141" i="3"/>
  <c r="BK136" i="3"/>
  <c r="BK344" i="2"/>
  <c r="BK342" i="2"/>
  <c r="BK339" i="2"/>
  <c r="BK337" i="2"/>
  <c r="BK335" i="2"/>
  <c r="BK334" i="2"/>
  <c r="BK332" i="2"/>
  <c r="J331" i="2"/>
  <c r="BK327" i="2"/>
  <c r="J320" i="2"/>
  <c r="J318" i="2"/>
  <c r="J315" i="2"/>
  <c r="BK313" i="2"/>
  <c r="BK312" i="2"/>
  <c r="J310" i="2"/>
  <c r="BK309" i="2"/>
  <c r="BK307" i="2"/>
  <c r="BK304" i="2"/>
  <c r="BK298" i="2"/>
  <c r="BK295" i="2"/>
  <c r="J289" i="2"/>
  <c r="J283" i="2"/>
  <c r="J275" i="2"/>
  <c r="BK273" i="2"/>
  <c r="BK272" i="2"/>
  <c r="BK271" i="2"/>
  <c r="J267" i="2"/>
  <c r="BK266" i="2"/>
  <c r="J265" i="2"/>
  <c r="BK264" i="2"/>
  <c r="BK255" i="2"/>
  <c r="BK248" i="2"/>
  <c r="J247" i="2"/>
  <c r="J242" i="2"/>
  <c r="BK240" i="2"/>
  <c r="J237" i="2"/>
  <c r="BK236" i="2"/>
  <c r="BK232" i="2"/>
  <c r="BK230" i="2"/>
  <c r="J227" i="2"/>
  <c r="BK225" i="2"/>
  <c r="J207" i="2"/>
  <c r="J202" i="2"/>
  <c r="J193" i="2"/>
  <c r="J185" i="2"/>
  <c r="BK183" i="2"/>
  <c r="BK178" i="2"/>
  <c r="J176" i="2"/>
  <c r="BK172" i="2"/>
  <c r="BK170" i="2"/>
  <c r="BK166" i="2"/>
  <c r="BK164" i="2"/>
  <c r="BK154" i="2"/>
  <c r="J141" i="2"/>
  <c r="J137" i="2"/>
  <c r="J133" i="2"/>
  <c r="J132" i="2"/>
  <c r="AS94" i="1"/>
  <c r="J162" i="4"/>
  <c r="BK161" i="4"/>
  <c r="BK160" i="4"/>
  <c r="BK156" i="4"/>
  <c r="J155" i="4"/>
  <c r="BK154" i="4"/>
  <c r="J151" i="4"/>
  <c r="BK149" i="4"/>
  <c r="J146" i="4"/>
  <c r="BK145" i="4"/>
  <c r="BK143" i="4"/>
  <c r="J135" i="4"/>
  <c r="J133" i="4"/>
  <c r="J132" i="4"/>
  <c r="J131" i="4"/>
  <c r="J130" i="4"/>
  <c r="J129" i="4"/>
  <c r="J128" i="4"/>
  <c r="J280" i="3"/>
  <c r="J278" i="3"/>
  <c r="BK276" i="3"/>
  <c r="J275" i="3"/>
  <c r="J272" i="3"/>
  <c r="J271" i="3"/>
  <c r="J268" i="3"/>
  <c r="J265" i="3"/>
  <c r="J263" i="3"/>
  <c r="J262" i="3"/>
  <c r="BK261" i="3"/>
  <c r="J253" i="3"/>
  <c r="BK251" i="3"/>
  <c r="BK245" i="3"/>
  <c r="BK227" i="3"/>
  <c r="J221" i="3"/>
  <c r="BK219" i="3"/>
  <c r="BK214" i="3"/>
  <c r="BK212" i="3"/>
  <c r="BK206" i="3"/>
  <c r="J198" i="3"/>
  <c r="BK191" i="3"/>
  <c r="J189" i="3"/>
  <c r="J169" i="3"/>
  <c r="BK167" i="3"/>
  <c r="BK162" i="3"/>
  <c r="J158" i="3"/>
  <c r="BK155" i="3"/>
  <c r="BK153" i="3"/>
  <c r="BK148" i="3"/>
  <c r="J148" i="3"/>
  <c r="BK143" i="3"/>
  <c r="J143" i="3"/>
  <c r="BK134" i="3"/>
  <c r="J127" i="3"/>
  <c r="J349" i="2"/>
  <c r="J346" i="2"/>
  <c r="J340" i="2"/>
  <c r="J339" i="2"/>
  <c r="J337" i="2"/>
  <c r="J334" i="2"/>
  <c r="J332" i="2"/>
  <c r="J329" i="2"/>
  <c r="J323" i="2"/>
  <c r="BK322" i="2"/>
  <c r="BK320" i="2"/>
  <c r="BK318" i="2"/>
  <c r="BK315" i="2"/>
  <c r="J313" i="2"/>
  <c r="J312" i="2"/>
  <c r="BK310" i="2"/>
  <c r="J309" i="2"/>
  <c r="J306" i="2"/>
  <c r="J299" i="2"/>
  <c r="BK293" i="2"/>
  <c r="BK291" i="2"/>
  <c r="BK289" i="2"/>
  <c r="BK287" i="2"/>
  <c r="J284" i="2"/>
  <c r="J281" i="2"/>
  <c r="BK275" i="2"/>
  <c r="J273" i="2"/>
  <c r="J272" i="2"/>
  <c r="J270" i="2"/>
  <c r="BK269" i="2"/>
  <c r="BK268" i="2"/>
  <c r="BK267" i="2"/>
  <c r="J266" i="2"/>
  <c r="BK263" i="2"/>
  <c r="BK260" i="2"/>
  <c r="J255" i="2"/>
  <c r="BK253" i="2"/>
  <c r="BK247" i="2"/>
  <c r="BK245" i="2"/>
  <c r="J243" i="2"/>
  <c r="BK242" i="2"/>
  <c r="J240" i="2"/>
  <c r="BK237" i="2"/>
  <c r="J236" i="2"/>
  <c r="J218" i="2"/>
  <c r="BK215" i="2"/>
  <c r="BK207" i="2"/>
  <c r="J200" i="2"/>
  <c r="BK176" i="2"/>
  <c r="BK174" i="2"/>
  <c r="J172" i="2"/>
  <c r="BK162" i="2"/>
  <c r="J154" i="2"/>
  <c r="J152" i="2"/>
  <c r="J146" i="2"/>
  <c r="BK144" i="2"/>
  <c r="BK141" i="2"/>
  <c r="BK137" i="2"/>
  <c r="J135" i="2"/>
  <c r="J134" i="2"/>
  <c r="BK135" i="7"/>
  <c r="BK134" i="7"/>
  <c r="BK133" i="7"/>
  <c r="J132" i="7"/>
  <c r="J131" i="7"/>
  <c r="J130" i="7"/>
  <c r="J128" i="7"/>
  <c r="J127" i="7"/>
  <c r="BK126" i="7"/>
  <c r="J125" i="7"/>
  <c r="BK156" i="6"/>
  <c r="BK155" i="6"/>
  <c r="BK154" i="6"/>
  <c r="J153" i="6"/>
  <c r="J151" i="6"/>
  <c r="BK150" i="6"/>
  <c r="BK149" i="6"/>
  <c r="BK148" i="6"/>
  <c r="BK147" i="6"/>
  <c r="J146" i="6"/>
  <c r="J145" i="6"/>
  <c r="J143" i="6"/>
  <c r="BK142" i="6"/>
  <c r="BK141" i="6"/>
  <c r="J139" i="6"/>
  <c r="BK138" i="6"/>
  <c r="J137" i="6"/>
  <c r="J136" i="6"/>
  <c r="BK134" i="6"/>
  <c r="BK133" i="6"/>
  <c r="BK132" i="6"/>
  <c r="J130" i="6"/>
  <c r="J128" i="6"/>
  <c r="BK127" i="6"/>
  <c r="J177" i="5"/>
  <c r="BK176" i="5"/>
  <c r="J175" i="5"/>
  <c r="BK174" i="5"/>
  <c r="J173" i="5"/>
  <c r="BK172" i="5"/>
  <c r="J170" i="5"/>
  <c r="J169" i="5"/>
  <c r="BK161" i="5"/>
  <c r="J160" i="5"/>
  <c r="J159" i="5"/>
  <c r="J157" i="5"/>
  <c r="J156" i="5"/>
  <c r="BK155" i="5"/>
  <c r="BK153" i="5"/>
  <c r="J152" i="5"/>
  <c r="J151" i="5"/>
  <c r="J150" i="5"/>
  <c r="BK149" i="5"/>
  <c r="J148" i="5"/>
  <c r="J146" i="5"/>
  <c r="J145" i="5"/>
  <c r="J144" i="5"/>
  <c r="J143" i="5"/>
  <c r="BK141" i="5"/>
  <c r="BK140" i="5"/>
  <c r="J138" i="5"/>
  <c r="J137" i="5"/>
  <c r="J136" i="5"/>
  <c r="BK135" i="5"/>
  <c r="J133" i="5"/>
  <c r="BK132" i="5"/>
  <c r="BK131" i="5"/>
  <c r="J130" i="5"/>
  <c r="J129" i="5"/>
  <c r="BK128" i="5"/>
  <c r="J127" i="5"/>
  <c r="BK171" i="4"/>
  <c r="BK169" i="4"/>
  <c r="J168" i="4"/>
  <c r="BK167" i="4"/>
  <c r="BK166" i="4"/>
  <c r="BK165" i="4"/>
  <c r="BK164" i="4"/>
  <c r="J163" i="4"/>
  <c r="BK162" i="4"/>
  <c r="J161" i="4"/>
  <c r="BK159" i="4"/>
  <c r="J157" i="4"/>
  <c r="J156" i="4"/>
  <c r="BK155" i="4"/>
  <c r="BK153" i="4"/>
  <c r="BK152" i="4"/>
  <c r="BK151" i="4"/>
  <c r="BK150" i="4"/>
  <c r="J149" i="4"/>
  <c r="J148" i="4"/>
  <c r="J147" i="4"/>
  <c r="J145" i="4"/>
  <c r="BK144" i="4"/>
  <c r="J144" i="4"/>
  <c r="J143" i="4"/>
  <c r="J142" i="4"/>
  <c r="BK141" i="4"/>
  <c r="J140" i="4"/>
  <c r="BK139" i="4"/>
  <c r="J138" i="4"/>
  <c r="BK137" i="4"/>
  <c r="J136" i="4"/>
  <c r="J134" i="4"/>
  <c r="BK130" i="4"/>
  <c r="BK129" i="4"/>
  <c r="J125" i="4"/>
  <c r="BK275" i="3"/>
  <c r="BK271" i="3"/>
  <c r="BK268" i="3"/>
  <c r="BK265" i="3"/>
  <c r="BK262" i="3"/>
  <c r="J261" i="3"/>
  <c r="J257" i="3"/>
  <c r="BK255" i="3"/>
  <c r="BK252" i="3"/>
  <c r="J251" i="3"/>
  <c r="BK250" i="3"/>
  <c r="BK248" i="3"/>
  <c r="BK247" i="3"/>
  <c r="BK243" i="3"/>
  <c r="BK239" i="3"/>
  <c r="BK237" i="3"/>
  <c r="J234" i="3"/>
  <c r="J227" i="3"/>
  <c r="BK224" i="3"/>
  <c r="BK223" i="3"/>
  <c r="BK221" i="3"/>
  <c r="J206" i="3"/>
  <c r="J191" i="3"/>
  <c r="BK189" i="3"/>
  <c r="J171" i="3"/>
  <c r="J167" i="3"/>
  <c r="BK164" i="3"/>
  <c r="J153" i="3"/>
  <c r="BK141" i="3"/>
  <c r="J136" i="3"/>
  <c r="J134" i="3"/>
  <c r="BK127" i="3"/>
  <c r="BK349" i="2"/>
  <c r="BK346" i="2"/>
  <c r="J344" i="2"/>
  <c r="J342" i="2"/>
  <c r="BK340" i="2"/>
  <c r="J335" i="2"/>
  <c r="BK331" i="2"/>
  <c r="BK329" i="2"/>
  <c r="J327" i="2"/>
  <c r="BK323" i="2"/>
  <c r="J322" i="2"/>
  <c r="J307" i="2"/>
  <c r="BK306" i="2"/>
  <c r="J304" i="2"/>
  <c r="BK299" i="2"/>
  <c r="J298" i="2"/>
  <c r="J295" i="2"/>
  <c r="J293" i="2"/>
  <c r="J291" i="2"/>
  <c r="J287" i="2"/>
  <c r="BK284" i="2"/>
  <c r="BK283" i="2"/>
  <c r="BK281" i="2"/>
  <c r="J271" i="2"/>
  <c r="BK270" i="2"/>
  <c r="J269" i="2"/>
  <c r="J268" i="2"/>
  <c r="BK265" i="2"/>
  <c r="J264" i="2"/>
  <c r="J263" i="2"/>
  <c r="J260" i="2"/>
  <c r="J253" i="2"/>
  <c r="J248" i="2"/>
  <c r="J245" i="2"/>
  <c r="BK243" i="2"/>
  <c r="J232" i="2"/>
  <c r="J230" i="2"/>
  <c r="BK227" i="2"/>
  <c r="J225" i="2"/>
  <c r="BK218" i="2"/>
  <c r="J215" i="2"/>
  <c r="BK202" i="2"/>
  <c r="BK200" i="2"/>
  <c r="BK193" i="2"/>
  <c r="BK185" i="2"/>
  <c r="J183" i="2"/>
  <c r="J178" i="2"/>
  <c r="J174" i="2"/>
  <c r="J170" i="2"/>
  <c r="J166" i="2"/>
  <c r="J164" i="2"/>
  <c r="J162" i="2"/>
  <c r="BK152" i="2"/>
  <c r="BK146" i="2"/>
  <c r="J144" i="2"/>
  <c r="BK135" i="2"/>
  <c r="BK134" i="2"/>
  <c r="BK133" i="2"/>
  <c r="BK132" i="2"/>
  <c r="F37" i="7" l="1"/>
  <c r="P131" i="2"/>
  <c r="BK182" i="2"/>
  <c r="J182" i="2" s="1"/>
  <c r="J99" i="2" s="1"/>
  <c r="T182" i="2"/>
  <c r="BK239" i="2"/>
  <c r="J239" i="2" s="1"/>
  <c r="J101" i="2" s="1"/>
  <c r="T239" i="2"/>
  <c r="BK274" i="2"/>
  <c r="J274" i="2"/>
  <c r="J103" i="2" s="1"/>
  <c r="P274" i="2"/>
  <c r="BK319" i="2"/>
  <c r="J319" i="2" s="1"/>
  <c r="J107" i="2" s="1"/>
  <c r="T319" i="2"/>
  <c r="T316" i="2"/>
  <c r="P126" i="3"/>
  <c r="BK197" i="3"/>
  <c r="J197" i="3" s="1"/>
  <c r="J99" i="3" s="1"/>
  <c r="T197" i="3"/>
  <c r="P233" i="3"/>
  <c r="R233" i="3"/>
  <c r="P264" i="3"/>
  <c r="BK127" i="4"/>
  <c r="R127" i="4"/>
  <c r="BK158" i="4"/>
  <c r="J158" i="4" s="1"/>
  <c r="J101" i="4" s="1"/>
  <c r="T158" i="4"/>
  <c r="R126" i="5"/>
  <c r="BK134" i="5"/>
  <c r="J134" i="5" s="1"/>
  <c r="J99" i="5" s="1"/>
  <c r="R134" i="5"/>
  <c r="BK139" i="5"/>
  <c r="J139" i="5"/>
  <c r="J100" i="5" s="1"/>
  <c r="R139" i="5"/>
  <c r="BK147" i="5"/>
  <c r="J147" i="5" s="1"/>
  <c r="J101" i="5" s="1"/>
  <c r="R147" i="5"/>
  <c r="BK158" i="5"/>
  <c r="J158" i="5" s="1"/>
  <c r="J102" i="5" s="1"/>
  <c r="R158" i="5"/>
  <c r="BK167" i="5"/>
  <c r="J167" i="5" s="1"/>
  <c r="J103" i="5" s="1"/>
  <c r="R167" i="5"/>
  <c r="BK171" i="5"/>
  <c r="J171" i="5" s="1"/>
  <c r="J104" i="5" s="1"/>
  <c r="R171" i="5"/>
  <c r="BK126" i="6"/>
  <c r="R126" i="6"/>
  <c r="BK131" i="6"/>
  <c r="J131" i="6" s="1"/>
  <c r="J100" i="6" s="1"/>
  <c r="R131" i="6"/>
  <c r="BK135" i="6"/>
  <c r="J135" i="6" s="1"/>
  <c r="J101" i="6" s="1"/>
  <c r="P135" i="6"/>
  <c r="T135" i="6"/>
  <c r="P140" i="6"/>
  <c r="T140" i="6"/>
  <c r="P144" i="6"/>
  <c r="T144" i="6"/>
  <c r="P152" i="6"/>
  <c r="T152" i="6"/>
  <c r="BK131" i="2"/>
  <c r="J131" i="2" s="1"/>
  <c r="J98" i="2" s="1"/>
  <c r="T131" i="2"/>
  <c r="R182" i="2"/>
  <c r="P231" i="2"/>
  <c r="R231" i="2"/>
  <c r="R239" i="2"/>
  <c r="P262" i="2"/>
  <c r="T262" i="2"/>
  <c r="R274" i="2"/>
  <c r="P319" i="2"/>
  <c r="P316" i="2" s="1"/>
  <c r="T126" i="3"/>
  <c r="R197" i="3"/>
  <c r="BK264" i="3"/>
  <c r="J264" i="3" s="1"/>
  <c r="J102" i="3" s="1"/>
  <c r="T264" i="3"/>
  <c r="R131" i="2"/>
  <c r="P182" i="2"/>
  <c r="BK231" i="2"/>
  <c r="J231" i="2" s="1"/>
  <c r="J100" i="2" s="1"/>
  <c r="T231" i="2"/>
  <c r="P239" i="2"/>
  <c r="BK262" i="2"/>
  <c r="J262" i="2" s="1"/>
  <c r="J102" i="2" s="1"/>
  <c r="R262" i="2"/>
  <c r="T274" i="2"/>
  <c r="R319" i="2"/>
  <c r="R316" i="2" s="1"/>
  <c r="BK126" i="3"/>
  <c r="J126" i="3" s="1"/>
  <c r="J98" i="3" s="1"/>
  <c r="R126" i="3"/>
  <c r="P197" i="3"/>
  <c r="BK233" i="3"/>
  <c r="J233" i="3" s="1"/>
  <c r="J101" i="3" s="1"/>
  <c r="T233" i="3"/>
  <c r="R264" i="3"/>
  <c r="P127" i="4"/>
  <c r="T127" i="4"/>
  <c r="T126" i="4"/>
  <c r="T122" i="4" s="1"/>
  <c r="P158" i="4"/>
  <c r="R158" i="4"/>
  <c r="BK126" i="5"/>
  <c r="P126" i="5"/>
  <c r="T126" i="5"/>
  <c r="P134" i="5"/>
  <c r="T134" i="5"/>
  <c r="P139" i="5"/>
  <c r="T139" i="5"/>
  <c r="P147" i="5"/>
  <c r="T147" i="5"/>
  <c r="P158" i="5"/>
  <c r="T158" i="5"/>
  <c r="P167" i="5"/>
  <c r="T167" i="5"/>
  <c r="P171" i="5"/>
  <c r="T171" i="5"/>
  <c r="P126" i="6"/>
  <c r="T126" i="6"/>
  <c r="P131" i="6"/>
  <c r="T131" i="6"/>
  <c r="R135" i="6"/>
  <c r="BK140" i="6"/>
  <c r="J140" i="6"/>
  <c r="J102" i="6" s="1"/>
  <c r="R140" i="6"/>
  <c r="BK144" i="6"/>
  <c r="J144" i="6" s="1"/>
  <c r="J103" i="6" s="1"/>
  <c r="R144" i="6"/>
  <c r="BK152" i="6"/>
  <c r="J152" i="6" s="1"/>
  <c r="J104" i="6" s="1"/>
  <c r="R152" i="6"/>
  <c r="BK124" i="7"/>
  <c r="J124" i="7" s="1"/>
  <c r="J98" i="7" s="1"/>
  <c r="P124" i="7"/>
  <c r="R124" i="7"/>
  <c r="T124" i="7"/>
  <c r="BK129" i="7"/>
  <c r="J129" i="7" s="1"/>
  <c r="J99" i="7" s="1"/>
  <c r="P129" i="7"/>
  <c r="R129" i="7"/>
  <c r="T129" i="7"/>
  <c r="BK136" i="7"/>
  <c r="J136" i="7" s="1"/>
  <c r="J100" i="7" s="1"/>
  <c r="P136" i="7"/>
  <c r="R136" i="7"/>
  <c r="T136" i="7"/>
  <c r="BK148" i="7"/>
  <c r="J148" i="7" s="1"/>
  <c r="J101" i="7" s="1"/>
  <c r="P148" i="7"/>
  <c r="R148" i="7"/>
  <c r="T148" i="7"/>
  <c r="BK152" i="7"/>
  <c r="J152" i="7" s="1"/>
  <c r="J102" i="7" s="1"/>
  <c r="P152" i="7"/>
  <c r="R152" i="7"/>
  <c r="T152" i="7"/>
  <c r="E85" i="2"/>
  <c r="J89" i="2"/>
  <c r="F92" i="2"/>
  <c r="BF134" i="2"/>
  <c r="BF135" i="2"/>
  <c r="BF152" i="2"/>
  <c r="BF176" i="2"/>
  <c r="BF215" i="2"/>
  <c r="BF232" i="2"/>
  <c r="BF236" i="2"/>
  <c r="BF237" i="2"/>
  <c r="BF245" i="2"/>
  <c r="BF253" i="2"/>
  <c r="BF260" i="2"/>
  <c r="BF265" i="2"/>
  <c r="BF266" i="2"/>
  <c r="BF270" i="2"/>
  <c r="BF272" i="2"/>
  <c r="BF284" i="2"/>
  <c r="BF287" i="2"/>
  <c r="BF299" i="2"/>
  <c r="BF309" i="2"/>
  <c r="BF331" i="2"/>
  <c r="BF332" i="2"/>
  <c r="BF344" i="2"/>
  <c r="BF346" i="2"/>
  <c r="BF349" i="2"/>
  <c r="F92" i="3"/>
  <c r="BF155" i="3"/>
  <c r="BF158" i="3"/>
  <c r="BF167" i="3"/>
  <c r="BF206" i="3"/>
  <c r="BF212" i="3"/>
  <c r="BF214" i="3"/>
  <c r="BF243" i="3"/>
  <c r="BF252" i="3"/>
  <c r="BF255" i="3"/>
  <c r="BF257" i="3"/>
  <c r="BF262" i="3"/>
  <c r="BF263" i="3"/>
  <c r="BF271" i="3"/>
  <c r="BF272" i="3"/>
  <c r="BF275" i="3"/>
  <c r="BK277" i="3"/>
  <c r="J277" i="3" s="1"/>
  <c r="J103" i="3" s="1"/>
  <c r="J89" i="4"/>
  <c r="F119" i="4"/>
  <c r="BF130" i="4"/>
  <c r="BF131" i="4"/>
  <c r="BF132" i="4"/>
  <c r="BF134" i="4"/>
  <c r="BF142" i="4"/>
  <c r="BF143" i="4"/>
  <c r="BF144" i="4"/>
  <c r="BF145" i="4"/>
  <c r="BF147" i="4"/>
  <c r="BF148" i="4"/>
  <c r="BF153" i="4"/>
  <c r="BF159" i="4"/>
  <c r="BF166" i="4"/>
  <c r="BF167" i="4"/>
  <c r="E85" i="5"/>
  <c r="J89" i="5"/>
  <c r="BF127" i="5"/>
  <c r="BF130" i="5"/>
  <c r="BF131" i="5"/>
  <c r="BF133" i="5"/>
  <c r="BF138" i="5"/>
  <c r="BF140" i="5"/>
  <c r="BF141" i="5"/>
  <c r="BF146" i="5"/>
  <c r="BF148" i="5"/>
  <c r="BF149" i="5"/>
  <c r="BF154" i="5"/>
  <c r="BF155" i="5"/>
  <c r="BF157" i="5"/>
  <c r="BF159" i="5"/>
  <c r="BF168" i="5"/>
  <c r="BF169" i="5"/>
  <c r="BF170" i="5"/>
  <c r="BF172" i="5"/>
  <c r="BF176" i="5"/>
  <c r="BF177" i="5"/>
  <c r="E85" i="6"/>
  <c r="F92" i="6"/>
  <c r="BF133" i="6"/>
  <c r="BF137" i="6"/>
  <c r="BF138" i="6"/>
  <c r="BF139" i="6"/>
  <c r="BF145" i="6"/>
  <c r="BF151" i="6"/>
  <c r="BF155" i="6"/>
  <c r="BK129" i="6"/>
  <c r="J129" i="6" s="1"/>
  <c r="J99" i="6" s="1"/>
  <c r="J89" i="7"/>
  <c r="F92" i="7"/>
  <c r="E112" i="7"/>
  <c r="BF126" i="7"/>
  <c r="BF127" i="7"/>
  <c r="BF130" i="7"/>
  <c r="BF133" i="7"/>
  <c r="BF134" i="7"/>
  <c r="BF132" i="2"/>
  <c r="BF137" i="2"/>
  <c r="BF162" i="2"/>
  <c r="BF164" i="2"/>
  <c r="BF166" i="2"/>
  <c r="BF170" i="2"/>
  <c r="BF174" i="2"/>
  <c r="BF178" i="2"/>
  <c r="BF183" i="2"/>
  <c r="BF185" i="2"/>
  <c r="BF193" i="2"/>
  <c r="BF200" i="2"/>
  <c r="BF202" i="2"/>
  <c r="BF218" i="2"/>
  <c r="BF225" i="2"/>
  <c r="BF227" i="2"/>
  <c r="BF240" i="2"/>
  <c r="BF247" i="2"/>
  <c r="BF263" i="2"/>
  <c r="BF264" i="2"/>
  <c r="BF281" i="2"/>
  <c r="BF293" i="2"/>
  <c r="BF295" i="2"/>
  <c r="BF304" i="2"/>
  <c r="BF313" i="2"/>
  <c r="BF315" i="2"/>
  <c r="BF318" i="2"/>
  <c r="BF329" i="2"/>
  <c r="BF334" i="2"/>
  <c r="BF340" i="2"/>
  <c r="BF342" i="2"/>
  <c r="BK314" i="2"/>
  <c r="J314" i="2" s="1"/>
  <c r="J104" i="2" s="1"/>
  <c r="BK345" i="2"/>
  <c r="J345" i="2" s="1"/>
  <c r="J108" i="2" s="1"/>
  <c r="J89" i="3"/>
  <c r="BF127" i="3"/>
  <c r="BF134" i="3"/>
  <c r="BF136" i="3"/>
  <c r="BF141" i="3"/>
  <c r="BF143" i="3"/>
  <c r="BF162" i="3"/>
  <c r="BF169" i="3"/>
  <c r="BF223" i="3"/>
  <c r="BF224" i="3"/>
  <c r="BF227" i="3"/>
  <c r="BF234" i="3"/>
  <c r="BF237" i="3"/>
  <c r="BF239" i="3"/>
  <c r="BF247" i="3"/>
  <c r="BF248" i="3"/>
  <c r="BF251" i="3"/>
  <c r="BF253" i="3"/>
  <c r="BF276" i="3"/>
  <c r="BF125" i="4"/>
  <c r="BF133" i="4"/>
  <c r="BF135" i="4"/>
  <c r="BF136" i="4"/>
  <c r="BF137" i="4"/>
  <c r="BF138" i="4"/>
  <c r="BF139" i="4"/>
  <c r="BF140" i="4"/>
  <c r="BF141" i="4"/>
  <c r="BF146" i="4"/>
  <c r="BF149" i="4"/>
  <c r="BF151" i="4"/>
  <c r="BF156" i="4"/>
  <c r="BF157" i="4"/>
  <c r="BF133" i="2"/>
  <c r="BF141" i="2"/>
  <c r="BF144" i="2"/>
  <c r="BF146" i="2"/>
  <c r="BF154" i="2"/>
  <c r="BF172" i="2"/>
  <c r="BF207" i="2"/>
  <c r="BF230" i="2"/>
  <c r="BF242" i="2"/>
  <c r="BF243" i="2"/>
  <c r="BF248" i="2"/>
  <c r="BF255" i="2"/>
  <c r="BF267" i="2"/>
  <c r="BF268" i="2"/>
  <c r="BF269" i="2"/>
  <c r="BF271" i="2"/>
  <c r="BF273" i="2"/>
  <c r="BF275" i="2"/>
  <c r="BF283" i="2"/>
  <c r="BF289" i="2"/>
  <c r="BF291" i="2"/>
  <c r="BF298" i="2"/>
  <c r="BF306" i="2"/>
  <c r="BF307" i="2"/>
  <c r="BF310" i="2"/>
  <c r="BF312" i="2"/>
  <c r="BF320" i="2"/>
  <c r="BF322" i="2"/>
  <c r="BF323" i="2"/>
  <c r="BF327" i="2"/>
  <c r="BF335" i="2"/>
  <c r="BF337" i="2"/>
  <c r="BF339" i="2"/>
  <c r="BK317" i="2"/>
  <c r="BK316" i="2" s="1"/>
  <c r="J316" i="2" s="1"/>
  <c r="J105" i="2" s="1"/>
  <c r="BK348" i="2"/>
  <c r="J348" i="2" s="1"/>
  <c r="J109" i="2" s="1"/>
  <c r="E85" i="3"/>
  <c r="BF148" i="3"/>
  <c r="BF153" i="3"/>
  <c r="BF164" i="3"/>
  <c r="BF171" i="3"/>
  <c r="BF189" i="3"/>
  <c r="BF191" i="3"/>
  <c r="BF198" i="3"/>
  <c r="BF219" i="3"/>
  <c r="BF221" i="3"/>
  <c r="BF245" i="3"/>
  <c r="BF250" i="3"/>
  <c r="BF261" i="3"/>
  <c r="BF265" i="3"/>
  <c r="BF268" i="3"/>
  <c r="BF278" i="3"/>
  <c r="BF280" i="3"/>
  <c r="BK226" i="3"/>
  <c r="J226" i="3" s="1"/>
  <c r="J100" i="3" s="1"/>
  <c r="BK279" i="3"/>
  <c r="J279" i="3"/>
  <c r="J104" i="3" s="1"/>
  <c r="E85" i="4"/>
  <c r="BF128" i="4"/>
  <c r="BF129" i="4"/>
  <c r="BF150" i="4"/>
  <c r="BF152" i="4"/>
  <c r="BF154" i="4"/>
  <c r="BF155" i="4"/>
  <c r="BF160" i="4"/>
  <c r="BF161" i="4"/>
  <c r="BF162" i="4"/>
  <c r="BF163" i="4"/>
  <c r="BF164" i="4"/>
  <c r="BF165" i="4"/>
  <c r="BF168" i="4"/>
  <c r="BF169" i="4"/>
  <c r="BF171" i="4"/>
  <c r="BK124" i="4"/>
  <c r="J124" i="4" s="1"/>
  <c r="J98" i="4" s="1"/>
  <c r="BK170" i="4"/>
  <c r="J170" i="4" s="1"/>
  <c r="J102" i="4" s="1"/>
  <c r="F92" i="5"/>
  <c r="BF128" i="5"/>
  <c r="BF129" i="5"/>
  <c r="BF132" i="5"/>
  <c r="BF135" i="5"/>
  <c r="BF136" i="5"/>
  <c r="BF137" i="5"/>
  <c r="BF142" i="5"/>
  <c r="BF143" i="5"/>
  <c r="BF144" i="5"/>
  <c r="BF145" i="5"/>
  <c r="BF150" i="5"/>
  <c r="BF151" i="5"/>
  <c r="BF152" i="5"/>
  <c r="BF153" i="5"/>
  <c r="BF156" i="5"/>
  <c r="BF160" i="5"/>
  <c r="BF161" i="5"/>
  <c r="BF162" i="5"/>
  <c r="BF163" i="5"/>
  <c r="BF164" i="5"/>
  <c r="BF165" i="5"/>
  <c r="BF166" i="5"/>
  <c r="BF173" i="5"/>
  <c r="BF174" i="5"/>
  <c r="BF175" i="5"/>
  <c r="J89" i="6"/>
  <c r="BF127" i="6"/>
  <c r="BF128" i="6"/>
  <c r="BF130" i="6"/>
  <c r="BF132" i="6"/>
  <c r="BF134" i="6"/>
  <c r="BF136" i="6"/>
  <c r="BF141" i="6"/>
  <c r="BF142" i="6"/>
  <c r="BF143" i="6"/>
  <c r="BF146" i="6"/>
  <c r="BF147" i="6"/>
  <c r="BF148" i="6"/>
  <c r="BF149" i="6"/>
  <c r="BF150" i="6"/>
  <c r="BF153" i="6"/>
  <c r="BF154" i="6"/>
  <c r="BF156" i="6"/>
  <c r="BF125" i="7"/>
  <c r="BF128" i="7"/>
  <c r="BF131" i="7"/>
  <c r="BF132" i="7"/>
  <c r="BF135" i="7"/>
  <c r="BF137" i="7"/>
  <c r="BF138" i="7"/>
  <c r="BF139" i="7"/>
  <c r="BF140" i="7"/>
  <c r="BF141" i="7"/>
  <c r="BF142" i="7"/>
  <c r="BF143" i="7"/>
  <c r="BF144" i="7"/>
  <c r="BF145" i="7"/>
  <c r="BF146" i="7"/>
  <c r="BF147" i="7"/>
  <c r="BF149" i="7"/>
  <c r="BF150" i="7"/>
  <c r="BF151" i="7"/>
  <c r="BF153" i="7"/>
  <c r="BF154" i="7"/>
  <c r="BF155" i="7"/>
  <c r="BD100" i="1"/>
  <c r="J33" i="2"/>
  <c r="AV95" i="1" s="1"/>
  <c r="F37" i="3"/>
  <c r="BD96" i="1" s="1"/>
  <c r="F37" i="4"/>
  <c r="BD97" i="1" s="1"/>
  <c r="F37" i="5"/>
  <c r="BD98" i="1" s="1"/>
  <c r="F35" i="6"/>
  <c r="BB99" i="1" s="1"/>
  <c r="F37" i="2"/>
  <c r="BD95" i="1" s="1"/>
  <c r="F33" i="2"/>
  <c r="AZ95" i="1" s="1"/>
  <c r="F35" i="3"/>
  <c r="BB96" i="1" s="1"/>
  <c r="F35" i="4"/>
  <c r="BB97" i="1"/>
  <c r="F36" i="5"/>
  <c r="BC98" i="1" s="1"/>
  <c r="F35" i="7"/>
  <c r="BB100" i="1" s="1"/>
  <c r="F35" i="2"/>
  <c r="BB95" i="1" s="1"/>
  <c r="F33" i="6"/>
  <c r="AZ99" i="1" s="1"/>
  <c r="J33" i="3"/>
  <c r="AV96" i="1" s="1"/>
  <c r="F36" i="2"/>
  <c r="BC95" i="1" s="1"/>
  <c r="F36" i="4"/>
  <c r="BC97" i="1" s="1"/>
  <c r="F33" i="5"/>
  <c r="AZ98" i="1"/>
  <c r="J33" i="6"/>
  <c r="AV99" i="1" s="1"/>
  <c r="J33" i="7"/>
  <c r="AV100" i="1" s="1"/>
  <c r="F33" i="3"/>
  <c r="AZ96" i="1" s="1"/>
  <c r="F33" i="4"/>
  <c r="AZ97" i="1" s="1"/>
  <c r="J33" i="5"/>
  <c r="AV98" i="1" s="1"/>
  <c r="F37" i="6"/>
  <c r="BD99" i="1" s="1"/>
  <c r="F36" i="3"/>
  <c r="BC96" i="1" s="1"/>
  <c r="J33" i="4"/>
  <c r="AV97" i="1" s="1"/>
  <c r="F35" i="5"/>
  <c r="BB98" i="1" s="1"/>
  <c r="F36" i="6"/>
  <c r="BC99" i="1" s="1"/>
  <c r="F33" i="7"/>
  <c r="AZ100" i="1" s="1"/>
  <c r="F36" i="7"/>
  <c r="BC100" i="1" s="1"/>
  <c r="BK125" i="5" l="1"/>
  <c r="J125" i="5" s="1"/>
  <c r="J97" i="5" s="1"/>
  <c r="P126" i="4"/>
  <c r="P122" i="4" s="1"/>
  <c r="AU97" i="1" s="1"/>
  <c r="R125" i="3"/>
  <c r="R124" i="3" s="1"/>
  <c r="P130" i="2"/>
  <c r="P129" i="2" s="1"/>
  <c r="AU95" i="1" s="1"/>
  <c r="T123" i="7"/>
  <c r="T122" i="7" s="1"/>
  <c r="P123" i="7"/>
  <c r="P122" i="7"/>
  <c r="AU100" i="1" s="1"/>
  <c r="T125" i="5"/>
  <c r="T124" i="5" s="1"/>
  <c r="P125" i="5"/>
  <c r="P124" i="5" s="1"/>
  <c r="AU98" i="1" s="1"/>
  <c r="T130" i="2"/>
  <c r="T129" i="2"/>
  <c r="R125" i="6"/>
  <c r="R124" i="6" s="1"/>
  <c r="R125" i="5"/>
  <c r="R124" i="5" s="1"/>
  <c r="R126" i="4"/>
  <c r="R122" i="4"/>
  <c r="BK126" i="4"/>
  <c r="J126" i="4" s="1"/>
  <c r="J99" i="4" s="1"/>
  <c r="P125" i="3"/>
  <c r="P124" i="3"/>
  <c r="AU96" i="1" s="1"/>
  <c r="R123" i="7"/>
  <c r="R122" i="7" s="1"/>
  <c r="T125" i="6"/>
  <c r="T124" i="6" s="1"/>
  <c r="P125" i="6"/>
  <c r="P124" i="6" s="1"/>
  <c r="AU99" i="1" s="1"/>
  <c r="R130" i="2"/>
  <c r="R129" i="2" s="1"/>
  <c r="T125" i="3"/>
  <c r="T124" i="3" s="1"/>
  <c r="BK125" i="6"/>
  <c r="BK124" i="6" s="1"/>
  <c r="J124" i="6" s="1"/>
  <c r="J96" i="6" s="1"/>
  <c r="J127" i="4"/>
  <c r="J100" i="4" s="1"/>
  <c r="BK124" i="5"/>
  <c r="J124" i="5" s="1"/>
  <c r="J96" i="5" s="1"/>
  <c r="J126" i="5"/>
  <c r="J98" i="5"/>
  <c r="J126" i="6"/>
  <c r="J98" i="6" s="1"/>
  <c r="J317" i="2"/>
  <c r="J106" i="2" s="1"/>
  <c r="BK125" i="3"/>
  <c r="J125" i="3"/>
  <c r="J97" i="3" s="1"/>
  <c r="BK130" i="2"/>
  <c r="J130" i="2" s="1"/>
  <c r="J97" i="2" s="1"/>
  <c r="BK123" i="4"/>
  <c r="J123" i="4"/>
  <c r="J97" i="4" s="1"/>
  <c r="BK123" i="7"/>
  <c r="J123" i="7" s="1"/>
  <c r="J97" i="7" s="1"/>
  <c r="F34" i="4"/>
  <c r="BA97" i="1"/>
  <c r="F34" i="6"/>
  <c r="BA99" i="1" s="1"/>
  <c r="F34" i="7"/>
  <c r="BA100" i="1" s="1"/>
  <c r="BD94" i="1"/>
  <c r="W33" i="1" s="1"/>
  <c r="F34" i="3"/>
  <c r="BA96" i="1" s="1"/>
  <c r="F34" i="5"/>
  <c r="BA98" i="1" s="1"/>
  <c r="J34" i="6"/>
  <c r="AW99" i="1" s="1"/>
  <c r="AT99" i="1" s="1"/>
  <c r="J34" i="7"/>
  <c r="AW100" i="1" s="1"/>
  <c r="AT100" i="1" s="1"/>
  <c r="BB94" i="1"/>
  <c r="W31" i="1" s="1"/>
  <c r="J34" i="4"/>
  <c r="AW97" i="1" s="1"/>
  <c r="AT97" i="1" s="1"/>
  <c r="J34" i="5"/>
  <c r="AW98" i="1"/>
  <c r="AT98" i="1"/>
  <c r="BC94" i="1"/>
  <c r="W32" i="1" s="1"/>
  <c r="J34" i="2"/>
  <c r="AW95" i="1" s="1"/>
  <c r="AT95" i="1" s="1"/>
  <c r="J34" i="3"/>
  <c r="AW96" i="1" s="1"/>
  <c r="AT96" i="1" s="1"/>
  <c r="AZ94" i="1"/>
  <c r="AV94" i="1" s="1"/>
  <c r="AK29" i="1" s="1"/>
  <c r="F34" i="2"/>
  <c r="BA95" i="1" s="1"/>
  <c r="BK124" i="3" l="1"/>
  <c r="J124" i="3" s="1"/>
  <c r="J96" i="3" s="1"/>
  <c r="BK122" i="4"/>
  <c r="J122" i="4" s="1"/>
  <c r="J96" i="4" s="1"/>
  <c r="J125" i="6"/>
  <c r="J97" i="6"/>
  <c r="BK129" i="2"/>
  <c r="J129" i="2"/>
  <c r="J96" i="2" s="1"/>
  <c r="BK122" i="7"/>
  <c r="J122" i="7" s="1"/>
  <c r="J96" i="7" s="1"/>
  <c r="AU94" i="1"/>
  <c r="BA94" i="1"/>
  <c r="W30" i="1" s="1"/>
  <c r="AX94" i="1"/>
  <c r="AY94" i="1"/>
  <c r="J30" i="6"/>
  <c r="AG99" i="1" s="1"/>
  <c r="AN99" i="1" s="1"/>
  <c r="W29" i="1"/>
  <c r="J30" i="5"/>
  <c r="AG98" i="1" s="1"/>
  <c r="AN98" i="1" s="1"/>
  <c r="J39" i="5" l="1"/>
  <c r="J39" i="6"/>
  <c r="AW94" i="1"/>
  <c r="AK30" i="1" s="1"/>
  <c r="J30" i="2"/>
  <c r="AG95" i="1" s="1"/>
  <c r="AN95" i="1" s="1"/>
  <c r="J30" i="4"/>
  <c r="AG97" i="1" s="1"/>
  <c r="AN97" i="1" s="1"/>
  <c r="J30" i="7"/>
  <c r="AG100" i="1"/>
  <c r="AN100" i="1" s="1"/>
  <c r="J30" i="3"/>
  <c r="AG96" i="1" s="1"/>
  <c r="AN96" i="1" s="1"/>
  <c r="J39" i="3" l="1"/>
  <c r="J39" i="7"/>
  <c r="J39" i="4"/>
  <c r="J39" i="2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<sst xmlns="http://schemas.openxmlformats.org/spreadsheetml/2006/main" count="7629" uniqueCount="1152">
  <si>
    <t>Export Komplet</t>
  </si>
  <si>
    <t/>
  </si>
  <si>
    <t>2.0</t>
  </si>
  <si>
    <t>ZAMOK</t>
  </si>
  <si>
    <t>False</t>
  </si>
  <si>
    <t>{d48e69ad-9785-485f-bf76-f7f12dca4a3f}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</si>
  <si>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</si>
  <si>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</si>
  <si>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</si>
  <si>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</si>
  <si>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</si>
  <si>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</si>
  <si>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ren2001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</si>
  <si>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</si>
  <si>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</si>
  <si>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športového areálu Slávia - futbal.ihrisko z umelou trávou č.6</t>
  </si>
  <si>
    <t>JKSO:</t>
  </si>
  <si>
    <t>KS:</t>
  </si>
  <si>
    <t>Miesto:</t>
  </si>
  <si>
    <t>Trnava</t>
  </si>
  <si>
    <t>Dátum:</t>
  </si>
  <si>
    <t>12. 8. 2020</t>
  </si>
  <si>
    <t>Objednávateľ:</t>
  </si>
  <si>
    <t>IČO:</t>
  </si>
  <si>
    <t>Mesto Trnava, Trhová 3, 917 71 Trnava</t>
  </si>
  <si>
    <t>IČ DPH:</t>
  </si>
  <si>
    <t>Zhotoviteľ:</t>
  </si>
  <si>
    <t>Vyplň údaj</t>
  </si>
  <si>
    <t>Projektant:</t>
  </si>
  <si>
    <t>Ing. Dušan Krupala, 1443*A*1 Pozemné stavby</t>
  </si>
  <si>
    <t>True</t>
  </si>
  <si>
    <t>0,01</t>
  </si>
  <si>
    <t>Spracovateľ:</t>
  </si>
  <si>
    <t>Ing.Igor Janečka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</si>
  <si>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</si>
  <si>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</si>
  <si>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</si>
  <si>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</si>
  <si>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</si>
  <si>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</si>
  <si>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</si>
  <si>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</si>
  <si>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</si>
  <si>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</si>
  <si>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</si>
  <si>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</si>
  <si>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</si>
  <si>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</si>
  <si>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</si>
  <si>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</si>
  <si>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</si>
  <si>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</si>
  <si>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</si>
  <si>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</si>
  <si>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</si>
  <si>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</si>
  <si>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</si>
  <si>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</si>
  <si>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</si>
  <si>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</si>
  <si>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</si>
  <si>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</si>
  <si>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</si>
  <si>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</si>
  <si>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</si>
  <si>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</si>
  <si>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</si>
  <si>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</si>
  <si>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</si>
  <si>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</si>
  <si>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</si>
  <si>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</si>
  <si>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</si>
  <si>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</si>
  <si>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</si>
  <si>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</si>
  <si>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</si>
  <si>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</si>
  <si>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</si>
  <si>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</si>
  <si>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</si>
  <si>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Futbalové ihrisko s umelou trávou</t>
  </si>
  <si>
    <t>STA</t>
  </si>
  <si>
    <t>1</t>
  </si>
  <si>
    <t>{42b57207-9b12-4d32-adff-49c987b751d9}</t>
  </si>
  <si>
    <t>SO 02</t>
  </si>
  <si>
    <t xml:space="preserve"> Odvodnenie ihriska</t>
  </si>
  <si>
    <t>{460a4b37-1fff-4752-b5bf-d2089db25602}</t>
  </si>
  <si>
    <t>SO 03</t>
  </si>
  <si>
    <t>Osvetlenie</t>
  </si>
  <si>
    <t>{59e84992-d28e-4897-bbd7-0fa50602581c}</t>
  </si>
  <si>
    <t>SO 04.1</t>
  </si>
  <si>
    <t xml:space="preserve"> Distribučné rozvody NN</t>
  </si>
  <si>
    <t>{d95231d0-f52b-4496-a09b-39b1baf0c311}</t>
  </si>
  <si>
    <t>SO 04.2</t>
  </si>
  <si>
    <t>Elektrická káblová prípojka NN</t>
  </si>
  <si>
    <t>{b6a25e81-48c2-4b5d-849d-2c2826bcd926}</t>
  </si>
  <si>
    <t>TO 01</t>
  </si>
  <si>
    <t>Ochladzovanie umelej plochy</t>
  </si>
  <si>
    <t>{7047f966-2aae-416b-8370-0ca86fb80486}</t>
  </si>
  <si>
    <t>or</t>
  </si>
  <si>
    <t>3081,151</t>
  </si>
  <si>
    <t>2</t>
  </si>
  <si>
    <t>a1</t>
  </si>
  <si>
    <t>14,72</t>
  </si>
  <si>
    <t>KRYCÍ LIST ROZPOČTU</t>
  </si>
  <si>
    <t>b1</t>
  </si>
  <si>
    <t>24</t>
  </si>
  <si>
    <t>c1</t>
  </si>
  <si>
    <t>6,888</t>
  </si>
  <si>
    <t>zem</t>
  </si>
  <si>
    <t>45,608</t>
  </si>
  <si>
    <t>a2</t>
  </si>
  <si>
    <t>97,44</t>
  </si>
  <si>
    <t>Objekt:</t>
  </si>
  <si>
    <t>sp</t>
  </si>
  <si>
    <t>1930,633</t>
  </si>
  <si>
    <t>SO 01 - Futbalové ihrisko s umelou trávou</t>
  </si>
  <si>
    <t>obrub</t>
  </si>
  <si>
    <t>488,55</t>
  </si>
  <si>
    <t>a9</t>
  </si>
  <si>
    <t>1115,444</t>
  </si>
  <si>
    <t>pch</t>
  </si>
  <si>
    <t>91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</si>
  <si>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</si>
  <si>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</si>
  <si>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</si>
  <si>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</si>
  <si>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</si>
  <si>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</si>
  <si>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</si>
  <si>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</si>
  <si>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</si>
  <si>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   </t>
  </si>
  <si>
    <t xml:space="preserve">    5.1 - Umelé športové povrchy</t>
  </si>
  <si>
    <t xml:space="preserve">    9 - Ostatné konštrukcie a práce-búranie   </t>
  </si>
  <si>
    <t xml:space="preserve">    99 - Presun hmôt HSV</t>
  </si>
  <si>
    <t>PSV - Práce a dodávky PSV</t>
  </si>
  <si>
    <t xml:space="preserve">    763 - Konštrukcie - drevostavby</t>
  </si>
  <si>
    <t xml:space="preserve">    767 - Konštrukcie doplnkové kovové</t>
  </si>
  <si>
    <t xml:space="preserve">    783 - Nátery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</si>
  <si>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</si>
  <si>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</si>
  <si>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</si>
  <si>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</si>
  <si>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</si>
  <si>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</si>
  <si>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</si>
  <si>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</si>
  <si>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</si>
  <si>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</si>
  <si>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</si>
  <si>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</si>
  <si>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</si>
  <si>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</si>
  <si>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</si>
  <si>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</si>
  <si>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</si>
  <si>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85</t>
  </si>
  <si>
    <t>K</t>
  </si>
  <si>
    <t>112104142.S</t>
  </si>
  <si>
    <t>Odstraňovanie stromu postupným zrezávaním s postupným spúšťaním koruny a kmeňa, priemeru nad 200 do 300 mm</t>
  </si>
  <si>
    <t>ks</t>
  </si>
  <si>
    <t>4</t>
  </si>
  <si>
    <t>190086427</t>
  </si>
  <si>
    <t>86</t>
  </si>
  <si>
    <t>112201112.S</t>
  </si>
  <si>
    <t>Odstránenie pňa v rovine a na svahu do 1:5, priemer nad 200 do 300 mm</t>
  </si>
  <si>
    <t>179848722</t>
  </si>
  <si>
    <t>87</t>
  </si>
  <si>
    <t>112201112.R</t>
  </si>
  <si>
    <t>Odvoz odstráneného stromu na skládku,  priemer nad 200 do 300 mm</t>
  </si>
  <si>
    <t>541072489</t>
  </si>
  <si>
    <t>113208111.S</t>
  </si>
  <si>
    <t>Vytrhanie obrúb betonových, s vybúraním lôžka, záhonových,  -0,04000t</t>
  </si>
  <si>
    <t>m</t>
  </si>
  <si>
    <t>270779504</t>
  </si>
  <si>
    <t>VV</t>
  </si>
  <si>
    <t>2*(120,0+73,0)</t>
  </si>
  <si>
    <t>121101113.S</t>
  </si>
  <si>
    <t>Odstránenie ornice s premiestn. na hromady, so zložením na vzdialenosť do 100 m a do 10000 m3</t>
  </si>
  <si>
    <t>m3</t>
  </si>
  <si>
    <t>-309593010</t>
  </si>
  <si>
    <t>(127,885+129,93)*0,5*(78,955+78,98)*0,5*0,3</t>
  </si>
  <si>
    <t>"prístup.chodníky" pch*0,3</t>
  </si>
  <si>
    <t>Súčet</t>
  </si>
  <si>
    <t>3</t>
  </si>
  <si>
    <t>131201101.S</t>
  </si>
  <si>
    <t>Výkop nezapaženej jamy v hornine 3, do 100 m3</t>
  </si>
  <si>
    <t>1721457211</t>
  </si>
  <si>
    <t>"stĺpy osvetlenia" 2,0*2,0*1,0*6</t>
  </si>
  <si>
    <t>131201109.S</t>
  </si>
  <si>
    <t>Hĺbenie nezapažených jám a zárezov. Príplatok za lepivosť horniny 3</t>
  </si>
  <si>
    <t>2069657002</t>
  </si>
  <si>
    <t>5</t>
  </si>
  <si>
    <t>132201101.S</t>
  </si>
  <si>
    <t>Výkop ryhy do šírky 600 mm v horn.3 do 100 m3</t>
  </si>
  <si>
    <t>-1210928383</t>
  </si>
  <si>
    <t>"obrubníky</t>
  </si>
  <si>
    <t>2*(129,93+78,995)*0,2*0,15</t>
  </si>
  <si>
    <t>15,65*2*0,2*0,15</t>
  </si>
  <si>
    <t>20,75*2*0,2*0,15</t>
  </si>
  <si>
    <t>6</t>
  </si>
  <si>
    <t>132201109.S</t>
  </si>
  <si>
    <t>Príplatok k cene za lepivosť pri hĺbení rýh šírky do 600 mm zapažených i nezapažených s urovnaním dna v hornine 3</t>
  </si>
  <si>
    <t>-2039325895</t>
  </si>
  <si>
    <t>7</t>
  </si>
  <si>
    <t>133201201.S</t>
  </si>
  <si>
    <t>Výkop šachty nezapaženej, hornina 3 do 100 m3</t>
  </si>
  <si>
    <t>-619766793</t>
  </si>
  <si>
    <t>"stĺpiky oplotenia+ bránky"  0,4*0,4*0,75*(34+53+34))</t>
  </si>
  <si>
    <t>"základy pod brány" 0,6*0,6*0,75*4*2</t>
  </si>
  <si>
    <t>"rohové zastávky" 0,4*0,4*0,75*4</t>
  </si>
  <si>
    <t>"záchyt.siete" 0,6*0,6*0,8*5*2</t>
  </si>
  <si>
    <t>"príprava na el.tabuľu" 0,6*0,6*0,95*2</t>
  </si>
  <si>
    <t>"plošina pre kameramana" 0,6*0,6*0,95*2</t>
  </si>
  <si>
    <t>8</t>
  </si>
  <si>
    <t>133201209.S</t>
  </si>
  <si>
    <t>Príplatok k cenám za lepivosť horniny tr.3</t>
  </si>
  <si>
    <t>-759678634</t>
  </si>
  <si>
    <t>9</t>
  </si>
  <si>
    <t>162301142.S</t>
  </si>
  <si>
    <t>Vodorovné premiestnenie výkopku po spevnenej ceste z horniny tr.1-4, nad 1000 do 10000 m3 na vzdialenosť do 1000 m</t>
  </si>
  <si>
    <t>231912049</t>
  </si>
  <si>
    <t>10</t>
  </si>
  <si>
    <t>162501102.S</t>
  </si>
  <si>
    <t>Vodorovné premiestnenie výkopku po spevnenej ceste z horniny tr.1-4, do 100 m3 na vzdialenosť do 3000 m</t>
  </si>
  <si>
    <t>-1228377080</t>
  </si>
  <si>
    <t>"odvoz výkopovej zeminy na skládku</t>
  </si>
  <si>
    <t>a1+b1+c1</t>
  </si>
  <si>
    <t>11</t>
  </si>
  <si>
    <t>162501105.S</t>
  </si>
  <si>
    <t>príplatok k cene za každých ďalšich a začatých 1000 m (4x)</t>
  </si>
  <si>
    <t>-2146130326</t>
  </si>
  <si>
    <t>zem*4</t>
  </si>
  <si>
    <t>12</t>
  </si>
  <si>
    <t>171201203.S</t>
  </si>
  <si>
    <t>Uloženie sypaniny na skládky nad 1000 do 10000 m3</t>
  </si>
  <si>
    <t>-1460041689</t>
  </si>
  <si>
    <t>"skládka ornice" or</t>
  </si>
  <si>
    <t>13</t>
  </si>
  <si>
    <t>171209002.S</t>
  </si>
  <si>
    <t>Poplatok za skladovanie - zemina a kamenivo (17 05) ostatné</t>
  </si>
  <si>
    <t>t</t>
  </si>
  <si>
    <t>1758663050</t>
  </si>
  <si>
    <t>zem*1,65</t>
  </si>
  <si>
    <t>14</t>
  </si>
  <si>
    <t>171209002.R</t>
  </si>
  <si>
    <t>Poplatok za skladovanie - zemina a kamenivo (17 05) ostatné - poplatok obci</t>
  </si>
  <si>
    <t>2057745784</t>
  </si>
  <si>
    <t>15</t>
  </si>
  <si>
    <t>181101101.S</t>
  </si>
  <si>
    <t>Úprava pláne v zárezoch v hornine 1-4 bez zhutnenia</t>
  </si>
  <si>
    <t>m2</t>
  </si>
  <si>
    <t>2140031557</t>
  </si>
  <si>
    <t>(127,885+129,93)*0,5*(78,955+78,98)*0,5</t>
  </si>
  <si>
    <t>Zakladanie</t>
  </si>
  <si>
    <t>16</t>
  </si>
  <si>
    <t>215901101.S</t>
  </si>
  <si>
    <t>Zhutnenie podložia z rastlej horniny 1 až 4 pod násypy, z hornina súdržných do 92 % PS a nesúdržných</t>
  </si>
  <si>
    <t>-1213169540</t>
  </si>
  <si>
    <t>8120</t>
  </si>
  <si>
    <t>17</t>
  </si>
  <si>
    <t>271533001.S</t>
  </si>
  <si>
    <t>Násyp pod základové konštrukcie so zhutnením z  kameniva hrubého drveného fr.32-63 mm</t>
  </si>
  <si>
    <t>-1391378885</t>
  </si>
  <si>
    <t>"stĺpiky oplotenia"  0,4*0,4*0,1*(34+53+34)</t>
  </si>
  <si>
    <t>"základy pod brány" 0,6*0,6*0,1*8*2</t>
  </si>
  <si>
    <t>"základy pod osvetl." 2,0*2,0*0,1*6</t>
  </si>
  <si>
    <t>"záchyt.siete" 0,6*0,6*0,1*5*2</t>
  </si>
  <si>
    <t>"rohové zastávky" 0,4*0,4*0,1*4</t>
  </si>
  <si>
    <t>"obrubník" 2*(129,93+78,995)*0,2*0,1</t>
  </si>
  <si>
    <t>18</t>
  </si>
  <si>
    <t>272353131.R</t>
  </si>
  <si>
    <t>Debnenie kotevného otvoru s prierezom do 0,10 m2, hĺbky do 1,00 m, vrátane osadenia kotevného púzdra  d=110mm</t>
  </si>
  <si>
    <t>-2018458336</t>
  </si>
  <si>
    <t>"stĺpiky oplotenia"  (34+53+34)</t>
  </si>
  <si>
    <t>"brány" 4*2</t>
  </si>
  <si>
    <t>"záchyt.siete" 10</t>
  </si>
  <si>
    <t>"príprava na el.tabuľu"2</t>
  </si>
  <si>
    <t>"plošina pre kameramana" 2</t>
  </si>
  <si>
    <t>19</t>
  </si>
  <si>
    <t>272353151.R</t>
  </si>
  <si>
    <t>Debnenie kotevného otvoru s prierezom do 0,25 m2, hĺbky do 1,00 m , vrátane osadenia kotevného púzdra  d=300mm</t>
  </si>
  <si>
    <t>-1490874938</t>
  </si>
  <si>
    <t>"stĺpy osvetlenia"  6</t>
  </si>
  <si>
    <t>278311211.S</t>
  </si>
  <si>
    <t>Zálievka kotevných otvorov z betónu prostého, vodostavebného C 30/37, objem 1 otvoru do 0,02 m3</t>
  </si>
  <si>
    <t>-1099344940</t>
  </si>
  <si>
    <t>3,14*0,055*0,055*0,75*121 "oplotenie</t>
  </si>
  <si>
    <t>3,14*0,055*0,055*0,75*8 "brány</t>
  </si>
  <si>
    <t>3,14*0,15*0,15*1,0*4 "svietidlá</t>
  </si>
  <si>
    <t>21</t>
  </si>
  <si>
    <t>275313521.S</t>
  </si>
  <si>
    <t>Betón základových pätiek, prostý tr. C 12/15</t>
  </si>
  <si>
    <t>-1830516336</t>
  </si>
  <si>
    <t>"stĺpiky oplotenia"  0,4*0,4*1,0*(34+53+34)</t>
  </si>
  <si>
    <t>"základy pod brány" 0,6*0,6*1,0*8*2</t>
  </si>
  <si>
    <t>"rohové zastávky" 0,4*0,4*(1,0-0,25)*6</t>
  </si>
  <si>
    <t>22</t>
  </si>
  <si>
    <t>275321312.S</t>
  </si>
  <si>
    <t>Betón základových pätiek, železový (bez výstuže), tr. C 20/25</t>
  </si>
  <si>
    <t>-1579637808</t>
  </si>
  <si>
    <t>"stĺpy osvetlenia" 2,0*2,0*1,2*6</t>
  </si>
  <si>
    <t>23</t>
  </si>
  <si>
    <t>275351215.S</t>
  </si>
  <si>
    <t>Debnenie stien základových pätiek, zhotovenie-dielce</t>
  </si>
  <si>
    <t>-1832302220</t>
  </si>
  <si>
    <t>"stĺpiky oplotenia"  2*(0,4+0,4)*0,15*(34+53+34)</t>
  </si>
  <si>
    <t>"základy pod bránky" 2*(0,6+0,6)*0,15*8*2</t>
  </si>
  <si>
    <t>"rohové zastávky" 2*(0,4+0,4)*0,15*6</t>
  </si>
  <si>
    <t>"stĺpy osvetlenia" 2*(2,0+2,0)*1,2*6</t>
  </si>
  <si>
    <t>"záchyt.siete" 2*(0,6+0,6)*0,15*5*2</t>
  </si>
  <si>
    <t>275351216.S</t>
  </si>
  <si>
    <t>Debnenie stien základovýcb pätiek, odstránenie-dielce</t>
  </si>
  <si>
    <t>1620678724</t>
  </si>
  <si>
    <t>25</t>
  </si>
  <si>
    <t>275361821.S</t>
  </si>
  <si>
    <t>Výstuž základových pätiek z ocele B500 (10505)</t>
  </si>
  <si>
    <t>441732737</t>
  </si>
  <si>
    <t>"stĺpy osvetlenia" 28,8*0,08</t>
  </si>
  <si>
    <t>26</t>
  </si>
  <si>
    <t>279000021.R</t>
  </si>
  <si>
    <t>Stavebná úprava základu pre osvetlenie- otvory resp. chráničky pre vstup a výstup el. káblov, uzemňovací zvod a otvor pre odvod vody</t>
  </si>
  <si>
    <t>-1178048008</t>
  </si>
  <si>
    <t>Zvislé a kompletné konštrukcie</t>
  </si>
  <si>
    <t>27</t>
  </si>
  <si>
    <t>338171221.S</t>
  </si>
  <si>
    <t>Osadzovanie stĺpika pre pletivové panelové ploty s výškou nad 2 m zaliatim cementovou maltou do vynechaných otvorov</t>
  </si>
  <si>
    <t>-1692782246</t>
  </si>
  <si>
    <t>34+53+34"oplotenie</t>
  </si>
  <si>
    <t>10" záchyt.siete</t>
  </si>
  <si>
    <t>28</t>
  </si>
  <si>
    <t>M</t>
  </si>
  <si>
    <t>553510030801</t>
  </si>
  <si>
    <t>Stĺpik ZN+RAL 6005, výška: 5850 mm; priemer: 60x60x3 mm; materiál: ZN+RAL6005</t>
  </si>
  <si>
    <t>588797841</t>
  </si>
  <si>
    <t>29</t>
  </si>
  <si>
    <t>553510030802</t>
  </si>
  <si>
    <t>Stĺpik ZN+RAL 6005, výška: 5850 mm; priemer: 80x80x3 mm; materiál: ZN+RAL6005</t>
  </si>
  <si>
    <t>260524814</t>
  </si>
  <si>
    <t xml:space="preserve">Komunikácie   </t>
  </si>
  <si>
    <t>30</t>
  </si>
  <si>
    <t>564210123.R</t>
  </si>
  <si>
    <t>Podklad z kameniva drveného, trieda A,  fr. 0-4 mm s rozprestretím, vlhčením a zhutnením do hr. 20 mm, plochy nad 1000 m2</t>
  </si>
  <si>
    <t>-348304797</t>
  </si>
  <si>
    <t>31</t>
  </si>
  <si>
    <t>564201111.R</t>
  </si>
  <si>
    <t>Podklad alebo podsyp z kameniva drveného, trieda A, fr.4-8mm, s vlhčením a zhutnením, po zhutnení hr. 30 mm</t>
  </si>
  <si>
    <t>855031267</t>
  </si>
  <si>
    <t>32</t>
  </si>
  <si>
    <t>564710111.S</t>
  </si>
  <si>
    <t>Podklad alebo kryt z kameniva hrubého drveného veľ. 8-16 mm s rozprestretím a zhutnením hr. 50 mm</t>
  </si>
  <si>
    <t>338025674</t>
  </si>
  <si>
    <t>84</t>
  </si>
  <si>
    <t>564760211.S</t>
  </si>
  <si>
    <t>Podklad alebo kryt z kameniva hrubého drveného veľ. 16-32 mm s rozprestretím a zhutnením hr. 200 mm</t>
  </si>
  <si>
    <t>-1023668372</t>
  </si>
  <si>
    <t>33</t>
  </si>
  <si>
    <t>564761111.S</t>
  </si>
  <si>
    <t>Podklad alebo kryt z kameniva hrubého drveného veľ. 32-63 mm s rozprestretím a zhutnením hr. 200 mm</t>
  </si>
  <si>
    <t>-1135636198</t>
  </si>
  <si>
    <t>34</t>
  </si>
  <si>
    <t>596811323.S</t>
  </si>
  <si>
    <t>Kladenie betónovej dlažby s vyplnením škár do lôžka z kameniva, veľ. do 0,25 m2 plochy nad 300 m2</t>
  </si>
  <si>
    <t>-1442038430</t>
  </si>
  <si>
    <t>-8120 "odpočet hracia plocha</t>
  </si>
  <si>
    <t>-2*(111,0+73,1)*0,35 "odpočet líniový žľab</t>
  </si>
  <si>
    <t>35</t>
  </si>
  <si>
    <t>592460014500.S</t>
  </si>
  <si>
    <t>Platňa betónová, rozmer 500x500x50 mm, prírodná</t>
  </si>
  <si>
    <t>1197644157</t>
  </si>
  <si>
    <t>sp*4*1,01</t>
  </si>
  <si>
    <t>82</t>
  </si>
  <si>
    <t>596911162.S</t>
  </si>
  <si>
    <t>Kladenie betónovej zámkovej dlažby komunikácií pre peších hr. 80 mm pre peších nad 50 do 100 m2 so zriadením lôžka z kameniva hr. 30 mm</t>
  </si>
  <si>
    <t>2119359249</t>
  </si>
  <si>
    <t>"prístupové chodníky</t>
  </si>
  <si>
    <t>15,65*2,5</t>
  </si>
  <si>
    <t>20,75*2,5</t>
  </si>
  <si>
    <t>83</t>
  </si>
  <si>
    <t>592460008500.S</t>
  </si>
  <si>
    <t>Dlažba betónová škárová, rozmer 200x165x80 mm, prírodná</t>
  </si>
  <si>
    <t>1507356957</t>
  </si>
  <si>
    <t>91*1,02 'Přepočítané koeficientom množstva</t>
  </si>
  <si>
    <t>5.1</t>
  </si>
  <si>
    <t>Umelé športové povrchy</t>
  </si>
  <si>
    <t>36</t>
  </si>
  <si>
    <t>589100011.R</t>
  </si>
  <si>
    <t>Gumový granulát na pružnú gumovú vrstvu v minimálnom  množstve min. 16kg/m2 , SBR čierny, balený v BIG BAGOCH, zrnitosť 4,0-8,0mm, vrátane dopravy</t>
  </si>
  <si>
    <t>-1465645881</t>
  </si>
  <si>
    <t>37</t>
  </si>
  <si>
    <t>589100012.R</t>
  </si>
  <si>
    <t>Polyuretánové lepidlo na pružnú gumovú vrstvu (min. 11% s celkovej hmotnosti na m2, 1,76kg/m2),  vrátane dopravy</t>
  </si>
  <si>
    <t>kg</t>
  </si>
  <si>
    <t>1928341838</t>
  </si>
  <si>
    <t>38</t>
  </si>
  <si>
    <t>589100013.R</t>
  </si>
  <si>
    <t>Montáž - športový povrch podkladný (napr.Conipur EL alebo Polytan EL), jednovrstvový hrúbky 25mm, zmes SBR, lepidla</t>
  </si>
  <si>
    <t>-1157592529</t>
  </si>
  <si>
    <t>39</t>
  </si>
  <si>
    <t>589100014.R</t>
  </si>
  <si>
    <t>Umelý trávnik III.generácie , dĺžka vlákna min.  40mm, určený na futbalové plochy (trávnik musí byť zložený s celých roliek), vrátane dopravy (2% rezerva, zostatok umelej trávy zostane objednávateľovi na prípadnú potrebu opráv)</t>
  </si>
  <si>
    <t>-2122600698</t>
  </si>
  <si>
    <t>40</t>
  </si>
  <si>
    <t>589100015.R</t>
  </si>
  <si>
    <t>D+M Čiarovanie ihriska (viď.situácia podľa PD)</t>
  </si>
  <si>
    <t>2054581215</t>
  </si>
  <si>
    <t>41</t>
  </si>
  <si>
    <t>589100016.R</t>
  </si>
  <si>
    <t>Montážny materiál: podlepovacie pásky šírky 30mm na spoje 3000m , vrátane dopravy</t>
  </si>
  <si>
    <t>-1190914787</t>
  </si>
  <si>
    <t>42</t>
  </si>
  <si>
    <t>589100017.R</t>
  </si>
  <si>
    <t>Montážny materiál:  dvozložkové lepidlo spotreba 500-550g na m dĺžky pásky šírky 30cm (napr. STAUF R201, STAUF R202 alebo ekvivalent), vrátane dopravy</t>
  </si>
  <si>
    <t>903158303</t>
  </si>
  <si>
    <t>43</t>
  </si>
  <si>
    <t>589100018.R</t>
  </si>
  <si>
    <t>Kremičitý piesok - zásyp v množstve min.16kg/m2 sušený, triedený, balený v BIG BAGOCH po 1,0t zrnitosť min.0,6-1,0mm až po  0,3-1,4mm, vrátane dopravy</t>
  </si>
  <si>
    <t>1434922718</t>
  </si>
  <si>
    <t>44</t>
  </si>
  <si>
    <t>589100019.R</t>
  </si>
  <si>
    <t>Gumový granulát - zásyp v  množstve min. 8kg/m2 , EPDM čierny, balený v BIG BAGOCH,  zrnitosť 1,0-2,5mm, vrátane dopravy</t>
  </si>
  <si>
    <t>1034487624</t>
  </si>
  <si>
    <t>45</t>
  </si>
  <si>
    <t>589100020.R</t>
  </si>
  <si>
    <t>Montáž umelej trávy III.generácie vrátane zapracovania zásypov piesku a granulátu</t>
  </si>
  <si>
    <t>-896371499</t>
  </si>
  <si>
    <t>46</t>
  </si>
  <si>
    <t>589100021.R</t>
  </si>
  <si>
    <t>Certifikácia nezávislou skúšobňou FIFA, vrátane nákladov na zabezpečenie certifikácie a odovzdania výsledného úspešného certifikátu na požadované parametre FIFA QUALITY Pro</t>
  </si>
  <si>
    <t>kpl</t>
  </si>
  <si>
    <t>-1418823724</t>
  </si>
  <si>
    <t xml:space="preserve">Ostatné konštrukcie a práce-búranie   </t>
  </si>
  <si>
    <t>47</t>
  </si>
  <si>
    <t>916561112.S</t>
  </si>
  <si>
    <t>Osadenie záhonového alebo parkového obrubníka betón., do lôžka z bet. pros. tr. C 16/20 s bočnou oporou</t>
  </si>
  <si>
    <t>-422661889</t>
  </si>
  <si>
    <t>127,885+78,98+129,93+78,955</t>
  </si>
  <si>
    <t>"prístup.chodníky"</t>
  </si>
  <si>
    <t>15,65*2</t>
  </si>
  <si>
    <t>20,75*2</t>
  </si>
  <si>
    <t>48</t>
  </si>
  <si>
    <t>592170001500.S</t>
  </si>
  <si>
    <t>Obrubník parkový, lxšxv 1000x50x200 mm, farebný</t>
  </si>
  <si>
    <t>-223137447</t>
  </si>
  <si>
    <t>obrub*1,02</t>
  </si>
  <si>
    <t>49</t>
  </si>
  <si>
    <t>936104101.R</t>
  </si>
  <si>
    <t>Striedačka  mobilná pre 13 osôb</t>
  </si>
  <si>
    <t>2101088129</t>
  </si>
  <si>
    <t>50</t>
  </si>
  <si>
    <t>941942001.S</t>
  </si>
  <si>
    <t>Montáž lešenia rámového systémového s podlahami šírky do 0,75 m, výšky do 10 m</t>
  </si>
  <si>
    <t>296036012</t>
  </si>
  <si>
    <t>2,51*88*5,05 "pre montáž oplotenia</t>
  </si>
  <si>
    <t>51</t>
  </si>
  <si>
    <t>941942801.S</t>
  </si>
  <si>
    <t>Demontáž lešenia rámového systémového s podlahami šírky do 0,75 m, výšky do 10 m</t>
  </si>
  <si>
    <t>16712049</t>
  </si>
  <si>
    <t>52</t>
  </si>
  <si>
    <t>941942901.S</t>
  </si>
  <si>
    <t>Príplatok za prvý a každý ďalší i začatý týždeň použitia lešenia rámového systémového šírky do 0,75 m, výšky do 10 m</t>
  </si>
  <si>
    <t>-1554262364</t>
  </si>
  <si>
    <t>a9*2</t>
  </si>
  <si>
    <t>53</t>
  </si>
  <si>
    <t>953942728.S</t>
  </si>
  <si>
    <t>Osadenie zástavovej žrde, bez dodania do vynechaných, alebo vysekaných káps (bez dodávky) so zaliatím cementovou maltou</t>
  </si>
  <si>
    <t>365944951</t>
  </si>
  <si>
    <t>54</t>
  </si>
  <si>
    <t>553000000010</t>
  </si>
  <si>
    <t>Zástavka rohová, kĺbová vr. púzdra</t>
  </si>
  <si>
    <t>-1800584585</t>
  </si>
  <si>
    <t>55</t>
  </si>
  <si>
    <t>959947111.R</t>
  </si>
  <si>
    <t>Osadenie futbalovej brány rozmerov 7,32x2,44x2m s výpletom do pripraveného základu</t>
  </si>
  <si>
    <t>2133565409</t>
  </si>
  <si>
    <t xml:space="preserve">2   </t>
  </si>
  <si>
    <t>56</t>
  </si>
  <si>
    <t>5534370100</t>
  </si>
  <si>
    <t>Bránka futbalová rozmerov 7,32x2,44x2m s príslušenstvom - výplet, osadzovacie prvky ...</t>
  </si>
  <si>
    <t>613574945</t>
  </si>
  <si>
    <t>57</t>
  </si>
  <si>
    <t>961043111.S</t>
  </si>
  <si>
    <t>Búranie základov alebo vybúranie otvorov z betónu prostého alebo preloženého kameňom,  -2,20000t</t>
  </si>
  <si>
    <t>1536143898</t>
  </si>
  <si>
    <t>"základy pod brány" 1,0*1,0*1,0*2*4</t>
  </si>
  <si>
    <t>"základy pod lavičky" 1,0*0,5*0,2*2*2</t>
  </si>
  <si>
    <t xml:space="preserve">"pätky oplotenia" 283,8/2*0,5*0,5*0,5   </t>
  </si>
  <si>
    <t xml:space="preserve">Súčet   </t>
  </si>
  <si>
    <t>58</t>
  </si>
  <si>
    <t>969021121.R</t>
  </si>
  <si>
    <t>Odstránenie jestvujúceho zavlažovacieho systému,  -5,000t</t>
  </si>
  <si>
    <t>sbr</t>
  </si>
  <si>
    <t>199934698</t>
  </si>
  <si>
    <t>59</t>
  </si>
  <si>
    <t>979081111.S</t>
  </si>
  <si>
    <t>Odvoz sutiny a vybúraných hmôt na skládku do 1 km</t>
  </si>
  <si>
    <t>1809628946</t>
  </si>
  <si>
    <t>60</t>
  </si>
  <si>
    <t>979081121.S</t>
  </si>
  <si>
    <t>Odvoz sutiny a vybúraných hmôt na skládku za každý ďalší 1 km (6x)</t>
  </si>
  <si>
    <t>-2103982087</t>
  </si>
  <si>
    <t>82,375*6 'Přepočítané koeficientom množstva</t>
  </si>
  <si>
    <t>61</t>
  </si>
  <si>
    <t>979082111.S</t>
  </si>
  <si>
    <t>Vnútrostavenisková doprava sutiny a vybúraných hmôt do 10 m</t>
  </si>
  <si>
    <t>1846523661</t>
  </si>
  <si>
    <t>62</t>
  </si>
  <si>
    <t>979082121.S</t>
  </si>
  <si>
    <t>Vnútrostavenisková doprava sutiny a vybúraných hmôt za každých ďalších 5 m (18x)</t>
  </si>
  <si>
    <t>-749763760</t>
  </si>
  <si>
    <t>82,375*18 'Přepočítané koeficientom množstva</t>
  </si>
  <si>
    <t>63</t>
  </si>
  <si>
    <t>979089012.R</t>
  </si>
  <si>
    <t>Poplatok za skladovanie - betón, tehly, dlaždice (17 01) ostatné - poplatok obci</t>
  </si>
  <si>
    <t>1520632824</t>
  </si>
  <si>
    <t>64</t>
  </si>
  <si>
    <t>979089012.S</t>
  </si>
  <si>
    <t>Poplatok za skladovanie - betón, tehly, dlaždice (17 01) ostatné</t>
  </si>
  <si>
    <t>-1081380273</t>
  </si>
  <si>
    <t>99</t>
  </si>
  <si>
    <t>Presun hmôt HSV</t>
  </si>
  <si>
    <t>65</t>
  </si>
  <si>
    <t>998222012.S</t>
  </si>
  <si>
    <t>Presun hmôt na spevnených plochách s krytom z kameniva (8233, 8235) pre akékoľvek dľžky</t>
  </si>
  <si>
    <t>1552459503</t>
  </si>
  <si>
    <t>PSV</t>
  </si>
  <si>
    <t>Práce a dodávky PSV</t>
  </si>
  <si>
    <t>763</t>
  </si>
  <si>
    <t>Konštrukcie - drevostavby</t>
  </si>
  <si>
    <t>66</t>
  </si>
  <si>
    <t>763750100.R</t>
  </si>
  <si>
    <t>D+M vyvýšenina pre kameramana</t>
  </si>
  <si>
    <t>1472600042</t>
  </si>
  <si>
    <t>767</t>
  </si>
  <si>
    <t>Konštrukcie doplnkové kovové</t>
  </si>
  <si>
    <t>67</t>
  </si>
  <si>
    <t>767911130.R</t>
  </si>
  <si>
    <t>Montáž ochrannej siete</t>
  </si>
  <si>
    <t>1756678592</t>
  </si>
  <si>
    <t>68</t>
  </si>
  <si>
    <t>111111</t>
  </si>
  <si>
    <t>Ochranná sieť za futbalovú bránu z PP 120x120 mm,. Rozmery 5 x 24 m</t>
  </si>
  <si>
    <t>-399324737</t>
  </si>
  <si>
    <t>69</t>
  </si>
  <si>
    <t>767914160.S</t>
  </si>
  <si>
    <t>Montáž oplotenia panelového z pletiva na stĺpiky výšky nad 2,2 m</t>
  </si>
  <si>
    <t>-334353714</t>
  </si>
  <si>
    <t>(127,885+78,955+78,98-1,225*2-2,45*2)</t>
  </si>
  <si>
    <t>(127,885+78,955+78,98)*2</t>
  </si>
  <si>
    <t>70</t>
  </si>
  <si>
    <t>553510025301</t>
  </si>
  <si>
    <t>Panelové oplotenie - 2D; Šírka: 2510 mm; Výška: 1030 mm; Priemer drôtu : vodorovný 6,0 mm; zvislý 5,0 mm; Oko: 50 x 200Panelové oplotenie - 2D; Šírka: 2510 mm; Výška: 1030 mm; Priemer drôtu : vodorovný 6,0 mm; zvislý 5,0 mm; Oko: 50 x 200, mat.Zn+RAL</t>
  </si>
  <si>
    <t>-1407656223</t>
  </si>
  <si>
    <t>33*2+52</t>
  </si>
  <si>
    <t>71</t>
  </si>
  <si>
    <t>553510025302</t>
  </si>
  <si>
    <t>Panelové oplotenie - 3D; Šírka: 2510 mm; Výška: 1960 mm; Priemer drôtu : vodorovný 6,0 mm; zvislý 5,0 mm; Oko: 50 x 200Panelové oplotenie - 2D; Šírka: 2510 mm; Výška: 1030 mm; Priemer drôtu : vodorovný 6,0 mm; zvislý 5,0 mm; Oko: 50 x 200, mat.Zn+RAL</t>
  </si>
  <si>
    <t>218174628</t>
  </si>
  <si>
    <t>(33*2+52)*2-2</t>
  </si>
  <si>
    <t>72</t>
  </si>
  <si>
    <t>767920020.S</t>
  </si>
  <si>
    <t>Montáž vrát a vrátok k panelovému oploteniu osadzovaných na stĺpiky oceľové, s plochou jednotlivo nad 2 do 4 m2</t>
  </si>
  <si>
    <t>666457905</t>
  </si>
  <si>
    <t>73</t>
  </si>
  <si>
    <t>553510011171</t>
  </si>
  <si>
    <t xml:space="preserve">BRÁNKA OTVÁRAVÁ 1 krídlová, Rozmer : šírka 1000 x 2400 mm, Rozmer : šírka 1000 x 2400 mm,Stĺpik: 60 x 60 mm </t>
  </si>
  <si>
    <t>686356713</t>
  </si>
  <si>
    <t>74</t>
  </si>
  <si>
    <t>767920030.S</t>
  </si>
  <si>
    <t>Montáž vrát a vrátok k panelovému oploteniu osadzovaných na stĺpiky oceľové, s plochou jednotlivo nad 4 do 6 m2</t>
  </si>
  <si>
    <t>-1275001350</t>
  </si>
  <si>
    <t>75</t>
  </si>
  <si>
    <t>553510011111</t>
  </si>
  <si>
    <t xml:space="preserve">BRÁNKA OTVÁRAVÁ - 2krídlová, Rozmer : šírka 2500 x 2400 mm, Rozmer : šírka 2500 x 2400 mm,Stĺpik: 60 x 60 mm </t>
  </si>
  <si>
    <t>-1512007027</t>
  </si>
  <si>
    <t>76</t>
  </si>
  <si>
    <t>767914830.R</t>
  </si>
  <si>
    <t>Demontáž oplotenia rámového na oceľové stĺpiky, výšky 3m, vrátane brán a vrátok  -0,013500t</t>
  </si>
  <si>
    <t>266002419</t>
  </si>
  <si>
    <t>77,4*2+129,0</t>
  </si>
  <si>
    <t>88</t>
  </si>
  <si>
    <t>767995104.R</t>
  </si>
  <si>
    <t>D+M oceľovej konštrukcie pre elektrickú tabuľu, 1xzákl., 2x vrchný náter</t>
  </si>
  <si>
    <t>-1904081325</t>
  </si>
  <si>
    <t>77</t>
  </si>
  <si>
    <t>767996801.S</t>
  </si>
  <si>
    <t>Demontáž ostatných doplnkov stavieb s hmotnosťou jednotlivých dielov konštrukcií do 50 kg,  -0,00100t</t>
  </si>
  <si>
    <t>1361127770</t>
  </si>
  <si>
    <t>"lavičky" 50*2</t>
  </si>
  <si>
    <t>78</t>
  </si>
  <si>
    <t>767996803.S</t>
  </si>
  <si>
    <t>Demontáž ostatných doplnkov stavieb s hmotnosťou jednotlivých dielov konšt. nad 100 do 250 kg,  -0,00100t</t>
  </si>
  <si>
    <t>1974154889</t>
  </si>
  <si>
    <t>"bránky" 2*250</t>
  </si>
  <si>
    <t>79</t>
  </si>
  <si>
    <t>998767201.S</t>
  </si>
  <si>
    <t>Presun hmôt pre kovové stavebné doplnkové konštrukcie v objektoch výšky do 6 m</t>
  </si>
  <si>
    <t>%</t>
  </si>
  <si>
    <t>1038702865</t>
  </si>
  <si>
    <t>783</t>
  </si>
  <si>
    <t>Nátery</t>
  </si>
  <si>
    <t>80</t>
  </si>
  <si>
    <t>783271001</t>
  </si>
  <si>
    <t>Nátery kov.stav.doplnk.konštr. polyuretánové jednonásobné 2x s emailovaním.- 105μm</t>
  </si>
  <si>
    <t>-703835851</t>
  </si>
  <si>
    <t>6,255*2</t>
  </si>
  <si>
    <t>VRN</t>
  </si>
  <si>
    <t>Vedľajšie rozpočtové náklady</t>
  </si>
  <si>
    <t>81</t>
  </si>
  <si>
    <t>000300012.S</t>
  </si>
  <si>
    <t>Geodetické práce - vykonávané pred , počas a po ukončení výstavby</t>
  </si>
  <si>
    <t>eur</t>
  </si>
  <si>
    <t>1024</t>
  </si>
  <si>
    <t>875425413</t>
  </si>
  <si>
    <t>223,724</t>
  </si>
  <si>
    <t>373,826</t>
  </si>
  <si>
    <t>179,928</t>
  </si>
  <si>
    <t>paž</t>
  </si>
  <si>
    <t>311,64</t>
  </si>
  <si>
    <t>2,142</t>
  </si>
  <si>
    <t>z1</t>
  </si>
  <si>
    <t>31,968</t>
  </si>
  <si>
    <t>geo2</t>
  </si>
  <si>
    <t>1743,546</t>
  </si>
  <si>
    <t>SO 02 -  Odvodnenie ihriska</t>
  </si>
  <si>
    <t>z2</t>
  </si>
  <si>
    <t>16,079</t>
  </si>
  <si>
    <t xml:space="preserve">    2 - Zakladanie   </t>
  </si>
  <si>
    <t xml:space="preserve">    4 - Vodorovné konštrukcie</t>
  </si>
  <si>
    <t xml:space="preserve">    8 - Rúrové vedenie   </t>
  </si>
  <si>
    <t>553825776</t>
  </si>
  <si>
    <t>"líniový žľab" 2*(111,0+73,7+1,15*2)*0,35*0,25</t>
  </si>
  <si>
    <t>"drenáž  dn100" 110,0*12*0,3*(0,67-0,3)</t>
  </si>
  <si>
    <t>"drenáž dn160"  72,4*2*0,3*(0,845-0,3)</t>
  </si>
  <si>
    <t>"zberné potrubie" (31,3+2,0)*2*0,3*(1,098-0,3)</t>
  </si>
  <si>
    <t>"napojenie líniových vpustí" (12,0*1,6+6*2,8)*0,3*0,45</t>
  </si>
  <si>
    <t>108873133</t>
  </si>
  <si>
    <t>132201201.S</t>
  </si>
  <si>
    <t>Výkop ryhy šírky 600-2000mm horn.3 do 100m3</t>
  </si>
  <si>
    <t>-1891478077</t>
  </si>
  <si>
    <t>"vsak. objekty</t>
  </si>
  <si>
    <t>30,6*(0,6+0,3*2)*2,6</t>
  </si>
  <si>
    <t>30,6*(0,6+0,3*2)*(2,6-0,3)</t>
  </si>
  <si>
    <t>132201209.S</t>
  </si>
  <si>
    <t>Príplatok k cenám za lepivosť pri hĺbení rýh š. nad 600 do 2 000 mm zapaž. i nezapažených, s urovnaním dna v hornine 3</t>
  </si>
  <si>
    <t>904699038</t>
  </si>
  <si>
    <t>-767865475</t>
  </si>
  <si>
    <t>"šachty</t>
  </si>
  <si>
    <t>"FS"  0,6*0,6*1,775*2</t>
  </si>
  <si>
    <t>"Š1-4" 0,6*0,6*(0,9-0,3)*4</t>
  </si>
  <si>
    <t>151201102.S</t>
  </si>
  <si>
    <t>Paženie rýh pre podzemné vedenie, záťažné hĺbky do 4 m</t>
  </si>
  <si>
    <t>1593436527</t>
  </si>
  <si>
    <t>2*(30,6+1,2)*2,6</t>
  </si>
  <si>
    <t>2*(30,6+1,2)*(2,6-0,3)</t>
  </si>
  <si>
    <t>151201112.S</t>
  </si>
  <si>
    <t>Odstránenie paženia rýh pre podzemné vedenie, záťažné hĺbky do 4 m</t>
  </si>
  <si>
    <t>-1422249336</t>
  </si>
  <si>
    <t>162201102.S</t>
  </si>
  <si>
    <t>Vodorovné premiestnenie výkopku z horniny 1-4 nad 20-50m</t>
  </si>
  <si>
    <t>2145292630</t>
  </si>
  <si>
    <t>"medziskládka pre zásyp vsak.objektov</t>
  </si>
  <si>
    <t>z1*2</t>
  </si>
  <si>
    <t>-761723953</t>
  </si>
  <si>
    <t>a1+b1+c1-z1</t>
  </si>
  <si>
    <t>1298487702</t>
  </si>
  <si>
    <t>167101101.S</t>
  </si>
  <si>
    <t>Nakladanie neuľahnutého výkopku z hornín tr.1-4 do 100 m3</t>
  </si>
  <si>
    <t>-2142598261</t>
  </si>
  <si>
    <t>"zásyp vask.objektov</t>
  </si>
  <si>
    <t>1335365831</t>
  </si>
  <si>
    <t>-1115815729</t>
  </si>
  <si>
    <t>174101001.S</t>
  </si>
  <si>
    <t>Zásyp sypaninou so zhutnením jám, šachiet, rýh, zárezov alebo okolo objektov do 100 m3</t>
  </si>
  <si>
    <t>-1604362424</t>
  </si>
  <si>
    <t>"vsak. objekty - obsyp výkopovou zeminou</t>
  </si>
  <si>
    <t>30,6*(0,6+0,3*2)*(2,6-0,3-0,1)</t>
  </si>
  <si>
    <t>-2*(30,0+1,2)*0,3*0,3*0,5*2</t>
  </si>
  <si>
    <t>-30,0*0,6*1,2*2</t>
  </si>
  <si>
    <t>Medzisúčet</t>
  </si>
  <si>
    <t>"obsyp štrkom</t>
  </si>
  <si>
    <t>"FS"  0,6*0,6*1,475*2</t>
  </si>
  <si>
    <t>-3,14*0,3*0,3*1,475*2</t>
  </si>
  <si>
    <t>"Š1-4" 0,6*0,6*0,6*4</t>
  </si>
  <si>
    <t>-3,14*0,3*0,3*0,6*4</t>
  </si>
  <si>
    <t>"zberné potrubie" (31,3+2,0)*2*0,3*(1,098-0,3-0,1)</t>
  </si>
  <si>
    <t>-3,14*0,08*0,08*(31,3+2,0)*2</t>
  </si>
  <si>
    <t>"napojenie líniových vpustí" (12,0*1,6+6*2,8)*0,3*(0,45-0,1)</t>
  </si>
  <si>
    <t>-3,14*0,08*0,08*(12*1,6+6*2,8)</t>
  </si>
  <si>
    <t>583410002000.S</t>
  </si>
  <si>
    <t>Kamenivo drvené hrubé frakcia 8-16 mm</t>
  </si>
  <si>
    <t>-479496930</t>
  </si>
  <si>
    <t>(z2)*1,7*1,1</t>
  </si>
  <si>
    <t>-1254312508</t>
  </si>
  <si>
    <t>"drenáž  dn100" 110,0*12*0,3</t>
  </si>
  <si>
    <t>"drenáž dn160"  72,4*2*0,3</t>
  </si>
  <si>
    <t>"zberné potrubie" (31,3+2,0)*2*0,3</t>
  </si>
  <si>
    <t>"vsak.obj" 30,6*(0,6+0,3*2)*2</t>
  </si>
  <si>
    <t xml:space="preserve">Zakladanie   </t>
  </si>
  <si>
    <t>211561111.S</t>
  </si>
  <si>
    <t>Výplň odvodňovacieho rebra alebo trativodu do rýh kamenivom hrubým drveným frakcie 4-16 mm</t>
  </si>
  <si>
    <t>1789690492</t>
  </si>
  <si>
    <t>"drenáž  dn100" 110,0*12*0,3*(0,67-0,3-0,1)</t>
  </si>
  <si>
    <t>-3,14*0,05*0,05*110*12</t>
  </si>
  <si>
    <t>"drenáž dn160"  72,4*2*0,3*(0,845-0,3-0,1)</t>
  </si>
  <si>
    <t>-3,14*0,08*0,08*72,4*2</t>
  </si>
  <si>
    <t>"vsak. objekty-obsyp</t>
  </si>
  <si>
    <t>2*(30,0+1,2)*0,3*0,3*0,5*2</t>
  </si>
  <si>
    <t>211971121.S</t>
  </si>
  <si>
    <t>Zhotov. oplášt. výplne z geotext. v ryhe alebo v záreze pri rozvinutej šírke oplášt. od 0 do 2, 5 m</t>
  </si>
  <si>
    <t>-308804509</t>
  </si>
  <si>
    <t>"drenáž  dn100" 110,0*12*(0,3+2*0,37)</t>
  </si>
  <si>
    <t>"drenáž dn160"  72,4*2*(0,3+2*0,545)</t>
  </si>
  <si>
    <t>"zberné potrubie" (31,3+2,0)*2*(0,3+2*0,798)</t>
  </si>
  <si>
    <t>"napojenie líniových vpustí" (12,0*1,6+6*2,8)*(0,3+2*0,45)</t>
  </si>
  <si>
    <t>693110004500.S</t>
  </si>
  <si>
    <t>Geotextília polypropylénová netkaná 300 g/m2</t>
  </si>
  <si>
    <t>1636048782</t>
  </si>
  <si>
    <t>geo2*1,15</t>
  </si>
  <si>
    <t>212532111.S</t>
  </si>
  <si>
    <t>Lôžko pre trativod z kameniva hrubého drveného frakcie 16-32 mm</t>
  </si>
  <si>
    <t>-1414625883</t>
  </si>
  <si>
    <t>"drenáž  dn100" 110,0*12*0,3*(0,67-0,3)*0,1</t>
  </si>
  <si>
    <t>"drenáž dn160"  72,4*2*0,3*(0,845-0,3)*0,1</t>
  </si>
  <si>
    <t>"vsak. objekty" 30,6*1,2*0,1*2</t>
  </si>
  <si>
    <t>212752125</t>
  </si>
  <si>
    <t>Trativody z flexodrenážnych rúr DN 100</t>
  </si>
  <si>
    <t>1577758641</t>
  </si>
  <si>
    <t>"drenáž  dn100" 110,0*12</t>
  </si>
  <si>
    <t>212752127</t>
  </si>
  <si>
    <t>Trativody z flexodrenážnych rúr DN 160</t>
  </si>
  <si>
    <t>1038734178</t>
  </si>
  <si>
    <t>"drenáž dn160"  72,4*2</t>
  </si>
  <si>
    <t>2867103000</t>
  </si>
  <si>
    <t>Doplnky pre drenážne tvarovky  kolená, spojky</t>
  </si>
  <si>
    <t>1053266478</t>
  </si>
  <si>
    <t>1596748872</t>
  </si>
  <si>
    <t>"líniový žľab" 2*(111,0+73,7+1,15*2)*0,35*0,1</t>
  </si>
  <si>
    <t>Vodorovné konštrukcie</t>
  </si>
  <si>
    <t>451541111</t>
  </si>
  <si>
    <t>Lôžko pod potrubie, stoky a drobné objekty, v otvorenom výkope zo štrkodrvy 0-63 mm</t>
  </si>
  <si>
    <t>-136037848</t>
  </si>
  <si>
    <t>"zberné potrubie" (31,3+2,0)*2*0,3*0,1</t>
  </si>
  <si>
    <t>"FS"  0,6*0,6*0,1*2</t>
  </si>
  <si>
    <t>"Š1-4" 0,6*0,6*0,1*4</t>
  </si>
  <si>
    <t>"napojenie líniových vpustí" (12,0*1,6+6*2,8)*0,3*0,1</t>
  </si>
  <si>
    <t xml:space="preserve">Rúrové vedenie   </t>
  </si>
  <si>
    <t>871266000</t>
  </si>
  <si>
    <t>Montáž kanalizačného PVC-U potrubia hladkého viacvrstvového DN 100</t>
  </si>
  <si>
    <t>-1831187283</t>
  </si>
  <si>
    <t>"odvetranie, bezpečnostný prepad" 2,5*2</t>
  </si>
  <si>
    <t>286110005901</t>
  </si>
  <si>
    <t xml:space="preserve">Rúra kanalizačná PVC-U gravitačná, hladká SN4 - KG, ML - viacvrstvová, DN 110, </t>
  </si>
  <si>
    <t>-1450007469</t>
  </si>
  <si>
    <t>5,0*1,1</t>
  </si>
  <si>
    <t>871326004</t>
  </si>
  <si>
    <t>Montáž kanalizačného PVC-U potrubia hladkého viacvrstvového DN 160</t>
  </si>
  <si>
    <t>-1803624999</t>
  </si>
  <si>
    <t>"zberné potrubie" (31,3+2,0)*2</t>
  </si>
  <si>
    <t>"napojenie líniových vpustí" (12,0*1,6+6*2,8)</t>
  </si>
  <si>
    <t>286110006901</t>
  </si>
  <si>
    <t>Rúra kanalizačná PVC-U gravitačná, hladká SN4 - KG, ML - viacvrstvová, DN 160, dĺ. 5 m, WAVIN</t>
  </si>
  <si>
    <t>23463682</t>
  </si>
  <si>
    <t>102,6*1,1</t>
  </si>
  <si>
    <t>877266000</t>
  </si>
  <si>
    <t>Montáž kanalizačného PVC-U kolena DN 100</t>
  </si>
  <si>
    <t>-689136379</t>
  </si>
  <si>
    <t>286510003400</t>
  </si>
  <si>
    <t>Koleno PVC-U, DN 110x45° hladká pre gravitačnú kanalizáciu KG potrubia, WAVIN</t>
  </si>
  <si>
    <t>-1042668131</t>
  </si>
  <si>
    <t>877326004</t>
  </si>
  <si>
    <t>Montáž kanalizačného PVC-U kolena DN 160</t>
  </si>
  <si>
    <t>844789101</t>
  </si>
  <si>
    <t>286510004400</t>
  </si>
  <si>
    <t>Koleno PVC-U, DN 160x45° hladká pre gravitačnú kanalizáciu KG potrubia, WAVIN</t>
  </si>
  <si>
    <t>-1390529878</t>
  </si>
  <si>
    <t>894810000</t>
  </si>
  <si>
    <t>Montáž PP revíznej kanalizačnej šachty priemeru 425 do výšky šachty 2 m s plastovým poklopom</t>
  </si>
  <si>
    <t>-736890709</t>
  </si>
  <si>
    <t>286610030000</t>
  </si>
  <si>
    <t xml:space="preserve">Drenážna šachta, dno DN 300, napojenie DN 160, bez lapača piesku, </t>
  </si>
  <si>
    <t>-1014576898</t>
  </si>
  <si>
    <t>895970003</t>
  </si>
  <si>
    <t>Montáž vsakovacieho bloku neinšpekčného 1200x600x600 mm vrátane geotextílie</t>
  </si>
  <si>
    <t>-213367774</t>
  </si>
  <si>
    <t>200*0,6*0,6*0,6</t>
  </si>
  <si>
    <t>286650000300</t>
  </si>
  <si>
    <t xml:space="preserve">Vsakovací blok Drenblok DB60, 600x600x600 mm, pre vsakovanie dažďovej vody, PP, </t>
  </si>
  <si>
    <t>847653681</t>
  </si>
  <si>
    <t>50*2*2</t>
  </si>
  <si>
    <t>2019391462</t>
  </si>
  <si>
    <t>2*(30,6+1,2)*2,4*2*1,15</t>
  </si>
  <si>
    <t>30,6*1,2*2*1,15</t>
  </si>
  <si>
    <t>895970100</t>
  </si>
  <si>
    <t>Montáž filtračnej šachty k systému vsakovacích blokov 425 do výšky 2m s plastovým poklopom</t>
  </si>
  <si>
    <t>476453324</t>
  </si>
  <si>
    <t>286610047800</t>
  </si>
  <si>
    <t>Filtračná šachta 425, výška 2m (možno skrátiť), bez poklopu,</t>
  </si>
  <si>
    <t>-858427342</t>
  </si>
  <si>
    <t>286620000600</t>
  </si>
  <si>
    <t xml:space="preserve">Plastový PP poklop A15 typ 425 na vlnovcovú šachtovú rúru, </t>
  </si>
  <si>
    <t>1182317908</t>
  </si>
  <si>
    <t>935141222.S</t>
  </si>
  <si>
    <t>Osadenie odvodňovacieho polymérbetónového žľabu univerzálneho s ochrannou hranou svetlej šírky 150 mm s roštom triedy A150</t>
  </si>
  <si>
    <t>-2055605988</t>
  </si>
  <si>
    <t>2*(111,0+73,1)</t>
  </si>
  <si>
    <t>5923010054</t>
  </si>
  <si>
    <t>Odvodňovací líniový žľab v=100mm, l=1000mm A15</t>
  </si>
  <si>
    <t>1394855677</t>
  </si>
  <si>
    <t xml:space="preserve">364,2   </t>
  </si>
  <si>
    <t>935141223.S</t>
  </si>
  <si>
    <t>Osadenie odvodňovacieho polymérbetónového žľabu univerzálneho s ochrannou hranou svetlej šírky 150 mm s roštom triedy C 250</t>
  </si>
  <si>
    <t>451787923</t>
  </si>
  <si>
    <t>5923010227</t>
  </si>
  <si>
    <t>Odvodňovací žľab líniový v=100, l=1000mm C250</t>
  </si>
  <si>
    <t>-617648874</t>
  </si>
  <si>
    <t xml:space="preserve">4   </t>
  </si>
  <si>
    <t>935141292.S</t>
  </si>
  <si>
    <t>Osadenie vpustu vrátane kalového koša pre odvodňovací polymérbetónový žľab univerzálny s ochrannou hranou svetlej šírky 150 mm</t>
  </si>
  <si>
    <t>1767044882</t>
  </si>
  <si>
    <t>5923010090</t>
  </si>
  <si>
    <t>Žľabová vpusť s odtokom a košom</t>
  </si>
  <si>
    <t>-886902644</t>
  </si>
  <si>
    <t>-941036303</t>
  </si>
  <si>
    <t>1704168482</t>
  </si>
  <si>
    <t>SO 03 - Osvetlenie</t>
  </si>
  <si>
    <t>.</t>
  </si>
  <si>
    <t xml:space="preserve">HSV - Práce a dodávky HSV   </t>
  </si>
  <si>
    <t xml:space="preserve">M - Práce a dodávky M   </t>
  </si>
  <si>
    <t xml:space="preserve">    21-M - Elektromontáže   </t>
  </si>
  <si>
    <t xml:space="preserve">    46-M - Zemné práce vykonávané pri externých montážnych prácach   </t>
  </si>
  <si>
    <t xml:space="preserve">HZS - Hodinové zúčtovacie sadzby   </t>
  </si>
  <si>
    <t xml:space="preserve">Práce a dodávky HSV   </t>
  </si>
  <si>
    <t>2753213110</t>
  </si>
  <si>
    <t>Betón základových pätiek, železový vrátane ocel.výstuže</t>
  </si>
  <si>
    <t xml:space="preserve">Práce a dodávky M   </t>
  </si>
  <si>
    <t>21-M</t>
  </si>
  <si>
    <t xml:space="preserve">Elektromontáže   </t>
  </si>
  <si>
    <t>210010080</t>
  </si>
  <si>
    <t>Rúrka ohybná elektroinštalačná z HDPE, D 40 uložená voľne</t>
  </si>
  <si>
    <t>345710006210</t>
  </si>
  <si>
    <t>Chránička ohybná dvojplášťová korugovaná UV stabilná KOPOFLEX z HDPE čirna KF 09040 UVFA, D 40 mm, KOPOS</t>
  </si>
  <si>
    <t>256</t>
  </si>
  <si>
    <t>210010091</t>
  </si>
  <si>
    <t>Rúrka ohybná elektroinštalačná z HDPE, D 63 uložená voľne</t>
  </si>
  <si>
    <t>345710005700</t>
  </si>
  <si>
    <t>Rúrka ohybná dvojplášťová HDPE, KOPOFLEX BA KF 09063 BA, DN 63, KOPOS</t>
  </si>
  <si>
    <t>210201620</t>
  </si>
  <si>
    <t>Zapojenie svietidla 1x svetelný zdroj, nevýbušné, uličné LED</t>
  </si>
  <si>
    <t>M006</t>
  </si>
  <si>
    <t>Svietidlo BVP 527-230V/1580W</t>
  </si>
  <si>
    <t>210201872</t>
  </si>
  <si>
    <t>Montáž základového roštu pre uličné svietidlá 12-15m</t>
  </si>
  <si>
    <t>M002</t>
  </si>
  <si>
    <t>Kotvící šrouby a vymezovací šablony</t>
  </si>
  <si>
    <t>210201964</t>
  </si>
  <si>
    <t>Montáž svietidla na stožiar  do 10 kg</t>
  </si>
  <si>
    <t>210204012</t>
  </si>
  <si>
    <t>Osvetľovací stožiar - oceľový dĺžky od 13 m do 18 m</t>
  </si>
  <si>
    <t>M0011</t>
  </si>
  <si>
    <t>Stožár sklápěcí 15m, žár.zink</t>
  </si>
  <si>
    <t>210204106</t>
  </si>
  <si>
    <t>Výložník oceľový - nad hmotn. 70 kg</t>
  </si>
  <si>
    <t>M004</t>
  </si>
  <si>
    <t>Výložník pro 2 světlomety</t>
  </si>
  <si>
    <t>M005</t>
  </si>
  <si>
    <t>Výložník pro 3 světlomety</t>
  </si>
  <si>
    <t>210204201</t>
  </si>
  <si>
    <t>Elektrovýstroj stožiara pre 1 okruh</t>
  </si>
  <si>
    <t>M003</t>
  </si>
  <si>
    <t>Svorkovnica do stožiaru so zásuvkou 230v</t>
  </si>
  <si>
    <t>210220020</t>
  </si>
  <si>
    <t>Uzemňovacie vedenie v zemi FeZn vrátane izolácie spojov</t>
  </si>
  <si>
    <t>354410058800</t>
  </si>
  <si>
    <t>Pásovina uzemňovacia FeZn 30 x 4 mm</t>
  </si>
  <si>
    <t>210220252</t>
  </si>
  <si>
    <t>Svorka FeZn odbočovacia spojovacia SR01-02</t>
  </si>
  <si>
    <t>098739</t>
  </si>
  <si>
    <t>Hro.SR 02 M8 svorka odboč.spoj</t>
  </si>
  <si>
    <t>KS</t>
  </si>
  <si>
    <t>210800157</t>
  </si>
  <si>
    <t>Kábel medený uložený pevne CYKY 450/750 V 4x16</t>
  </si>
  <si>
    <t>038485</t>
  </si>
  <si>
    <t>CYKY-J  4x 16 RE</t>
  </si>
  <si>
    <t>BM</t>
  </si>
  <si>
    <t>210802470</t>
  </si>
  <si>
    <t>Kábel medený uložený pevne H07RN-F (CGSG) 450/750 V  3x2,5</t>
  </si>
  <si>
    <t>040294</t>
  </si>
  <si>
    <t>H07RN-F 3G  2,5</t>
  </si>
  <si>
    <t>APL</t>
  </si>
  <si>
    <t>Automobilová plošina</t>
  </si>
  <si>
    <t>hod</t>
  </si>
  <si>
    <t>AZ</t>
  </si>
  <si>
    <t>Žeriav</t>
  </si>
  <si>
    <t>MD</t>
  </si>
  <si>
    <t>Mimostavenisková doprava</t>
  </si>
  <si>
    <t>PD</t>
  </si>
  <si>
    <t>Presun dodávok</t>
  </si>
  <si>
    <t>PM</t>
  </si>
  <si>
    <t>Podružný materiál</t>
  </si>
  <si>
    <t>PPV</t>
  </si>
  <si>
    <t>Podiel pridružených výkonov</t>
  </si>
  <si>
    <t>46-M</t>
  </si>
  <si>
    <t xml:space="preserve">Zemné práce vykonávané pri externých montážnych prácach   </t>
  </si>
  <si>
    <t>460050703</t>
  </si>
  <si>
    <t>Výkop jamy pre stožiar verejného osvetlenia do 2 m3 vrátane, ručný výkop v zemina triedy 3</t>
  </si>
  <si>
    <t>460200163</t>
  </si>
  <si>
    <t>Hĺbenie káblovej ryhy ručne 35 cm širokej a 80 cm hlbokej, v zemine triedy 3</t>
  </si>
  <si>
    <t>460490012</t>
  </si>
  <si>
    <t>Rozvinutie a uloženie výstražnej fólie z PVC do ryhy, šírka do 33 cm</t>
  </si>
  <si>
    <t>283230008000</t>
  </si>
  <si>
    <t>Výstražná fóla PE, šxhr 300x0,1 mm, dĺ. 250 m, farba červená</t>
  </si>
  <si>
    <t>460500002</t>
  </si>
  <si>
    <t>Oddelenie kábla vo výkope betónovou doskou</t>
  </si>
  <si>
    <t>KTR000001583</t>
  </si>
  <si>
    <t>Doska krycia káblová DEKAB 250/2 PVC červená 1m</t>
  </si>
  <si>
    <t>460560163</t>
  </si>
  <si>
    <t>Ručný zásyp nezap. káblovej ryhy bez zhutn. zeminy, 35 cm širokej, 80 cm hlbokej v zemine tr. 3</t>
  </si>
  <si>
    <t>460620013</t>
  </si>
  <si>
    <t>Proviz. úprava terénu v zemine tr. 3, aby nerovnosti terénu neboli väčšie ako 2 cm od vodor.hladiny</t>
  </si>
  <si>
    <t>HZS</t>
  </si>
  <si>
    <t xml:space="preserve">Hodinové zúčtovacie sadzby   </t>
  </si>
  <si>
    <t>HZS000114</t>
  </si>
  <si>
    <t>Stavebno montážne práce najnáročnejšie na odbornosť - prehliadky pracoviska a revízie (Tr. 4) v rozsahu viac ako 8 hodín</t>
  </si>
  <si>
    <t>262144</t>
  </si>
  <si>
    <t>SO 04.1 -  Distribučné rozvody NN</t>
  </si>
  <si>
    <t>D1 - Práce a dodávky M</t>
  </si>
  <si>
    <t xml:space="preserve">    D2 - Vodiče, šnúry, káble </t>
  </si>
  <si>
    <t xml:space="preserve">    D3 - Inštalačný materiál s uložením komplet   </t>
  </si>
  <si>
    <t xml:space="preserve">    D4 - Bleskozvod a uzemnenie   </t>
  </si>
  <si>
    <t xml:space="preserve">    D5 - Rozvádzače, rozvodné skrine, svorkovnice . . .   </t>
  </si>
  <si>
    <t xml:space="preserve">    D6 - Zemné kopacie práce   </t>
  </si>
  <si>
    <t xml:space="preserve">    D7 - Demontáž energetických zariadení   </t>
  </si>
  <si>
    <t xml:space="preserve">    D8 - HZS - Hodinové zúčtovacie sadzby   </t>
  </si>
  <si>
    <t>D1</t>
  </si>
  <si>
    <t>Práce a dodávky M</t>
  </si>
  <si>
    <t>D2</t>
  </si>
  <si>
    <t xml:space="preserve">Vodiče, šnúry, káble </t>
  </si>
  <si>
    <t>Pol28</t>
  </si>
  <si>
    <t>Kábel 1kV pevne uložený 1-NAYY-J 4x240</t>
  </si>
  <si>
    <t>Pol29</t>
  </si>
  <si>
    <t>Kábel 1kV pevne uložený 1-NAYY-J 4x150</t>
  </si>
  <si>
    <t>Pol30</t>
  </si>
  <si>
    <t>Kábel 1kV pevne uložený 1-NAYY-J 4x25</t>
  </si>
  <si>
    <t>Pol31</t>
  </si>
  <si>
    <t>Kábel 1kV pevne uložený 1-NAYY-J 4x16</t>
  </si>
  <si>
    <t>Pol32</t>
  </si>
  <si>
    <t>Kábel 1kV pevne uložený 1-CYKY-J 4x35</t>
  </si>
  <si>
    <t>Pol33</t>
  </si>
  <si>
    <t>Káblová spojka - SVCZ 4x16 S - lisovacie spojovače Al</t>
  </si>
  <si>
    <t>Pol34</t>
  </si>
  <si>
    <t>Štítok označovací na kábel</t>
  </si>
  <si>
    <t>D3</t>
  </si>
  <si>
    <t xml:space="preserve">Inštalačný materiál s uložením komplet   </t>
  </si>
  <si>
    <t>Pol35</t>
  </si>
  <si>
    <t>Chránička káblová KOPOFLEX 110mm 450N HDPE červená</t>
  </si>
  <si>
    <t>Pol36</t>
  </si>
  <si>
    <t>Spojka chráničky 02110 FA 110mm PVC čierna</t>
  </si>
  <si>
    <t>Pol37</t>
  </si>
  <si>
    <t>Chránička káblová KOPOFLEX 63mm 450N HDPE červená</t>
  </si>
  <si>
    <t>Pol38</t>
  </si>
  <si>
    <t>Spojka chráničky 02063 FA 63mm PVC čierna</t>
  </si>
  <si>
    <t>D4</t>
  </si>
  <si>
    <t xml:space="preserve">Bleskozvod a uzemnenie   </t>
  </si>
  <si>
    <t>Pol39</t>
  </si>
  <si>
    <t>FeZn 30x4 mm</t>
  </si>
  <si>
    <t>Pol40</t>
  </si>
  <si>
    <t>FeZn 10 mm</t>
  </si>
  <si>
    <t>Pol41</t>
  </si>
  <si>
    <t>Svorka SP1 - pripojovacia svorka pre spojenie kovových súčiastok</t>
  </si>
  <si>
    <t>Pol42</t>
  </si>
  <si>
    <t>Pripojovacia svorka SR02</t>
  </si>
  <si>
    <t>Pol43</t>
  </si>
  <si>
    <t>Pripojovacia svorka SR03</t>
  </si>
  <si>
    <t>Pol44</t>
  </si>
  <si>
    <t>Vulkanizačná páska</t>
  </si>
  <si>
    <t>bal.</t>
  </si>
  <si>
    <t>Pol45</t>
  </si>
  <si>
    <t>Drobný montážny materiál</t>
  </si>
  <si>
    <t>D5</t>
  </si>
  <si>
    <t xml:space="preserve">Rozvádzače, rozvodné skrine, svorkovnice . . .   </t>
  </si>
  <si>
    <t>Pol46</t>
  </si>
  <si>
    <t>SR 4 - F663 W 2/3 P2 nová skriňa typ HASMA</t>
  </si>
  <si>
    <t>Pol47</t>
  </si>
  <si>
    <t>Opätovná montáž jestvujúcej skrine</t>
  </si>
  <si>
    <t>Pol48</t>
  </si>
  <si>
    <t>Poistky nožové PN2 Gg 200A</t>
  </si>
  <si>
    <t>Pol49</t>
  </si>
  <si>
    <t>Poistky nožové PN1 Gg 80A</t>
  </si>
  <si>
    <t>Pol50</t>
  </si>
  <si>
    <t>výstražné a bezpečnostné tabulky (sada)</t>
  </si>
  <si>
    <t>Pol51</t>
  </si>
  <si>
    <t>Vytvorenie základ pre skriňu SR</t>
  </si>
  <si>
    <t>Pol52</t>
  </si>
  <si>
    <t>Pripojenie káblových vývodov 180-240mm</t>
  </si>
  <si>
    <t>Pol53</t>
  </si>
  <si>
    <t>Pripojenie káblových vývodov 150-180mm</t>
  </si>
  <si>
    <t>Pol54</t>
  </si>
  <si>
    <t>Pripojenie káblových vývodov 16-35mm</t>
  </si>
  <si>
    <t>D6</t>
  </si>
  <si>
    <t xml:space="preserve">Zemné kopacie práce   </t>
  </si>
  <si>
    <t>Pol55</t>
  </si>
  <si>
    <t>Vytýčenie trasy</t>
  </si>
  <si>
    <t>km</t>
  </si>
  <si>
    <t>Pol56</t>
  </si>
  <si>
    <t>Vyhlbenie káblovej ryhy zemina tr. 3,  50cm širokej a 120cm hlbokej</t>
  </si>
  <si>
    <t>Pol57</t>
  </si>
  <si>
    <t>Vytvorenie káblového lôžka z kopaného piesku hrúbky 10 cm v ryhe do šírky 65 cm</t>
  </si>
  <si>
    <t>Pol58</t>
  </si>
  <si>
    <t>Zasypanie ryhy 35cm širokej 120 cm hlbokej</t>
  </si>
  <si>
    <t>Pol59</t>
  </si>
  <si>
    <t>Zriadenie podkladovej vrstvy zo štrko piesku vrstva 25 cm</t>
  </si>
  <si>
    <t>Pol60</t>
  </si>
  <si>
    <t>Červená výstražná fólia</t>
  </si>
  <si>
    <t>Pol61</t>
  </si>
  <si>
    <t>Prenosné dopravné značenie</t>
  </si>
  <si>
    <t>Pol62</t>
  </si>
  <si>
    <t>úprava terénu po prekopoch po IS ( hrabanie, vyrovnanie a rozprestretnie trávnika)</t>
  </si>
  <si>
    <t>D7</t>
  </si>
  <si>
    <t xml:space="preserve">Demontáž energetických zariadení   </t>
  </si>
  <si>
    <t>Pol63</t>
  </si>
  <si>
    <t>Ekologocká likvidácia odpadu</t>
  </si>
  <si>
    <t>Pol64</t>
  </si>
  <si>
    <t>Geodetické zameranie</t>
  </si>
  <si>
    <t>Pol65</t>
  </si>
  <si>
    <t>Demontáž srine SR</t>
  </si>
  <si>
    <t>D8</t>
  </si>
  <si>
    <t>Pol66</t>
  </si>
  <si>
    <t>Komplexné skúšky elektro</t>
  </si>
  <si>
    <t>Pol67</t>
  </si>
  <si>
    <t>Namipulácia na energetickom zariadení</t>
  </si>
  <si>
    <t>Pol68</t>
  </si>
  <si>
    <t>Zabezpečenie beznapäťového stavu</t>
  </si>
  <si>
    <t>Pol69</t>
  </si>
  <si>
    <t>Inžinierska činnosť, porealizačné zameranie</t>
  </si>
  <si>
    <t>Pol70</t>
  </si>
  <si>
    <t>PD skutkového stavu</t>
  </si>
  <si>
    <t>Pol71</t>
  </si>
  <si>
    <t>Východzia revízia elektro a vypracovanie správy</t>
  </si>
  <si>
    <t>90</t>
  </si>
  <si>
    <t>SO 04.2 - Elektrická káblová prípojka NN</t>
  </si>
  <si>
    <t xml:space="preserve">    D1 - Vodiče, šnúry, káble   </t>
  </si>
  <si>
    <t xml:space="preserve">    D2 - Inštalačný materiál   </t>
  </si>
  <si>
    <t xml:space="preserve">    D3 - Bleskozvod a uzemnenie   </t>
  </si>
  <si>
    <t xml:space="preserve">    D4 - Rozvádzače, rozvodné skrine, svorkovnice . . .   </t>
  </si>
  <si>
    <t xml:space="preserve">    D5 - Zemná káblová prípojka NN   </t>
  </si>
  <si>
    <t xml:space="preserve">    D7 - HZS - Hodinové zúčtovacie sadzby   </t>
  </si>
  <si>
    <t xml:space="preserve">Vodiče, šnúry, káble   </t>
  </si>
  <si>
    <t xml:space="preserve">Inštalačný materiál   </t>
  </si>
  <si>
    <t>Pol72</t>
  </si>
  <si>
    <t>Kopoflex KF 09050</t>
  </si>
  <si>
    <t>Pol73</t>
  </si>
  <si>
    <t>Pol74</t>
  </si>
  <si>
    <t>Pol75</t>
  </si>
  <si>
    <t>Pol76</t>
  </si>
  <si>
    <t>Rozvádzač RE TYP: RE 1.0 F403 W 63A P0</t>
  </si>
  <si>
    <t>Pol77</t>
  </si>
  <si>
    <t>Vyhlbenie základu pre RE</t>
  </si>
  <si>
    <t>Pol78</t>
  </si>
  <si>
    <t>Pol79</t>
  </si>
  <si>
    <t xml:space="preserve">Zemná káblová prípojka NN   </t>
  </si>
  <si>
    <t>Pol80</t>
  </si>
  <si>
    <t>Pripojenie káblového vedenia do rozpojovacej skrine SR</t>
  </si>
  <si>
    <t>Pol81</t>
  </si>
  <si>
    <t>Poistky nožové PN01 do 100A</t>
  </si>
  <si>
    <t>Pol82</t>
  </si>
  <si>
    <t>Pol83</t>
  </si>
  <si>
    <t>Pol84</t>
  </si>
  <si>
    <t>Pol85</t>
  </si>
  <si>
    <t>Pol86</t>
  </si>
  <si>
    <t>Pol87</t>
  </si>
  <si>
    <t>TO 01 - Ochladzovanie umelej plochy</t>
  </si>
  <si>
    <t>HSV - HSV</t>
  </si>
  <si>
    <t xml:space="preserve">    D1.1 - Výkopy</t>
  </si>
  <si>
    <t xml:space="preserve">    D1.2 - Potrubie, kabeláž</t>
  </si>
  <si>
    <t xml:space="preserve">    D1.3 - Závlahový materiál</t>
  </si>
  <si>
    <t xml:space="preserve">    D1.4 - Vedľajšie náklady</t>
  </si>
  <si>
    <t xml:space="preserve">    D1.5 - Ostatné náklady</t>
  </si>
  <si>
    <t>D1.1</t>
  </si>
  <si>
    <t>Výkopy</t>
  </si>
  <si>
    <t>Pol1</t>
  </si>
  <si>
    <t>Výkop rýhy strojní do hloubky 0,7 m v třídě těžitelnosti I.</t>
  </si>
  <si>
    <t>Pol2</t>
  </si>
  <si>
    <t>Výkop rýhy strojní šířky 0,15, hloubky 0,4 m</t>
  </si>
  <si>
    <t>Pol3</t>
  </si>
  <si>
    <t>Obsyp a zásyp výkopů rýh</t>
  </si>
  <si>
    <t>Pol4</t>
  </si>
  <si>
    <t>Hutnění výkopů</t>
  </si>
  <si>
    <t>D1.2</t>
  </si>
  <si>
    <t>Potrubie, kabeláž</t>
  </si>
  <si>
    <t>Pol5</t>
  </si>
  <si>
    <t>Potrubie HDPE 100 PE 110x6,6 PN 10 - tyče dĺžky 6 m</t>
  </si>
  <si>
    <t>Pol6</t>
  </si>
  <si>
    <t>Potrubie HDPE 100 PE 90x5,4 PN 10</t>
  </si>
  <si>
    <t>Pol7</t>
  </si>
  <si>
    <t>Potrubie HDPE 100 PE 75x4,5 PN 10 - tyče dĺžky 6 m</t>
  </si>
  <si>
    <t>Pol8</t>
  </si>
  <si>
    <t>Spojovací materiál - T kusy, kolena, spojky, redukcie, prechodky</t>
  </si>
  <si>
    <t>soub</t>
  </si>
  <si>
    <t>Pol9</t>
  </si>
  <si>
    <t>Kábel CYKY-J 7x1,5 metráž</t>
  </si>
  <si>
    <t>Pol10</t>
  </si>
  <si>
    <t>Kábel CYKY-J 2x1,5 metráž</t>
  </si>
  <si>
    <t>D1.3</t>
  </si>
  <si>
    <t>Závlahový materiál</t>
  </si>
  <si>
    <t>Pol11</t>
  </si>
  <si>
    <t>Rozširujúci modul o 12 sekcií pre riadiaci jednotku vč nastavení řídící jednotky</t>
  </si>
  <si>
    <t>Pol12</t>
  </si>
  <si>
    <t>Turbínový postrekovač 2" vstup s elektromagnetickým ventilom</t>
  </si>
  <si>
    <t>Pol13</t>
  </si>
  <si>
    <t>Vodovzdorný konektor pre káble do plochy prierezu 1,5 mm2</t>
  </si>
  <si>
    <t>Pol14</t>
  </si>
  <si>
    <t>Navŕtavaci pas liatinový 90x2"- s nerezovými skrutkami</t>
  </si>
  <si>
    <t>Pol15</t>
  </si>
  <si>
    <t>Mosadzný hydrant 1"</t>
  </si>
  <si>
    <t>Pol16</t>
  </si>
  <si>
    <t>Kĺbová prípojka 1" s kovovým závitom</t>
  </si>
  <si>
    <t>Pol17</t>
  </si>
  <si>
    <t>Elektromag. ventil P220, 3" vnútorný závit, AC-24 V, s reg. prietoku, priemer. hr. do 16 bar</t>
  </si>
  <si>
    <t>Pol18</t>
  </si>
  <si>
    <t>Liatinový zemný posúvač 80/90, inštalovaný priamo na potrubí PE 90</t>
  </si>
  <si>
    <t>Pol19</t>
  </si>
  <si>
    <t>Ventilová šachta STANDARD záťažová vč.výkopu</t>
  </si>
  <si>
    <t>Pol20</t>
  </si>
  <si>
    <t>Ventilová šachta veľká guľatá záťažová vč.výkopu</t>
  </si>
  <si>
    <t>Pol21</t>
  </si>
  <si>
    <t>Náradie pre nastavenie postrekovačov</t>
  </si>
  <si>
    <t>D1.4</t>
  </si>
  <si>
    <t>Vedľajšie náklady</t>
  </si>
  <si>
    <t>Pol22</t>
  </si>
  <si>
    <t>Hladinový spínač pre kontrolu minimálnej a maximálnej výšky hladiny, a zobrazovanie aktuálného stavu</t>
  </si>
  <si>
    <t>Pol23</t>
  </si>
  <si>
    <t>Ponorná sonda se 2 vývody, s kabelem 5 m</t>
  </si>
  <si>
    <t>Pol24</t>
  </si>
  <si>
    <t>Celková tlaková skúška</t>
  </si>
  <si>
    <t>D1.5</t>
  </si>
  <si>
    <t>Ostatné náklady</t>
  </si>
  <si>
    <t>Pol25</t>
  </si>
  <si>
    <t>Geodetické zameranie hlavných potrubí, postriekovačov a armatúr</t>
  </si>
  <si>
    <t>bod</t>
  </si>
  <si>
    <t>Pol26</t>
  </si>
  <si>
    <t>Sprevádzkovanie závlahy</t>
  </si>
  <si>
    <t>Pol27</t>
  </si>
  <si>
    <t>Zazimovanie závlahy</t>
  </si>
  <si>
    <t>ZOZNAM FIGÚR</t>
  </si>
  <si>
    <t>Výmera</t>
  </si>
  <si>
    <t xml:space="preserve"> SO 01</t>
  </si>
  <si>
    <t>Použitie figúry:</t>
  </si>
  <si>
    <t xml:space="preserve"> SO 02</t>
  </si>
  <si>
    <t>24,0*5,0*2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</si>
</sst>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167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167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167" fontId="23" fillId="5" borderId="22" xfId="0" applyNumberFormat="1" applyFont="1" applyFill="1" applyBorder="1" applyAlignment="1" applyProtection="1">
      <alignment vertical="center"/>
    </xf>
    <xf numFmtId="167" fontId="37" fillId="5" borderId="22" xfId="0" applyNumberFormat="1" applyFont="1" applyFill="1" applyBorder="1" applyAlignment="1" applyProtection="1">
      <alignment vertical="center"/>
    </xf>
    <xf numFmtId="0" fontId="0" fillId="0" borderId="0" xfId="0"/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6</v>
      </c>
    </row>
    <row r="5" spans="1:74" s="1" customFormat="1" ht="12" customHeight="1">
      <c r="B5" s="22"/>
      <c r="C5" s="23"/>
      <c r="D5" s="27" t="s">
        <v>11</v>
      </c>
      <c r="E5" s="23"/>
      <c r="F5" s="23"/>
      <c r="G5" s="23"/>
      <c r="H5" s="23"/>
      <c r="I5" s="23"/>
      <c r="J5" s="23"/>
      <c r="K5" s="288" t="s">
        <v>12</v>
      </c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P5" s="23"/>
      <c r="AQ5" s="23"/>
      <c r="AR5" s="21"/>
      <c r="BE5" s="285" t="s">
        <v>13</v>
      </c>
      <c r="BS5" s="18" t="s">
        <v>6</v>
      </c>
    </row>
    <row r="6" spans="1:74" s="1" customFormat="1" ht="36.9" customHeight="1">
      <c r="B6" s="22"/>
      <c r="C6" s="23"/>
      <c r="D6" s="29" t="s">
        <v>14</v>
      </c>
      <c r="E6" s="23"/>
      <c r="F6" s="23"/>
      <c r="G6" s="23"/>
      <c r="H6" s="23"/>
      <c r="I6" s="23"/>
      <c r="J6" s="23"/>
      <c r="K6" s="290" t="s">
        <v>15</v>
      </c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3"/>
      <c r="AQ6" s="23"/>
      <c r="AR6" s="21"/>
      <c r="BE6" s="286"/>
      <c r="BS6" s="18" t="s">
        <v>6</v>
      </c>
    </row>
    <row r="7" spans="1:74" s="1" customFormat="1" ht="12" customHeight="1">
      <c r="B7" s="22"/>
      <c r="C7" s="23"/>
      <c r="D7" s="30" t="s">
        <v>16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17</v>
      </c>
      <c r="AL7" s="23"/>
      <c r="AM7" s="23"/>
      <c r="AN7" s="28" t="s">
        <v>1</v>
      </c>
      <c r="AO7" s="23"/>
      <c r="AP7" s="23"/>
      <c r="AQ7" s="23"/>
      <c r="AR7" s="21"/>
      <c r="BE7" s="286"/>
      <c r="BS7" s="18" t="s">
        <v>6</v>
      </c>
    </row>
    <row r="8" spans="1:74" s="1" customFormat="1" ht="12" customHeight="1">
      <c r="B8" s="22"/>
      <c r="C8" s="23"/>
      <c r="D8" s="30" t="s">
        <v>18</v>
      </c>
      <c r="E8" s="23"/>
      <c r="F8" s="23"/>
      <c r="G8" s="23"/>
      <c r="H8" s="23"/>
      <c r="I8" s="23"/>
      <c r="J8" s="23"/>
      <c r="K8" s="28" t="s">
        <v>19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20</v>
      </c>
      <c r="AL8" s="23"/>
      <c r="AM8" s="23"/>
      <c r="AN8" s="31" t="s">
        <v>21</v>
      </c>
      <c r="AO8" s="23"/>
      <c r="AP8" s="23"/>
      <c r="AQ8" s="23"/>
      <c r="AR8" s="21"/>
      <c r="BE8" s="286"/>
      <c r="BS8" s="18" t="s">
        <v>6</v>
      </c>
    </row>
    <row r="9" spans="1:74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86"/>
      <c r="BS9" s="18" t="s">
        <v>6</v>
      </c>
    </row>
    <row r="10" spans="1:74" s="1" customFormat="1" ht="12" customHeight="1">
      <c r="B10" s="22"/>
      <c r="C10" s="23"/>
      <c r="D10" s="30" t="s">
        <v>22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23</v>
      </c>
      <c r="AL10" s="23"/>
      <c r="AM10" s="23"/>
      <c r="AN10" s="28" t="s">
        <v>1</v>
      </c>
      <c r="AO10" s="23"/>
      <c r="AP10" s="23"/>
      <c r="AQ10" s="23"/>
      <c r="AR10" s="21"/>
      <c r="BE10" s="286"/>
      <c r="BS10" s="18" t="s">
        <v>6</v>
      </c>
    </row>
    <row r="11" spans="1:74" s="1" customFormat="1" ht="18.45" customHeight="1">
      <c r="B11" s="22"/>
      <c r="C11" s="23"/>
      <c r="D11" s="23"/>
      <c r="E11" s="28" t="s">
        <v>24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25</v>
      </c>
      <c r="AL11" s="23"/>
      <c r="AM11" s="23"/>
      <c r="AN11" s="28" t="s">
        <v>1</v>
      </c>
      <c r="AO11" s="23"/>
      <c r="AP11" s="23"/>
      <c r="AQ11" s="23"/>
      <c r="AR11" s="21"/>
      <c r="BE11" s="286"/>
      <c r="BS11" s="18" t="s">
        <v>6</v>
      </c>
    </row>
    <row r="12" spans="1:74" s="1" customFormat="1" ht="6.9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86"/>
      <c r="BS12" s="18" t="s">
        <v>6</v>
      </c>
    </row>
    <row r="13" spans="1:74" s="1" customFormat="1" ht="12" customHeight="1">
      <c r="B13" s="22"/>
      <c r="C13" s="23"/>
      <c r="D13" s="30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23</v>
      </c>
      <c r="AL13" s="23"/>
      <c r="AM13" s="23"/>
      <c r="AN13" s="32" t="s">
        <v>27</v>
      </c>
      <c r="AO13" s="23"/>
      <c r="AP13" s="23"/>
      <c r="AQ13" s="23"/>
      <c r="AR13" s="21"/>
      <c r="BE13" s="286"/>
      <c r="BS13" s="18" t="s">
        <v>6</v>
      </c>
    </row>
    <row r="14" spans="1:74" ht="13.2">
      <c r="B14" s="22"/>
      <c r="C14" s="23"/>
      <c r="D14" s="23"/>
      <c r="E14" s="291" t="s">
        <v>27</v>
      </c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30" t="s">
        <v>25</v>
      </c>
      <c r="AL14" s="23"/>
      <c r="AM14" s="23"/>
      <c r="AN14" s="32" t="s">
        <v>27</v>
      </c>
      <c r="AO14" s="23"/>
      <c r="AP14" s="23"/>
      <c r="AQ14" s="23"/>
      <c r="AR14" s="21"/>
      <c r="BE14" s="286"/>
      <c r="BS14" s="18" t="s">
        <v>6</v>
      </c>
    </row>
    <row r="15" spans="1:74" s="1" customFormat="1" ht="6.9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86"/>
      <c r="BS15" s="18" t="s">
        <v>4</v>
      </c>
    </row>
    <row r="16" spans="1:74" s="1" customFormat="1" ht="12" customHeight="1">
      <c r="B16" s="22"/>
      <c r="C16" s="23"/>
      <c r="D16" s="30" t="s">
        <v>28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23</v>
      </c>
      <c r="AL16" s="23"/>
      <c r="AM16" s="23"/>
      <c r="AN16" s="28" t="s">
        <v>1</v>
      </c>
      <c r="AO16" s="23"/>
      <c r="AP16" s="23"/>
      <c r="AQ16" s="23"/>
      <c r="AR16" s="21"/>
      <c r="BE16" s="286"/>
      <c r="BS16" s="18" t="s">
        <v>4</v>
      </c>
    </row>
    <row r="17" spans="1:71" s="1" customFormat="1" ht="18.45" customHeight="1">
      <c r="B17" s="22"/>
      <c r="C17" s="23"/>
      <c r="D17" s="23"/>
      <c r="E17" s="28" t="s">
        <v>29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25</v>
      </c>
      <c r="AL17" s="23"/>
      <c r="AM17" s="23"/>
      <c r="AN17" s="28" t="s">
        <v>1</v>
      </c>
      <c r="AO17" s="23"/>
      <c r="AP17" s="23"/>
      <c r="AQ17" s="23"/>
      <c r="AR17" s="21"/>
      <c r="BE17" s="286"/>
      <c r="BS17" s="18" t="s">
        <v>30</v>
      </c>
    </row>
    <row r="18" spans="1:71" s="1" customFormat="1" ht="6.9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86"/>
      <c r="BS18" s="18" t="s">
        <v>31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23</v>
      </c>
      <c r="AL19" s="23"/>
      <c r="AM19" s="23"/>
      <c r="AN19" s="28" t="s">
        <v>1</v>
      </c>
      <c r="AO19" s="23"/>
      <c r="AP19" s="23"/>
      <c r="AQ19" s="23"/>
      <c r="AR19" s="21"/>
      <c r="BE19" s="286"/>
      <c r="BS19" s="18" t="s">
        <v>31</v>
      </c>
    </row>
    <row r="20" spans="1:71" s="1" customFormat="1" ht="18.45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25</v>
      </c>
      <c r="AL20" s="23"/>
      <c r="AM20" s="23"/>
      <c r="AN20" s="28" t="s">
        <v>1</v>
      </c>
      <c r="AO20" s="23"/>
      <c r="AP20" s="23"/>
      <c r="AQ20" s="23"/>
      <c r="AR20" s="21"/>
      <c r="BE20" s="286"/>
      <c r="BS20" s="18" t="s">
        <v>30</v>
      </c>
    </row>
    <row r="21" spans="1:71" s="1" customFormat="1" ht="6.9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86"/>
    </row>
    <row r="22" spans="1:71" s="1" customFormat="1" ht="12" customHeight="1">
      <c r="B22" s="22"/>
      <c r="C22" s="23"/>
      <c r="D22" s="30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86"/>
    </row>
    <row r="23" spans="1:71" s="1" customFormat="1" ht="16.5" customHeight="1">
      <c r="B23" s="22"/>
      <c r="C23" s="23"/>
      <c r="D23" s="23"/>
      <c r="E23" s="293" t="s">
        <v>1</v>
      </c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3"/>
      <c r="AP23" s="23"/>
      <c r="AQ23" s="23"/>
      <c r="AR23" s="21"/>
      <c r="BE23" s="286"/>
    </row>
    <row r="24" spans="1:71" s="1" customFormat="1" ht="6.9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86"/>
    </row>
    <row r="25" spans="1:71" s="1" customFormat="1" ht="6.9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86"/>
    </row>
    <row r="26" spans="1:71" s="2" customFormat="1" ht="25.95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94">
        <f>ROUND(AG94,2)</f>
        <v>0</v>
      </c>
      <c r="AL26" s="295"/>
      <c r="AM26" s="295"/>
      <c r="AN26" s="295"/>
      <c r="AO26" s="295"/>
      <c r="AP26" s="37"/>
      <c r="AQ26" s="37"/>
      <c r="AR26" s="40"/>
      <c r="BE26" s="286"/>
    </row>
    <row r="27" spans="1:71" s="2" customFormat="1" ht="6.9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86"/>
    </row>
    <row r="28" spans="1:71" s="2" customFormat="1" ht="13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96" t="s">
        <v>36</v>
      </c>
      <c r="M28" s="296"/>
      <c r="N28" s="296"/>
      <c r="O28" s="296"/>
      <c r="P28" s="296"/>
      <c r="Q28" s="37"/>
      <c r="R28" s="37"/>
      <c r="S28" s="37"/>
      <c r="T28" s="37"/>
      <c r="U28" s="37"/>
      <c r="V28" s="37"/>
      <c r="W28" s="296" t="s">
        <v>37</v>
      </c>
      <c r="X28" s="296"/>
      <c r="Y28" s="296"/>
      <c r="Z28" s="296"/>
      <c r="AA28" s="296"/>
      <c r="AB28" s="296"/>
      <c r="AC28" s="296"/>
      <c r="AD28" s="296"/>
      <c r="AE28" s="296"/>
      <c r="AF28" s="37"/>
      <c r="AG28" s="37"/>
      <c r="AH28" s="37"/>
      <c r="AI28" s="37"/>
      <c r="AJ28" s="37"/>
      <c r="AK28" s="296" t="s">
        <v>38</v>
      </c>
      <c r="AL28" s="296"/>
      <c r="AM28" s="296"/>
      <c r="AN28" s="296"/>
      <c r="AO28" s="296"/>
      <c r="AP28" s="37"/>
      <c r="AQ28" s="37"/>
      <c r="AR28" s="40"/>
      <c r="BE28" s="286"/>
    </row>
    <row r="29" spans="1:71" s="3" customFormat="1" ht="14.4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280">
        <v>0.2</v>
      </c>
      <c r="M29" s="279"/>
      <c r="N29" s="279"/>
      <c r="O29" s="279"/>
      <c r="P29" s="279"/>
      <c r="Q29" s="42"/>
      <c r="R29" s="42"/>
      <c r="S29" s="42"/>
      <c r="T29" s="42"/>
      <c r="U29" s="42"/>
      <c r="V29" s="42"/>
      <c r="W29" s="278">
        <f>ROUND(AZ94, 2)</f>
        <v>0</v>
      </c>
      <c r="X29" s="279"/>
      <c r="Y29" s="279"/>
      <c r="Z29" s="279"/>
      <c r="AA29" s="279"/>
      <c r="AB29" s="279"/>
      <c r="AC29" s="279"/>
      <c r="AD29" s="279"/>
      <c r="AE29" s="279"/>
      <c r="AF29" s="42"/>
      <c r="AG29" s="42"/>
      <c r="AH29" s="42"/>
      <c r="AI29" s="42"/>
      <c r="AJ29" s="42"/>
      <c r="AK29" s="278">
        <f>ROUND(AV94, 2)</f>
        <v>0</v>
      </c>
      <c r="AL29" s="279"/>
      <c r="AM29" s="279"/>
      <c r="AN29" s="279"/>
      <c r="AO29" s="279"/>
      <c r="AP29" s="42"/>
      <c r="AQ29" s="42"/>
      <c r="AR29" s="43"/>
      <c r="BE29" s="287"/>
    </row>
    <row r="30" spans="1:71" s="3" customFormat="1" ht="14.4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280">
        <v>0.2</v>
      </c>
      <c r="M30" s="279"/>
      <c r="N30" s="279"/>
      <c r="O30" s="279"/>
      <c r="P30" s="279"/>
      <c r="Q30" s="42"/>
      <c r="R30" s="42"/>
      <c r="S30" s="42"/>
      <c r="T30" s="42"/>
      <c r="U30" s="42"/>
      <c r="V30" s="42"/>
      <c r="W30" s="278">
        <f>ROUND(BA94, 2)</f>
        <v>0</v>
      </c>
      <c r="X30" s="279"/>
      <c r="Y30" s="279"/>
      <c r="Z30" s="279"/>
      <c r="AA30" s="279"/>
      <c r="AB30" s="279"/>
      <c r="AC30" s="279"/>
      <c r="AD30" s="279"/>
      <c r="AE30" s="279"/>
      <c r="AF30" s="42"/>
      <c r="AG30" s="42"/>
      <c r="AH30" s="42"/>
      <c r="AI30" s="42"/>
      <c r="AJ30" s="42"/>
      <c r="AK30" s="278">
        <f>ROUND(AW94, 2)</f>
        <v>0</v>
      </c>
      <c r="AL30" s="279"/>
      <c r="AM30" s="279"/>
      <c r="AN30" s="279"/>
      <c r="AO30" s="279"/>
      <c r="AP30" s="42"/>
      <c r="AQ30" s="42"/>
      <c r="AR30" s="43"/>
      <c r="BE30" s="287"/>
    </row>
    <row r="31" spans="1:71" s="3" customFormat="1" ht="14.4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280">
        <v>0.2</v>
      </c>
      <c r="M31" s="279"/>
      <c r="N31" s="279"/>
      <c r="O31" s="279"/>
      <c r="P31" s="279"/>
      <c r="Q31" s="42"/>
      <c r="R31" s="42"/>
      <c r="S31" s="42"/>
      <c r="T31" s="42"/>
      <c r="U31" s="42"/>
      <c r="V31" s="42"/>
      <c r="W31" s="278">
        <f>ROUND(BB94, 2)</f>
        <v>0</v>
      </c>
      <c r="X31" s="279"/>
      <c r="Y31" s="279"/>
      <c r="Z31" s="279"/>
      <c r="AA31" s="279"/>
      <c r="AB31" s="279"/>
      <c r="AC31" s="279"/>
      <c r="AD31" s="279"/>
      <c r="AE31" s="279"/>
      <c r="AF31" s="42"/>
      <c r="AG31" s="42"/>
      <c r="AH31" s="42"/>
      <c r="AI31" s="42"/>
      <c r="AJ31" s="42"/>
      <c r="AK31" s="278">
        <v>0</v>
      </c>
      <c r="AL31" s="279"/>
      <c r="AM31" s="279"/>
      <c r="AN31" s="279"/>
      <c r="AO31" s="279"/>
      <c r="AP31" s="42"/>
      <c r="AQ31" s="42"/>
      <c r="AR31" s="43"/>
      <c r="BE31" s="287"/>
    </row>
    <row r="32" spans="1:71" s="3" customFormat="1" ht="14.4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280">
        <v>0.2</v>
      </c>
      <c r="M32" s="279"/>
      <c r="N32" s="279"/>
      <c r="O32" s="279"/>
      <c r="P32" s="279"/>
      <c r="Q32" s="42"/>
      <c r="R32" s="42"/>
      <c r="S32" s="42"/>
      <c r="T32" s="42"/>
      <c r="U32" s="42"/>
      <c r="V32" s="42"/>
      <c r="W32" s="278">
        <f>ROUND(BC94, 2)</f>
        <v>0</v>
      </c>
      <c r="X32" s="279"/>
      <c r="Y32" s="279"/>
      <c r="Z32" s="279"/>
      <c r="AA32" s="279"/>
      <c r="AB32" s="279"/>
      <c r="AC32" s="279"/>
      <c r="AD32" s="279"/>
      <c r="AE32" s="279"/>
      <c r="AF32" s="42"/>
      <c r="AG32" s="42"/>
      <c r="AH32" s="42"/>
      <c r="AI32" s="42"/>
      <c r="AJ32" s="42"/>
      <c r="AK32" s="278">
        <v>0</v>
      </c>
      <c r="AL32" s="279"/>
      <c r="AM32" s="279"/>
      <c r="AN32" s="279"/>
      <c r="AO32" s="279"/>
      <c r="AP32" s="42"/>
      <c r="AQ32" s="42"/>
      <c r="AR32" s="43"/>
      <c r="BE32" s="287"/>
    </row>
    <row r="33" spans="1:57" s="3" customFormat="1" ht="14.4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280">
        <v>0</v>
      </c>
      <c r="M33" s="279"/>
      <c r="N33" s="279"/>
      <c r="O33" s="279"/>
      <c r="P33" s="279"/>
      <c r="Q33" s="42"/>
      <c r="R33" s="42"/>
      <c r="S33" s="42"/>
      <c r="T33" s="42"/>
      <c r="U33" s="42"/>
      <c r="V33" s="42"/>
      <c r="W33" s="278">
        <f>ROUND(BD94, 2)</f>
        <v>0</v>
      </c>
      <c r="X33" s="279"/>
      <c r="Y33" s="279"/>
      <c r="Z33" s="279"/>
      <c r="AA33" s="279"/>
      <c r="AB33" s="279"/>
      <c r="AC33" s="279"/>
      <c r="AD33" s="279"/>
      <c r="AE33" s="279"/>
      <c r="AF33" s="42"/>
      <c r="AG33" s="42"/>
      <c r="AH33" s="42"/>
      <c r="AI33" s="42"/>
      <c r="AJ33" s="42"/>
      <c r="AK33" s="278">
        <v>0</v>
      </c>
      <c r="AL33" s="279"/>
      <c r="AM33" s="279"/>
      <c r="AN33" s="279"/>
      <c r="AO33" s="279"/>
      <c r="AP33" s="42"/>
      <c r="AQ33" s="42"/>
      <c r="AR33" s="43"/>
      <c r="BE33" s="287"/>
    </row>
    <row r="34" spans="1:57" s="2" customFormat="1" ht="6.9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86"/>
    </row>
    <row r="35" spans="1:57" s="2" customFormat="1" ht="25.95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284" t="s">
        <v>47</v>
      </c>
      <c r="Y35" s="282"/>
      <c r="Z35" s="282"/>
      <c r="AA35" s="282"/>
      <c r="AB35" s="282"/>
      <c r="AC35" s="46"/>
      <c r="AD35" s="46"/>
      <c r="AE35" s="46"/>
      <c r="AF35" s="46"/>
      <c r="AG35" s="46"/>
      <c r="AH35" s="46"/>
      <c r="AI35" s="46"/>
      <c r="AJ35" s="46"/>
      <c r="AK35" s="281">
        <f>SUM(AK26:AK33)</f>
        <v>0</v>
      </c>
      <c r="AL35" s="282"/>
      <c r="AM35" s="282"/>
      <c r="AN35" s="282"/>
      <c r="AO35" s="283"/>
      <c r="AP35" s="44"/>
      <c r="AQ35" s="44"/>
      <c r="AR35" s="40"/>
      <c r="BE35" s="35"/>
    </row>
    <row r="36" spans="1:57" s="2" customFormat="1" ht="6.9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" customHeight="1">
      <c r="B49" s="48"/>
      <c r="C49" s="49"/>
      <c r="D49" s="50" t="s">
        <v>48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49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3.2">
      <c r="A60" s="35"/>
      <c r="B60" s="36"/>
      <c r="C60" s="37"/>
      <c r="D60" s="53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50</v>
      </c>
      <c r="AI60" s="39"/>
      <c r="AJ60" s="39"/>
      <c r="AK60" s="39"/>
      <c r="AL60" s="39"/>
      <c r="AM60" s="53" t="s">
        <v>51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3.2">
      <c r="A64" s="35"/>
      <c r="B64" s="36"/>
      <c r="C64" s="37"/>
      <c r="D64" s="50" t="s">
        <v>52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53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3.2">
      <c r="A75" s="35"/>
      <c r="B75" s="36"/>
      <c r="C75" s="37"/>
      <c r="D75" s="53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50</v>
      </c>
      <c r="AI75" s="39"/>
      <c r="AJ75" s="39"/>
      <c r="AK75" s="39"/>
      <c r="AL75" s="39"/>
      <c r="AM75" s="53" t="s">
        <v>51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" customHeight="1">
      <c r="A82" s="35"/>
      <c r="B82" s="36"/>
      <c r="C82" s="24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11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ren2001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" customHeight="1">
      <c r="B85" s="62"/>
      <c r="C85" s="63" t="s">
        <v>14</v>
      </c>
      <c r="D85" s="64"/>
      <c r="E85" s="64"/>
      <c r="F85" s="64"/>
      <c r="G85" s="64"/>
      <c r="H85" s="64"/>
      <c r="I85" s="64"/>
      <c r="J85" s="64"/>
      <c r="K85" s="64"/>
      <c r="L85" s="302" t="str">
        <f>K6</f>
        <v>Revitalizácia športového areálu Slávia - futbal.ihrisko z umelou trávou č.6</v>
      </c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64"/>
      <c r="AQ85" s="64"/>
      <c r="AR85" s="65"/>
    </row>
    <row r="86" spans="1:91" s="2" customFormat="1" ht="6.9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18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Trnava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20</v>
      </c>
      <c r="AJ87" s="37"/>
      <c r="AK87" s="37"/>
      <c r="AL87" s="37"/>
      <c r="AM87" s="304" t="str">
        <f>IF(AN8= "","",AN8)</f>
        <v>12. 8. 2020</v>
      </c>
      <c r="AN87" s="304"/>
      <c r="AO87" s="37"/>
      <c r="AP87" s="37"/>
      <c r="AQ87" s="37"/>
      <c r="AR87" s="40"/>
      <c r="BE87" s="35"/>
    </row>
    <row r="88" spans="1:91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25.65" customHeight="1">
      <c r="A89" s="35"/>
      <c r="B89" s="36"/>
      <c r="C89" s="30" t="s">
        <v>22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Mesto Trnava, Trhová 3, 917 71 Trnava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28</v>
      </c>
      <c r="AJ89" s="37"/>
      <c r="AK89" s="37"/>
      <c r="AL89" s="37"/>
      <c r="AM89" s="305" t="str">
        <f>IF(E17="","",E17)</f>
        <v>Ing. Dušan Krupala, 1443*A*1 Pozemné stavby</v>
      </c>
      <c r="AN89" s="306"/>
      <c r="AO89" s="306"/>
      <c r="AP89" s="306"/>
      <c r="AQ89" s="37"/>
      <c r="AR89" s="40"/>
      <c r="AS89" s="310" t="s">
        <v>55</v>
      </c>
      <c r="AT89" s="311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15" customHeight="1">
      <c r="A90" s="35"/>
      <c r="B90" s="36"/>
      <c r="C90" s="30" t="s">
        <v>26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32</v>
      </c>
      <c r="AJ90" s="37"/>
      <c r="AK90" s="37"/>
      <c r="AL90" s="37"/>
      <c r="AM90" s="305" t="str">
        <f>IF(E20="","",E20)</f>
        <v>Ing.Igor Janečka</v>
      </c>
      <c r="AN90" s="306"/>
      <c r="AO90" s="306"/>
      <c r="AP90" s="306"/>
      <c r="AQ90" s="37"/>
      <c r="AR90" s="40"/>
      <c r="AS90" s="312"/>
      <c r="AT90" s="313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14"/>
      <c r="AT91" s="315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316" t="s">
        <v>56</v>
      </c>
      <c r="D92" s="300"/>
      <c r="E92" s="300"/>
      <c r="F92" s="300"/>
      <c r="G92" s="300"/>
      <c r="H92" s="74"/>
      <c r="I92" s="299" t="s">
        <v>57</v>
      </c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17" t="s">
        <v>58</v>
      </c>
      <c r="AH92" s="300"/>
      <c r="AI92" s="300"/>
      <c r="AJ92" s="300"/>
      <c r="AK92" s="300"/>
      <c r="AL92" s="300"/>
      <c r="AM92" s="300"/>
      <c r="AN92" s="299" t="s">
        <v>59</v>
      </c>
      <c r="AO92" s="300"/>
      <c r="AP92" s="301"/>
      <c r="AQ92" s="75" t="s">
        <v>60</v>
      </c>
      <c r="AR92" s="40"/>
      <c r="AS92" s="76" t="s">
        <v>61</v>
      </c>
      <c r="AT92" s="77" t="s">
        <v>62</v>
      </c>
      <c r="AU92" s="77" t="s">
        <v>63</v>
      </c>
      <c r="AV92" s="77" t="s">
        <v>64</v>
      </c>
      <c r="AW92" s="77" t="s">
        <v>65</v>
      </c>
      <c r="AX92" s="77" t="s">
        <v>66</v>
      </c>
      <c r="AY92" s="77" t="s">
        <v>67</v>
      </c>
      <c r="AZ92" s="77" t="s">
        <v>68</v>
      </c>
      <c r="BA92" s="77" t="s">
        <v>69</v>
      </c>
      <c r="BB92" s="77" t="s">
        <v>70</v>
      </c>
      <c r="BC92" s="77" t="s">
        <v>71</v>
      </c>
      <c r="BD92" s="78" t="s">
        <v>72</v>
      </c>
      <c r="BE92" s="35"/>
    </row>
    <row r="93" spans="1:91" s="2" customFormat="1" ht="10.9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" customHeight="1">
      <c r="B94" s="82"/>
      <c r="C94" s="83" t="s">
        <v>73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08">
        <f>ROUND(SUM(AG95:AG100),2)</f>
        <v>0</v>
      </c>
      <c r="AH94" s="308"/>
      <c r="AI94" s="308"/>
      <c r="AJ94" s="308"/>
      <c r="AK94" s="308"/>
      <c r="AL94" s="308"/>
      <c r="AM94" s="308"/>
      <c r="AN94" s="309">
        <f t="shared" ref="AN94:AN100" si="0">SUM(AG94,AT94)</f>
        <v>0</v>
      </c>
      <c r="AO94" s="309"/>
      <c r="AP94" s="309"/>
      <c r="AQ94" s="86" t="s">
        <v>1</v>
      </c>
      <c r="AR94" s="87"/>
      <c r="AS94" s="88">
        <f>ROUND(SUM(AS95:AS100),2)</f>
        <v>0</v>
      </c>
      <c r="AT94" s="89">
        <f t="shared" ref="AT94:AT100" si="1">ROUND(SUM(AV94:AW94),2)</f>
        <v>0</v>
      </c>
      <c r="AU94" s="90">
        <f>ROUND(SUM(AU95:AU100),5)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ROUND(SUM(AZ95:AZ100),2)</f>
        <v>0</v>
      </c>
      <c r="BA94" s="89">
        <f>ROUND(SUM(BA95:BA100),2)</f>
        <v>0</v>
      </c>
      <c r="BB94" s="89">
        <f>ROUND(SUM(BB95:BB100),2)</f>
        <v>0</v>
      </c>
      <c r="BC94" s="89">
        <f>ROUND(SUM(BC95:BC100),2)</f>
        <v>0</v>
      </c>
      <c r="BD94" s="91">
        <f>ROUND(SUM(BD95:BD100),2)</f>
        <v>0</v>
      </c>
      <c r="BS94" s="92" t="s">
        <v>74</v>
      </c>
      <c r="BT94" s="92" t="s">
        <v>75</v>
      </c>
      <c r="BU94" s="93" t="s">
        <v>76</v>
      </c>
      <c r="BV94" s="92" t="s">
        <v>77</v>
      </c>
      <c r="BW94" s="92" t="s">
        <v>5</v>
      </c>
      <c r="BX94" s="92" t="s">
        <v>78</v>
      </c>
      <c r="CL94" s="92" t="s">
        <v>1</v>
      </c>
    </row>
    <row r="95" spans="1:91" s="7" customFormat="1" ht="16.5" customHeight="1">
      <c r="A95" s="94" t="s">
        <v>79</v>
      </c>
      <c r="B95" s="95"/>
      <c r="C95" s="96"/>
      <c r="D95" s="307" t="s">
        <v>80</v>
      </c>
      <c r="E95" s="307"/>
      <c r="F95" s="307"/>
      <c r="G95" s="307"/>
      <c r="H95" s="307"/>
      <c r="I95" s="97"/>
      <c r="J95" s="307" t="s">
        <v>81</v>
      </c>
      <c r="K95" s="307"/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7"/>
      <c r="AA95" s="307"/>
      <c r="AB95" s="307"/>
      <c r="AC95" s="307"/>
      <c r="AD95" s="307"/>
      <c r="AE95" s="307"/>
      <c r="AF95" s="307"/>
      <c r="AG95" s="297">
        <f>'SO 01 - Futbalové ihrisko...'!J30</f>
        <v>0</v>
      </c>
      <c r="AH95" s="298"/>
      <c r="AI95" s="298"/>
      <c r="AJ95" s="298"/>
      <c r="AK95" s="298"/>
      <c r="AL95" s="298"/>
      <c r="AM95" s="298"/>
      <c r="AN95" s="297">
        <f t="shared" si="0"/>
        <v>0</v>
      </c>
      <c r="AO95" s="298"/>
      <c r="AP95" s="298"/>
      <c r="AQ95" s="98" t="s">
        <v>82</v>
      </c>
      <c r="AR95" s="99"/>
      <c r="AS95" s="100">
        <v>0</v>
      </c>
      <c r="AT95" s="101">
        <f t="shared" si="1"/>
        <v>0</v>
      </c>
      <c r="AU95" s="102">
        <f>'SO 01 - Futbalové ihrisko...'!P129</f>
        <v>0</v>
      </c>
      <c r="AV95" s="101">
        <f>'SO 01 - Futbalové ihrisko...'!J33</f>
        <v>0</v>
      </c>
      <c r="AW95" s="101">
        <f>'SO 01 - Futbalové ihrisko...'!J34</f>
        <v>0</v>
      </c>
      <c r="AX95" s="101">
        <f>'SO 01 - Futbalové ihrisko...'!J35</f>
        <v>0</v>
      </c>
      <c r="AY95" s="101">
        <f>'SO 01 - Futbalové ihrisko...'!J36</f>
        <v>0</v>
      </c>
      <c r="AZ95" s="101">
        <f>'SO 01 - Futbalové ihrisko...'!F33</f>
        <v>0</v>
      </c>
      <c r="BA95" s="101">
        <f>'SO 01 - Futbalové ihrisko...'!F34</f>
        <v>0</v>
      </c>
      <c r="BB95" s="101">
        <f>'SO 01 - Futbalové ihrisko...'!F35</f>
        <v>0</v>
      </c>
      <c r="BC95" s="101">
        <f>'SO 01 - Futbalové ihrisko...'!F36</f>
        <v>0</v>
      </c>
      <c r="BD95" s="103">
        <f>'SO 01 - Futbalové ihrisko...'!F37</f>
        <v>0</v>
      </c>
      <c r="BT95" s="104" t="s">
        <v>83</v>
      </c>
      <c r="BV95" s="104" t="s">
        <v>77</v>
      </c>
      <c r="BW95" s="104" t="s">
        <v>84</v>
      </c>
      <c r="BX95" s="104" t="s">
        <v>5</v>
      </c>
      <c r="CL95" s="104" t="s">
        <v>1</v>
      </c>
      <c r="CM95" s="104" t="s">
        <v>75</v>
      </c>
    </row>
    <row r="96" spans="1:91" s="7" customFormat="1" ht="16.5" customHeight="1">
      <c r="A96" s="94" t="s">
        <v>79</v>
      </c>
      <c r="B96" s="95"/>
      <c r="C96" s="96"/>
      <c r="D96" s="307" t="s">
        <v>85</v>
      </c>
      <c r="E96" s="307"/>
      <c r="F96" s="307"/>
      <c r="G96" s="307"/>
      <c r="H96" s="307"/>
      <c r="I96" s="97"/>
      <c r="J96" s="307" t="s">
        <v>86</v>
      </c>
      <c r="K96" s="307"/>
      <c r="L96" s="307"/>
      <c r="M96" s="307"/>
      <c r="N96" s="307"/>
      <c r="O96" s="307"/>
      <c r="P96" s="307"/>
      <c r="Q96" s="307"/>
      <c r="R96" s="307"/>
      <c r="S96" s="307"/>
      <c r="T96" s="307"/>
      <c r="U96" s="307"/>
      <c r="V96" s="307"/>
      <c r="W96" s="307"/>
      <c r="X96" s="307"/>
      <c r="Y96" s="307"/>
      <c r="Z96" s="307"/>
      <c r="AA96" s="307"/>
      <c r="AB96" s="307"/>
      <c r="AC96" s="307"/>
      <c r="AD96" s="307"/>
      <c r="AE96" s="307"/>
      <c r="AF96" s="307"/>
      <c r="AG96" s="297">
        <f>'SO 02 -  Odvodnenie ihriska'!J30</f>
        <v>0</v>
      </c>
      <c r="AH96" s="298"/>
      <c r="AI96" s="298"/>
      <c r="AJ96" s="298"/>
      <c r="AK96" s="298"/>
      <c r="AL96" s="298"/>
      <c r="AM96" s="298"/>
      <c r="AN96" s="297">
        <f t="shared" si="0"/>
        <v>0</v>
      </c>
      <c r="AO96" s="298"/>
      <c r="AP96" s="298"/>
      <c r="AQ96" s="98" t="s">
        <v>82</v>
      </c>
      <c r="AR96" s="99"/>
      <c r="AS96" s="100">
        <v>0</v>
      </c>
      <c r="AT96" s="101">
        <f t="shared" si="1"/>
        <v>0</v>
      </c>
      <c r="AU96" s="102">
        <f>'SO 02 -  Odvodnenie ihriska'!P124</f>
        <v>0</v>
      </c>
      <c r="AV96" s="101">
        <f>'SO 02 -  Odvodnenie ihriska'!J33</f>
        <v>0</v>
      </c>
      <c r="AW96" s="101">
        <f>'SO 02 -  Odvodnenie ihriska'!J34</f>
        <v>0</v>
      </c>
      <c r="AX96" s="101">
        <f>'SO 02 -  Odvodnenie ihriska'!J35</f>
        <v>0</v>
      </c>
      <c r="AY96" s="101">
        <f>'SO 02 -  Odvodnenie ihriska'!J36</f>
        <v>0</v>
      </c>
      <c r="AZ96" s="101">
        <f>'SO 02 -  Odvodnenie ihriska'!F33</f>
        <v>0</v>
      </c>
      <c r="BA96" s="101">
        <f>'SO 02 -  Odvodnenie ihriska'!F34</f>
        <v>0</v>
      </c>
      <c r="BB96" s="101">
        <f>'SO 02 -  Odvodnenie ihriska'!F35</f>
        <v>0</v>
      </c>
      <c r="BC96" s="101">
        <f>'SO 02 -  Odvodnenie ihriska'!F36</f>
        <v>0</v>
      </c>
      <c r="BD96" s="103">
        <f>'SO 02 -  Odvodnenie ihriska'!F37</f>
        <v>0</v>
      </c>
      <c r="BT96" s="104" t="s">
        <v>83</v>
      </c>
      <c r="BV96" s="104" t="s">
        <v>77</v>
      </c>
      <c r="BW96" s="104" t="s">
        <v>87</v>
      </c>
      <c r="BX96" s="104" t="s">
        <v>5</v>
      </c>
      <c r="CL96" s="104" t="s">
        <v>1</v>
      </c>
      <c r="CM96" s="104" t="s">
        <v>75</v>
      </c>
    </row>
    <row r="97" spans="1:91" s="7" customFormat="1" ht="16.5" customHeight="1">
      <c r="A97" s="94" t="s">
        <v>79</v>
      </c>
      <c r="B97" s="95"/>
      <c r="C97" s="96"/>
      <c r="D97" s="307" t="s">
        <v>88</v>
      </c>
      <c r="E97" s="307"/>
      <c r="F97" s="307"/>
      <c r="G97" s="307"/>
      <c r="H97" s="307"/>
      <c r="I97" s="97"/>
      <c r="J97" s="307" t="s">
        <v>89</v>
      </c>
      <c r="K97" s="307"/>
      <c r="L97" s="307"/>
      <c r="M97" s="307"/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307"/>
      <c r="Y97" s="307"/>
      <c r="Z97" s="307"/>
      <c r="AA97" s="307"/>
      <c r="AB97" s="307"/>
      <c r="AC97" s="307"/>
      <c r="AD97" s="307"/>
      <c r="AE97" s="307"/>
      <c r="AF97" s="307"/>
      <c r="AG97" s="297">
        <f>'SO 03 - Osvetlenie'!J30</f>
        <v>0</v>
      </c>
      <c r="AH97" s="298"/>
      <c r="AI97" s="298"/>
      <c r="AJ97" s="298"/>
      <c r="AK97" s="298"/>
      <c r="AL97" s="298"/>
      <c r="AM97" s="298"/>
      <c r="AN97" s="297">
        <f t="shared" si="0"/>
        <v>0</v>
      </c>
      <c r="AO97" s="298"/>
      <c r="AP97" s="298"/>
      <c r="AQ97" s="98" t="s">
        <v>82</v>
      </c>
      <c r="AR97" s="99"/>
      <c r="AS97" s="100">
        <v>0</v>
      </c>
      <c r="AT97" s="101">
        <f t="shared" si="1"/>
        <v>0</v>
      </c>
      <c r="AU97" s="102">
        <f>'SO 03 - Osvetlenie'!P122</f>
        <v>0</v>
      </c>
      <c r="AV97" s="101">
        <f>'SO 03 - Osvetlenie'!J33</f>
        <v>0</v>
      </c>
      <c r="AW97" s="101">
        <f>'SO 03 - Osvetlenie'!J34</f>
        <v>0</v>
      </c>
      <c r="AX97" s="101">
        <f>'SO 03 - Osvetlenie'!J35</f>
        <v>0</v>
      </c>
      <c r="AY97" s="101">
        <f>'SO 03 - Osvetlenie'!J36</f>
        <v>0</v>
      </c>
      <c r="AZ97" s="101">
        <f>'SO 03 - Osvetlenie'!F33</f>
        <v>0</v>
      </c>
      <c r="BA97" s="101">
        <f>'SO 03 - Osvetlenie'!F34</f>
        <v>0</v>
      </c>
      <c r="BB97" s="101">
        <f>'SO 03 - Osvetlenie'!F35</f>
        <v>0</v>
      </c>
      <c r="BC97" s="101">
        <f>'SO 03 - Osvetlenie'!F36</f>
        <v>0</v>
      </c>
      <c r="BD97" s="103">
        <f>'SO 03 - Osvetlenie'!F37</f>
        <v>0</v>
      </c>
      <c r="BT97" s="104" t="s">
        <v>83</v>
      </c>
      <c r="BV97" s="104" t="s">
        <v>77</v>
      </c>
      <c r="BW97" s="104" t="s">
        <v>90</v>
      </c>
      <c r="BX97" s="104" t="s">
        <v>5</v>
      </c>
      <c r="CL97" s="104" t="s">
        <v>1</v>
      </c>
      <c r="CM97" s="104" t="s">
        <v>75</v>
      </c>
    </row>
    <row r="98" spans="1:91" s="7" customFormat="1" ht="24.75" customHeight="1">
      <c r="A98" s="94" t="s">
        <v>79</v>
      </c>
      <c r="B98" s="95"/>
      <c r="C98" s="96"/>
      <c r="D98" s="307" t="s">
        <v>91</v>
      </c>
      <c r="E98" s="307"/>
      <c r="F98" s="307"/>
      <c r="G98" s="307"/>
      <c r="H98" s="307"/>
      <c r="I98" s="97"/>
      <c r="J98" s="307" t="s">
        <v>92</v>
      </c>
      <c r="K98" s="307"/>
      <c r="L98" s="307"/>
      <c r="M98" s="307"/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307"/>
      <c r="Y98" s="307"/>
      <c r="Z98" s="307"/>
      <c r="AA98" s="307"/>
      <c r="AB98" s="307"/>
      <c r="AC98" s="307"/>
      <c r="AD98" s="307"/>
      <c r="AE98" s="307"/>
      <c r="AF98" s="307"/>
      <c r="AG98" s="297">
        <f>'SO 04.1 -  Distribučné ro...'!J30</f>
        <v>0</v>
      </c>
      <c r="AH98" s="298"/>
      <c r="AI98" s="298"/>
      <c r="AJ98" s="298"/>
      <c r="AK98" s="298"/>
      <c r="AL98" s="298"/>
      <c r="AM98" s="298"/>
      <c r="AN98" s="297">
        <f t="shared" si="0"/>
        <v>0</v>
      </c>
      <c r="AO98" s="298"/>
      <c r="AP98" s="298"/>
      <c r="AQ98" s="98" t="s">
        <v>82</v>
      </c>
      <c r="AR98" s="99"/>
      <c r="AS98" s="100">
        <v>0</v>
      </c>
      <c r="AT98" s="101">
        <f t="shared" si="1"/>
        <v>0</v>
      </c>
      <c r="AU98" s="102">
        <f>'SO 04.1 -  Distribučné ro...'!P124</f>
        <v>0</v>
      </c>
      <c r="AV98" s="101">
        <f>'SO 04.1 -  Distribučné ro...'!J33</f>
        <v>0</v>
      </c>
      <c r="AW98" s="101">
        <f>'SO 04.1 -  Distribučné ro...'!J34</f>
        <v>0</v>
      </c>
      <c r="AX98" s="101">
        <f>'SO 04.1 -  Distribučné ro...'!J35</f>
        <v>0</v>
      </c>
      <c r="AY98" s="101">
        <f>'SO 04.1 -  Distribučné ro...'!J36</f>
        <v>0</v>
      </c>
      <c r="AZ98" s="101">
        <f>'SO 04.1 -  Distribučné ro...'!F33</f>
        <v>0</v>
      </c>
      <c r="BA98" s="101">
        <f>'SO 04.1 -  Distribučné ro...'!F34</f>
        <v>0</v>
      </c>
      <c r="BB98" s="101">
        <f>'SO 04.1 -  Distribučné ro...'!F35</f>
        <v>0</v>
      </c>
      <c r="BC98" s="101">
        <f>'SO 04.1 -  Distribučné ro...'!F36</f>
        <v>0</v>
      </c>
      <c r="BD98" s="103">
        <f>'SO 04.1 -  Distribučné ro...'!F37</f>
        <v>0</v>
      </c>
      <c r="BT98" s="104" t="s">
        <v>83</v>
      </c>
      <c r="BV98" s="104" t="s">
        <v>77</v>
      </c>
      <c r="BW98" s="104" t="s">
        <v>93</v>
      </c>
      <c r="BX98" s="104" t="s">
        <v>5</v>
      </c>
      <c r="CL98" s="104" t="s">
        <v>1</v>
      </c>
      <c r="CM98" s="104" t="s">
        <v>75</v>
      </c>
    </row>
    <row r="99" spans="1:91" s="7" customFormat="1" ht="24.75" customHeight="1">
      <c r="A99" s="94" t="s">
        <v>79</v>
      </c>
      <c r="B99" s="95"/>
      <c r="C99" s="96"/>
      <c r="D99" s="307" t="s">
        <v>94</v>
      </c>
      <c r="E99" s="307"/>
      <c r="F99" s="307"/>
      <c r="G99" s="307"/>
      <c r="H99" s="307"/>
      <c r="I99" s="97"/>
      <c r="J99" s="307" t="s">
        <v>95</v>
      </c>
      <c r="K99" s="307"/>
      <c r="L99" s="307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07"/>
      <c r="AE99" s="307"/>
      <c r="AF99" s="307"/>
      <c r="AG99" s="297">
        <f>'SO 04.2 - Elektrická kábl...'!J30</f>
        <v>0</v>
      </c>
      <c r="AH99" s="298"/>
      <c r="AI99" s="298"/>
      <c r="AJ99" s="298"/>
      <c r="AK99" s="298"/>
      <c r="AL99" s="298"/>
      <c r="AM99" s="298"/>
      <c r="AN99" s="297">
        <f t="shared" si="0"/>
        <v>0</v>
      </c>
      <c r="AO99" s="298"/>
      <c r="AP99" s="298"/>
      <c r="AQ99" s="98" t="s">
        <v>82</v>
      </c>
      <c r="AR99" s="99"/>
      <c r="AS99" s="100">
        <v>0</v>
      </c>
      <c r="AT99" s="101">
        <f t="shared" si="1"/>
        <v>0</v>
      </c>
      <c r="AU99" s="102">
        <f>'SO 04.2 - Elektrická kábl...'!P124</f>
        <v>0</v>
      </c>
      <c r="AV99" s="101">
        <f>'SO 04.2 - Elektrická kábl...'!J33</f>
        <v>0</v>
      </c>
      <c r="AW99" s="101">
        <f>'SO 04.2 - Elektrická kábl...'!J34</f>
        <v>0</v>
      </c>
      <c r="AX99" s="101">
        <f>'SO 04.2 - Elektrická kábl...'!J35</f>
        <v>0</v>
      </c>
      <c r="AY99" s="101">
        <f>'SO 04.2 - Elektrická kábl...'!J36</f>
        <v>0</v>
      </c>
      <c r="AZ99" s="101">
        <f>'SO 04.2 - Elektrická kábl...'!F33</f>
        <v>0</v>
      </c>
      <c r="BA99" s="101">
        <f>'SO 04.2 - Elektrická kábl...'!F34</f>
        <v>0</v>
      </c>
      <c r="BB99" s="101">
        <f>'SO 04.2 - Elektrická kábl...'!F35</f>
        <v>0</v>
      </c>
      <c r="BC99" s="101">
        <f>'SO 04.2 - Elektrická kábl...'!F36</f>
        <v>0</v>
      </c>
      <c r="BD99" s="103">
        <f>'SO 04.2 - Elektrická kábl...'!F37</f>
        <v>0</v>
      </c>
      <c r="BT99" s="104" t="s">
        <v>83</v>
      </c>
      <c r="BV99" s="104" t="s">
        <v>77</v>
      </c>
      <c r="BW99" s="104" t="s">
        <v>96</v>
      </c>
      <c r="BX99" s="104" t="s">
        <v>5</v>
      </c>
      <c r="CL99" s="104" t="s">
        <v>1</v>
      </c>
      <c r="CM99" s="104" t="s">
        <v>75</v>
      </c>
    </row>
    <row r="100" spans="1:91" s="7" customFormat="1" ht="16.5" customHeight="1">
      <c r="A100" s="94" t="s">
        <v>79</v>
      </c>
      <c r="B100" s="95"/>
      <c r="C100" s="96"/>
      <c r="D100" s="307" t="s">
        <v>97</v>
      </c>
      <c r="E100" s="307"/>
      <c r="F100" s="307"/>
      <c r="G100" s="307"/>
      <c r="H100" s="307"/>
      <c r="I100" s="97"/>
      <c r="J100" s="307" t="s">
        <v>98</v>
      </c>
      <c r="K100" s="307"/>
      <c r="L100" s="307"/>
      <c r="M100" s="307"/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307"/>
      <c r="AB100" s="307"/>
      <c r="AC100" s="307"/>
      <c r="AD100" s="307"/>
      <c r="AE100" s="307"/>
      <c r="AF100" s="307"/>
      <c r="AG100" s="297">
        <f>'TO 01 - Ochladzovanie ume...'!J30</f>
        <v>0</v>
      </c>
      <c r="AH100" s="298"/>
      <c r="AI100" s="298"/>
      <c r="AJ100" s="298"/>
      <c r="AK100" s="298"/>
      <c r="AL100" s="298"/>
      <c r="AM100" s="298"/>
      <c r="AN100" s="297">
        <f t="shared" si="0"/>
        <v>0</v>
      </c>
      <c r="AO100" s="298"/>
      <c r="AP100" s="298"/>
      <c r="AQ100" s="98" t="s">
        <v>82</v>
      </c>
      <c r="AR100" s="99"/>
      <c r="AS100" s="105">
        <v>0</v>
      </c>
      <c r="AT100" s="106">
        <f t="shared" si="1"/>
        <v>0</v>
      </c>
      <c r="AU100" s="107">
        <f>'TO 01 - Ochladzovanie ume...'!P122</f>
        <v>0</v>
      </c>
      <c r="AV100" s="106">
        <f>'TO 01 - Ochladzovanie ume...'!J33</f>
        <v>0</v>
      </c>
      <c r="AW100" s="106">
        <f>'TO 01 - Ochladzovanie ume...'!J34</f>
        <v>0</v>
      </c>
      <c r="AX100" s="106">
        <f>'TO 01 - Ochladzovanie ume...'!J35</f>
        <v>0</v>
      </c>
      <c r="AY100" s="106">
        <f>'TO 01 - Ochladzovanie ume...'!J36</f>
        <v>0</v>
      </c>
      <c r="AZ100" s="106">
        <f>'TO 01 - Ochladzovanie ume...'!F33</f>
        <v>0</v>
      </c>
      <c r="BA100" s="106">
        <f>'TO 01 - Ochladzovanie ume...'!F34</f>
        <v>0</v>
      </c>
      <c r="BB100" s="106">
        <f>'TO 01 - Ochladzovanie ume...'!F35</f>
        <v>0</v>
      </c>
      <c r="BC100" s="106">
        <f>'TO 01 - Ochladzovanie ume...'!F36</f>
        <v>0</v>
      </c>
      <c r="BD100" s="108">
        <f>'TO 01 - Ochladzovanie ume...'!F37</f>
        <v>0</v>
      </c>
      <c r="BT100" s="104" t="s">
        <v>83</v>
      </c>
      <c r="BV100" s="104" t="s">
        <v>77</v>
      </c>
      <c r="BW100" s="104" t="s">
        <v>99</v>
      </c>
      <c r="BX100" s="104" t="s">
        <v>5</v>
      </c>
      <c r="CL100" s="104" t="s">
        <v>1</v>
      </c>
      <c r="CM100" s="104" t="s">
        <v>75</v>
      </c>
    </row>
    <row r="101" spans="1:91" s="2" customFormat="1" ht="30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40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91" s="2" customFormat="1" ht="6.9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40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</sheetData>
  <sheetProtection algorithmName="SHA-512" hashValue="JfrvoG57xEgHYyjY8LqDLosm0iG8CvFPgWXsTK3197bNzecfgnKyDODcftVwIXv2BErfhMstN7gilw8Rwrd06Q==" saltValue="yjbwfRHoCnzY5WgxDGPfIMfCW2NfdJTGIuw4UMT/rb99NpAzN/3I+I6aKbrOY1SBcGUnr/hw+uJ+JpaoVW3cyA==" spinCount="100000" sheet="1" objects="1" scenarios="1" formatColumns="0" formatRows="0"/>
  <mergeCells count="62"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SO 01 - Futbalové ihrisko...'!C2" display="/"/>
    <hyperlink ref="A96" location="'SO 02 -  Odvodnenie ihriska'!C2" display="/"/>
    <hyperlink ref="A97" location="'SO 03 - Osvetlenie'!C2" display="/"/>
    <hyperlink ref="A98" location="'SO 04.1 -  Distribučné ro...'!C2" display="/"/>
    <hyperlink ref="A99" location="'SO 04.2 - Elektrická kábl...'!C2" display="/"/>
    <hyperlink ref="A100" location="'TO 01 - Ochladzovanie um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50"/>
  <sheetViews>
    <sheetView showGridLines="0" topLeftCell="A173" zoomScale="85" zoomScaleNormal="85" workbookViewId="0">
      <selection activeCell="H320" sqref="H32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2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8" t="s">
        <v>84</v>
      </c>
      <c r="AZ2" s="109" t="s">
        <v>100</v>
      </c>
      <c r="BA2" s="109" t="s">
        <v>1</v>
      </c>
      <c r="BB2" s="109" t="s">
        <v>1</v>
      </c>
      <c r="BC2" s="109" t="s">
        <v>101</v>
      </c>
      <c r="BD2" s="109" t="s">
        <v>102</v>
      </c>
    </row>
    <row r="3" spans="1:5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  <c r="AZ3" s="109" t="s">
        <v>103</v>
      </c>
      <c r="BA3" s="109" t="s">
        <v>1</v>
      </c>
      <c r="BB3" s="109" t="s">
        <v>1</v>
      </c>
      <c r="BC3" s="109" t="s">
        <v>104</v>
      </c>
      <c r="BD3" s="109" t="s">
        <v>102</v>
      </c>
    </row>
    <row r="4" spans="1:5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  <c r="AZ4" s="109" t="s">
        <v>106</v>
      </c>
      <c r="BA4" s="109" t="s">
        <v>1</v>
      </c>
      <c r="BB4" s="109" t="s">
        <v>1</v>
      </c>
      <c r="BC4" s="109" t="s">
        <v>107</v>
      </c>
      <c r="BD4" s="109" t="s">
        <v>102</v>
      </c>
    </row>
    <row r="5" spans="1:56" s="1" customFormat="1" ht="6.9" customHeight="1">
      <c r="B5" s="21"/>
      <c r="L5" s="21"/>
      <c r="AZ5" s="109" t="s">
        <v>108</v>
      </c>
      <c r="BA5" s="109" t="s">
        <v>1</v>
      </c>
      <c r="BB5" s="109" t="s">
        <v>1</v>
      </c>
      <c r="BC5" s="109" t="s">
        <v>109</v>
      </c>
      <c r="BD5" s="109" t="s">
        <v>102</v>
      </c>
    </row>
    <row r="6" spans="1:56" s="1" customFormat="1" ht="12" customHeight="1">
      <c r="B6" s="21"/>
      <c r="D6" s="114" t="s">
        <v>14</v>
      </c>
      <c r="L6" s="21"/>
      <c r="AZ6" s="109" t="s">
        <v>110</v>
      </c>
      <c r="BA6" s="109" t="s">
        <v>1</v>
      </c>
      <c r="BB6" s="109" t="s">
        <v>1</v>
      </c>
      <c r="BC6" s="109" t="s">
        <v>111</v>
      </c>
      <c r="BD6" s="109" t="s">
        <v>102</v>
      </c>
    </row>
    <row r="7" spans="1:56" s="1" customFormat="1" ht="16.5" customHeight="1">
      <c r="B7" s="21"/>
      <c r="E7" s="321" t="str">
        <f>'Rekapitulácia stavby'!K6</f>
        <v>Revitalizácia športového areálu Slávia - futbal.ihrisko z umelou trávou č.6</v>
      </c>
      <c r="F7" s="322"/>
      <c r="G7" s="322"/>
      <c r="H7" s="322"/>
      <c r="L7" s="21"/>
      <c r="AZ7" s="109" t="s">
        <v>112</v>
      </c>
      <c r="BA7" s="109" t="s">
        <v>1</v>
      </c>
      <c r="BB7" s="109" t="s">
        <v>1</v>
      </c>
      <c r="BC7" s="109" t="s">
        <v>113</v>
      </c>
      <c r="BD7" s="109" t="s">
        <v>102</v>
      </c>
    </row>
    <row r="8" spans="1:5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9" t="s">
        <v>115</v>
      </c>
      <c r="BA8" s="109" t="s">
        <v>1</v>
      </c>
      <c r="BB8" s="109" t="s">
        <v>1</v>
      </c>
      <c r="BC8" s="109" t="s">
        <v>116</v>
      </c>
      <c r="BD8" s="109" t="s">
        <v>102</v>
      </c>
    </row>
    <row r="9" spans="1:56" s="2" customFormat="1" ht="16.5" customHeight="1">
      <c r="A9" s="35"/>
      <c r="B9" s="40"/>
      <c r="C9" s="35"/>
      <c r="D9" s="35"/>
      <c r="E9" s="323" t="s">
        <v>117</v>
      </c>
      <c r="F9" s="324"/>
      <c r="G9" s="324"/>
      <c r="H9" s="32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09" t="s">
        <v>118</v>
      </c>
      <c r="BA9" s="109" t="s">
        <v>1</v>
      </c>
      <c r="BB9" s="109" t="s">
        <v>1</v>
      </c>
      <c r="BC9" s="109" t="s">
        <v>119</v>
      </c>
      <c r="BD9" s="109" t="s">
        <v>102</v>
      </c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Z10" s="109" t="s">
        <v>120</v>
      </c>
      <c r="BA10" s="109" t="s">
        <v>1</v>
      </c>
      <c r="BB10" s="109" t="s">
        <v>1</v>
      </c>
      <c r="BC10" s="109" t="s">
        <v>121</v>
      </c>
      <c r="BD10" s="109" t="s">
        <v>102</v>
      </c>
    </row>
    <row r="11" spans="1:5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Z11" s="109" t="s">
        <v>122</v>
      </c>
      <c r="BA11" s="109" t="s">
        <v>1</v>
      </c>
      <c r="BB11" s="109" t="s">
        <v>1</v>
      </c>
      <c r="BC11" s="109" t="s">
        <v>123</v>
      </c>
      <c r="BD11" s="109" t="s">
        <v>102</v>
      </c>
    </row>
    <row r="12" spans="1:5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5" t="str">
        <f>'Rekapitulácia stavby'!E14</f>
        <v>Vyplň údaj</v>
      </c>
      <c r="F18" s="326"/>
      <c r="G18" s="326"/>
      <c r="H18" s="326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33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27" t="s">
        <v>1</v>
      </c>
      <c r="F27" s="327"/>
      <c r="G27" s="327"/>
      <c r="H27" s="327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ROUND((SUM(BE129:BE349)),  2)</f>
        <v>0</v>
      </c>
      <c r="G33" s="35"/>
      <c r="H33" s="35"/>
      <c r="I33" s="126">
        <v>0.2</v>
      </c>
      <c r="J33" s="125">
        <f>ROUND(((SUM(BE129:BE349))*I33),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ROUND((SUM(BF129:BF349)),  2)</f>
        <v>0</v>
      </c>
      <c r="G34" s="35"/>
      <c r="H34" s="35"/>
      <c r="I34" s="126">
        <v>0.2</v>
      </c>
      <c r="J34" s="125">
        <f>ROUND(((SUM(BF129:BF349))*I34),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ROUND((SUM(BG129:BG349)),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ROUND((SUM(BH129:BH349)),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ROUND((SUM(BI129:BI349)),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9" t="str">
        <f>E7</f>
        <v>Revitalizácia športového areálu Slávia - futbal.ihrisko z umelou trávou č.6</v>
      </c>
      <c r="F85" s="320"/>
      <c r="G85" s="320"/>
      <c r="H85" s="320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SO 01 - Futbalové ihrisko s umelou trávou</v>
      </c>
      <c r="F87" s="318"/>
      <c r="G87" s="318"/>
      <c r="H87" s="318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Ing.Igor Janečka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129</v>
      </c>
      <c r="E97" s="152"/>
      <c r="F97" s="152"/>
      <c r="G97" s="152"/>
      <c r="H97" s="152"/>
      <c r="I97" s="152"/>
      <c r="J97" s="153">
        <f>J130</f>
        <v>0</v>
      </c>
      <c r="K97" s="150"/>
      <c r="L97" s="154"/>
    </row>
    <row r="98" spans="1:31" s="10" customFormat="1" ht="19.95" customHeight="1">
      <c r="B98" s="155"/>
      <c r="C98" s="156"/>
      <c r="D98" s="157" t="s">
        <v>130</v>
      </c>
      <c r="E98" s="158"/>
      <c r="F98" s="158"/>
      <c r="G98" s="158"/>
      <c r="H98" s="158"/>
      <c r="I98" s="158"/>
      <c r="J98" s="159">
        <f>J131</f>
        <v>0</v>
      </c>
      <c r="K98" s="156"/>
      <c r="L98" s="160"/>
    </row>
    <row r="99" spans="1:31" s="10" customFormat="1" ht="19.95" customHeight="1">
      <c r="B99" s="155"/>
      <c r="C99" s="156"/>
      <c r="D99" s="157" t="s">
        <v>131</v>
      </c>
      <c r="E99" s="158"/>
      <c r="F99" s="158"/>
      <c r="G99" s="158"/>
      <c r="H99" s="158"/>
      <c r="I99" s="158"/>
      <c r="J99" s="159">
        <f>J182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132</v>
      </c>
      <c r="E100" s="158"/>
      <c r="F100" s="158"/>
      <c r="G100" s="158"/>
      <c r="H100" s="158"/>
      <c r="I100" s="158"/>
      <c r="J100" s="159">
        <f>J231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133</v>
      </c>
      <c r="E101" s="158"/>
      <c r="F101" s="158"/>
      <c r="G101" s="158"/>
      <c r="H101" s="158"/>
      <c r="I101" s="158"/>
      <c r="J101" s="159">
        <f>J239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134</v>
      </c>
      <c r="E102" s="158"/>
      <c r="F102" s="158"/>
      <c r="G102" s="158"/>
      <c r="H102" s="158"/>
      <c r="I102" s="158"/>
      <c r="J102" s="159">
        <f>J262</f>
        <v>0</v>
      </c>
      <c r="K102" s="156"/>
      <c r="L102" s="160"/>
    </row>
    <row r="103" spans="1:31" s="10" customFormat="1" ht="19.95" customHeight="1">
      <c r="B103" s="155"/>
      <c r="C103" s="156"/>
      <c r="D103" s="157" t="s">
        <v>135</v>
      </c>
      <c r="E103" s="158"/>
      <c r="F103" s="158"/>
      <c r="G103" s="158"/>
      <c r="H103" s="158"/>
      <c r="I103" s="158"/>
      <c r="J103" s="159">
        <f>J274</f>
        <v>0</v>
      </c>
      <c r="K103" s="156"/>
      <c r="L103" s="160"/>
    </row>
    <row r="104" spans="1:31" s="10" customFormat="1" ht="19.95" customHeight="1">
      <c r="B104" s="155"/>
      <c r="C104" s="156"/>
      <c r="D104" s="157" t="s">
        <v>136</v>
      </c>
      <c r="E104" s="158"/>
      <c r="F104" s="158"/>
      <c r="G104" s="158"/>
      <c r="H104" s="158"/>
      <c r="I104" s="158"/>
      <c r="J104" s="159">
        <f>J314</f>
        <v>0</v>
      </c>
      <c r="K104" s="156"/>
      <c r="L104" s="160"/>
    </row>
    <row r="105" spans="1:31" s="9" customFormat="1" ht="24.9" customHeight="1">
      <c r="B105" s="149"/>
      <c r="C105" s="150"/>
      <c r="D105" s="151" t="s">
        <v>137</v>
      </c>
      <c r="E105" s="152"/>
      <c r="F105" s="152"/>
      <c r="G105" s="152"/>
      <c r="H105" s="152"/>
      <c r="I105" s="152"/>
      <c r="J105" s="153">
        <f>J316</f>
        <v>0</v>
      </c>
      <c r="K105" s="150"/>
      <c r="L105" s="154"/>
    </row>
    <row r="106" spans="1:31" s="10" customFormat="1" ht="19.95" customHeight="1">
      <c r="B106" s="155"/>
      <c r="C106" s="156"/>
      <c r="D106" s="157" t="s">
        <v>138</v>
      </c>
      <c r="E106" s="158"/>
      <c r="F106" s="158"/>
      <c r="G106" s="158"/>
      <c r="H106" s="158"/>
      <c r="I106" s="158"/>
      <c r="J106" s="159">
        <f>J317</f>
        <v>0</v>
      </c>
      <c r="K106" s="156"/>
      <c r="L106" s="160"/>
    </row>
    <row r="107" spans="1:31" s="10" customFormat="1" ht="19.95" customHeight="1">
      <c r="B107" s="155"/>
      <c r="C107" s="156"/>
      <c r="D107" s="157" t="s">
        <v>139</v>
      </c>
      <c r="E107" s="158"/>
      <c r="F107" s="158"/>
      <c r="G107" s="158"/>
      <c r="H107" s="158"/>
      <c r="I107" s="158"/>
      <c r="J107" s="159">
        <f>J319</f>
        <v>0</v>
      </c>
      <c r="K107" s="156"/>
      <c r="L107" s="160"/>
    </row>
    <row r="108" spans="1:31" s="10" customFormat="1" ht="19.95" customHeight="1">
      <c r="B108" s="155"/>
      <c r="C108" s="156"/>
      <c r="D108" s="157" t="s">
        <v>140</v>
      </c>
      <c r="E108" s="158"/>
      <c r="F108" s="158"/>
      <c r="G108" s="158"/>
      <c r="H108" s="158"/>
      <c r="I108" s="158"/>
      <c r="J108" s="159">
        <f>J345</f>
        <v>0</v>
      </c>
      <c r="K108" s="156"/>
      <c r="L108" s="160"/>
    </row>
    <row r="109" spans="1:31" s="9" customFormat="1" ht="24.9" customHeight="1">
      <c r="B109" s="149"/>
      <c r="C109" s="150"/>
      <c r="D109" s="151" t="s">
        <v>141</v>
      </c>
      <c r="E109" s="152"/>
      <c r="F109" s="152"/>
      <c r="G109" s="152"/>
      <c r="H109" s="152"/>
      <c r="I109" s="152"/>
      <c r="J109" s="153">
        <f>J348</f>
        <v>0</v>
      </c>
      <c r="K109" s="150"/>
      <c r="L109" s="154"/>
    </row>
    <row r="110" spans="1:31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" customHeight="1">
      <c r="A115" s="35"/>
      <c r="B115" s="57"/>
      <c r="C115" s="58"/>
      <c r="D115" s="58"/>
      <c r="E115" s="58"/>
      <c r="F115" s="58"/>
      <c r="G115" s="58"/>
      <c r="H115" s="58"/>
      <c r="I115" s="58"/>
      <c r="J115" s="58"/>
      <c r="K115" s="58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" customHeight="1">
      <c r="A116" s="35"/>
      <c r="B116" s="36"/>
      <c r="C116" s="24" t="s">
        <v>142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14</v>
      </c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319" t="str">
        <f>E7</f>
        <v>Revitalizácia športového areálu Slávia - futbal.ihrisko z umelou trávou č.6</v>
      </c>
      <c r="F119" s="320"/>
      <c r="G119" s="320"/>
      <c r="H119" s="320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114</v>
      </c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02" t="str">
        <f>E9</f>
        <v>SO 01 - Futbalové ihrisko s umelou trávou</v>
      </c>
      <c r="F121" s="318"/>
      <c r="G121" s="318"/>
      <c r="H121" s="318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18</v>
      </c>
      <c r="D123" s="37"/>
      <c r="E123" s="37"/>
      <c r="F123" s="28" t="str">
        <f>F12</f>
        <v>Trnava</v>
      </c>
      <c r="G123" s="37"/>
      <c r="H123" s="37"/>
      <c r="I123" s="30" t="s">
        <v>20</v>
      </c>
      <c r="J123" s="67" t="str">
        <f>IF(J12="","",J12)</f>
        <v>12. 8. 2020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40.200000000000003" customHeight="1">
      <c r="A125" s="35"/>
      <c r="B125" s="36"/>
      <c r="C125" s="30" t="s">
        <v>22</v>
      </c>
      <c r="D125" s="37"/>
      <c r="E125" s="37"/>
      <c r="F125" s="28" t="str">
        <f>E15</f>
        <v>Mesto Trnava, Trhová 3, 917 71 Trnava</v>
      </c>
      <c r="G125" s="37"/>
      <c r="H125" s="37"/>
      <c r="I125" s="30" t="s">
        <v>28</v>
      </c>
      <c r="J125" s="33" t="str">
        <f>E21</f>
        <v>Ing. Dušan Krupala, 1443*A*1 Pozemné stavby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15" customHeight="1">
      <c r="A126" s="35"/>
      <c r="B126" s="36"/>
      <c r="C126" s="30" t="s">
        <v>26</v>
      </c>
      <c r="D126" s="37"/>
      <c r="E126" s="37"/>
      <c r="F126" s="28" t="str">
        <f>IF(E18="","",E18)</f>
        <v>Vyplň údaj</v>
      </c>
      <c r="G126" s="37"/>
      <c r="H126" s="37"/>
      <c r="I126" s="30" t="s">
        <v>32</v>
      </c>
      <c r="J126" s="33" t="str">
        <f>E24</f>
        <v>Ing.Igor Janečka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61"/>
      <c r="B128" s="162"/>
      <c r="C128" s="163" t="s">
        <v>143</v>
      </c>
      <c r="D128" s="164" t="s">
        <v>60</v>
      </c>
      <c r="E128" s="164" t="s">
        <v>56</v>
      </c>
      <c r="F128" s="164" t="s">
        <v>57</v>
      </c>
      <c r="G128" s="164" t="s">
        <v>144</v>
      </c>
      <c r="H128" s="164" t="s">
        <v>145</v>
      </c>
      <c r="I128" s="164" t="s">
        <v>146</v>
      </c>
      <c r="J128" s="165" t="s">
        <v>126</v>
      </c>
      <c r="K128" s="166" t="s">
        <v>147</v>
      </c>
      <c r="L128" s="167"/>
      <c r="M128" s="76" t="s">
        <v>1</v>
      </c>
      <c r="N128" s="77" t="s">
        <v>39</v>
      </c>
      <c r="O128" s="77" t="s">
        <v>148</v>
      </c>
      <c r="P128" s="77" t="s">
        <v>149</v>
      </c>
      <c r="Q128" s="77" t="s">
        <v>150</v>
      </c>
      <c r="R128" s="77" t="s">
        <v>151</v>
      </c>
      <c r="S128" s="77" t="s">
        <v>152</v>
      </c>
      <c r="T128" s="78" t="s">
        <v>153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pans="1:65" s="2" customFormat="1" ht="22.95" customHeight="1">
      <c r="A129" s="35"/>
      <c r="B129" s="36"/>
      <c r="C129" s="83" t="s">
        <v>127</v>
      </c>
      <c r="D129" s="37"/>
      <c r="E129" s="37"/>
      <c r="F129" s="37"/>
      <c r="G129" s="37"/>
      <c r="H129" s="37"/>
      <c r="I129" s="37"/>
      <c r="J129" s="168">
        <f>BK129</f>
        <v>0</v>
      </c>
      <c r="K129" s="37"/>
      <c r="L129" s="40"/>
      <c r="M129" s="79"/>
      <c r="N129" s="169"/>
      <c r="O129" s="80"/>
      <c r="P129" s="170">
        <f>P130+P316+P348</f>
        <v>0</v>
      </c>
      <c r="Q129" s="80"/>
      <c r="R129" s="170">
        <f>R130+R316+R348</f>
        <v>6279.85494062</v>
      </c>
      <c r="S129" s="80"/>
      <c r="T129" s="171">
        <f>T130+T316+T348</f>
        <v>82.374899999999997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74</v>
      </c>
      <c r="AU129" s="18" t="s">
        <v>128</v>
      </c>
      <c r="BK129" s="172">
        <f>BK130+BK316+BK348</f>
        <v>0</v>
      </c>
    </row>
    <row r="130" spans="1:65" s="12" customFormat="1" ht="25.95" customHeight="1">
      <c r="B130" s="173"/>
      <c r="C130" s="174"/>
      <c r="D130" s="175" t="s">
        <v>74</v>
      </c>
      <c r="E130" s="176" t="s">
        <v>154</v>
      </c>
      <c r="F130" s="176" t="s">
        <v>155</v>
      </c>
      <c r="G130" s="174"/>
      <c r="H130" s="174"/>
      <c r="I130" s="177"/>
      <c r="J130" s="178">
        <f>BK130</f>
        <v>0</v>
      </c>
      <c r="K130" s="174"/>
      <c r="L130" s="179"/>
      <c r="M130" s="180"/>
      <c r="N130" s="181"/>
      <c r="O130" s="181"/>
      <c r="P130" s="182">
        <f>P131+P182+P231+P239+P262+P274+P314</f>
        <v>0</v>
      </c>
      <c r="Q130" s="181"/>
      <c r="R130" s="182">
        <f>R131+R182+R231+R239+R262+R274+R314</f>
        <v>6263.1929203199998</v>
      </c>
      <c r="S130" s="181"/>
      <c r="T130" s="183">
        <f>T131+T182+T231+T239+T262+T274+T314</f>
        <v>77.943600000000004</v>
      </c>
      <c r="AR130" s="184" t="s">
        <v>83</v>
      </c>
      <c r="AT130" s="185" t="s">
        <v>74</v>
      </c>
      <c r="AU130" s="185" t="s">
        <v>75</v>
      </c>
      <c r="AY130" s="184" t="s">
        <v>156</v>
      </c>
      <c r="BK130" s="186">
        <f>BK131+BK182+BK231+BK239+BK262+BK274+BK314</f>
        <v>0</v>
      </c>
    </row>
    <row r="131" spans="1:65" s="12" customFormat="1" ht="22.95" customHeight="1">
      <c r="B131" s="173"/>
      <c r="C131" s="174"/>
      <c r="D131" s="175" t="s">
        <v>74</v>
      </c>
      <c r="E131" s="187" t="s">
        <v>83</v>
      </c>
      <c r="F131" s="187" t="s">
        <v>157</v>
      </c>
      <c r="G131" s="174"/>
      <c r="H131" s="174"/>
      <c r="I131" s="177"/>
      <c r="J131" s="188">
        <f>BK131</f>
        <v>0</v>
      </c>
      <c r="K131" s="174"/>
      <c r="L131" s="179"/>
      <c r="M131" s="180"/>
      <c r="N131" s="181"/>
      <c r="O131" s="181"/>
      <c r="P131" s="182">
        <f>SUM(P132:P181)</f>
        <v>0</v>
      </c>
      <c r="Q131" s="181"/>
      <c r="R131" s="182">
        <f>SUM(R132:R181)</f>
        <v>0</v>
      </c>
      <c r="S131" s="181"/>
      <c r="T131" s="183">
        <f>SUM(T132:T181)</f>
        <v>15.44</v>
      </c>
      <c r="AR131" s="184" t="s">
        <v>83</v>
      </c>
      <c r="AT131" s="185" t="s">
        <v>74</v>
      </c>
      <c r="AU131" s="185" t="s">
        <v>83</v>
      </c>
      <c r="AY131" s="184" t="s">
        <v>156</v>
      </c>
      <c r="BK131" s="186">
        <f>SUM(BK132:BK181)</f>
        <v>0</v>
      </c>
    </row>
    <row r="132" spans="1:65" s="2" customFormat="1" ht="37.950000000000003" customHeight="1">
      <c r="A132" s="35"/>
      <c r="B132" s="36"/>
      <c r="C132" s="189" t="s">
        <v>158</v>
      </c>
      <c r="D132" s="189" t="s">
        <v>159</v>
      </c>
      <c r="E132" s="190" t="s">
        <v>160</v>
      </c>
      <c r="F132" s="191" t="s">
        <v>161</v>
      </c>
      <c r="G132" s="192" t="s">
        <v>162</v>
      </c>
      <c r="H132" s="193">
        <v>1</v>
      </c>
      <c r="I132" s="194"/>
      <c r="J132" s="193">
        <f>ROUND(I132*H132,3)</f>
        <v>0</v>
      </c>
      <c r="K132" s="195"/>
      <c r="L132" s="40"/>
      <c r="M132" s="196" t="s">
        <v>1</v>
      </c>
      <c r="N132" s="197" t="s">
        <v>41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163</v>
      </c>
      <c r="AT132" s="200" t="s">
        <v>159</v>
      </c>
      <c r="AU132" s="200" t="s">
        <v>102</v>
      </c>
      <c r="AY132" s="18" t="s">
        <v>156</v>
      </c>
      <c r="BE132" s="201">
        <f>IF(N132="základná",J132,0)</f>
        <v>0</v>
      </c>
      <c r="BF132" s="201">
        <f>IF(N132="znížená",J132,0)</f>
        <v>0</v>
      </c>
      <c r="BG132" s="201">
        <f>IF(N132="zákl. prenesená",J132,0)</f>
        <v>0</v>
      </c>
      <c r="BH132" s="201">
        <f>IF(N132="zníž. prenesená",J132,0)</f>
        <v>0</v>
      </c>
      <c r="BI132" s="201">
        <f>IF(N132="nulová",J132,0)</f>
        <v>0</v>
      </c>
      <c r="BJ132" s="18" t="s">
        <v>102</v>
      </c>
      <c r="BK132" s="202">
        <f>ROUND(I132*H132,3)</f>
        <v>0</v>
      </c>
      <c r="BL132" s="18" t="s">
        <v>163</v>
      </c>
      <c r="BM132" s="200" t="s">
        <v>164</v>
      </c>
    </row>
    <row r="133" spans="1:65" s="2" customFormat="1" ht="24.15" customHeight="1">
      <c r="A133" s="35"/>
      <c r="B133" s="36"/>
      <c r="C133" s="189" t="s">
        <v>165</v>
      </c>
      <c r="D133" s="189" t="s">
        <v>159</v>
      </c>
      <c r="E133" s="190" t="s">
        <v>166</v>
      </c>
      <c r="F133" s="191" t="s">
        <v>167</v>
      </c>
      <c r="G133" s="192" t="s">
        <v>162</v>
      </c>
      <c r="H133" s="193">
        <v>1</v>
      </c>
      <c r="I133" s="194"/>
      <c r="J133" s="193">
        <f>ROUND(I133*H133,3)</f>
        <v>0</v>
      </c>
      <c r="K133" s="195"/>
      <c r="L133" s="40"/>
      <c r="M133" s="196" t="s">
        <v>1</v>
      </c>
      <c r="N133" s="197" t="s">
        <v>41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163</v>
      </c>
      <c r="AT133" s="200" t="s">
        <v>159</v>
      </c>
      <c r="AU133" s="200" t="s">
        <v>102</v>
      </c>
      <c r="AY133" s="18" t="s">
        <v>156</v>
      </c>
      <c r="BE133" s="201">
        <f>IF(N133="základná",J133,0)</f>
        <v>0</v>
      </c>
      <c r="BF133" s="201">
        <f>IF(N133="znížená",J133,0)</f>
        <v>0</v>
      </c>
      <c r="BG133" s="201">
        <f>IF(N133="zákl. prenesená",J133,0)</f>
        <v>0</v>
      </c>
      <c r="BH133" s="201">
        <f>IF(N133="zníž. prenesená",J133,0)</f>
        <v>0</v>
      </c>
      <c r="BI133" s="201">
        <f>IF(N133="nulová",J133,0)</f>
        <v>0</v>
      </c>
      <c r="BJ133" s="18" t="s">
        <v>102</v>
      </c>
      <c r="BK133" s="202">
        <f>ROUND(I133*H133,3)</f>
        <v>0</v>
      </c>
      <c r="BL133" s="18" t="s">
        <v>163</v>
      </c>
      <c r="BM133" s="200" t="s">
        <v>168</v>
      </c>
    </row>
    <row r="134" spans="1:65" s="2" customFormat="1" ht="24.15" customHeight="1">
      <c r="A134" s="35"/>
      <c r="B134" s="36"/>
      <c r="C134" s="189" t="s">
        <v>169</v>
      </c>
      <c r="D134" s="189" t="s">
        <v>159</v>
      </c>
      <c r="E134" s="190" t="s">
        <v>170</v>
      </c>
      <c r="F134" s="191" t="s">
        <v>171</v>
      </c>
      <c r="G134" s="192" t="s">
        <v>162</v>
      </c>
      <c r="H134" s="193">
        <v>1</v>
      </c>
      <c r="I134" s="194"/>
      <c r="J134" s="193">
        <f>ROUND(I134*H134,3)</f>
        <v>0</v>
      </c>
      <c r="K134" s="195"/>
      <c r="L134" s="40"/>
      <c r="M134" s="196" t="s">
        <v>1</v>
      </c>
      <c r="N134" s="197" t="s">
        <v>41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>IF(N134="základná",J134,0)</f>
        <v>0</v>
      </c>
      <c r="BF134" s="201">
        <f>IF(N134="znížená",J134,0)</f>
        <v>0</v>
      </c>
      <c r="BG134" s="201">
        <f>IF(N134="zákl. prenesená",J134,0)</f>
        <v>0</v>
      </c>
      <c r="BH134" s="201">
        <f>IF(N134="zníž. prenesená",J134,0)</f>
        <v>0</v>
      </c>
      <c r="BI134" s="201">
        <f>IF(N134="nulová",J134,0)</f>
        <v>0</v>
      </c>
      <c r="BJ134" s="18" t="s">
        <v>102</v>
      </c>
      <c r="BK134" s="202">
        <f>ROUND(I134*H134,3)</f>
        <v>0</v>
      </c>
      <c r="BL134" s="18" t="s">
        <v>163</v>
      </c>
      <c r="BM134" s="200" t="s">
        <v>172</v>
      </c>
    </row>
    <row r="135" spans="1:65" s="2" customFormat="1" ht="24.15" customHeight="1">
      <c r="A135" s="35"/>
      <c r="B135" s="36"/>
      <c r="C135" s="189" t="s">
        <v>83</v>
      </c>
      <c r="D135" s="189" t="s">
        <v>159</v>
      </c>
      <c r="E135" s="190" t="s">
        <v>173</v>
      </c>
      <c r="F135" s="191" t="s">
        <v>174</v>
      </c>
      <c r="G135" s="192" t="s">
        <v>175</v>
      </c>
      <c r="H135" s="193">
        <v>386</v>
      </c>
      <c r="I135" s="194"/>
      <c r="J135" s="193">
        <f>ROUND(I135*H135,3)</f>
        <v>0</v>
      </c>
      <c r="K135" s="195"/>
      <c r="L135" s="40"/>
      <c r="M135" s="196" t="s">
        <v>1</v>
      </c>
      <c r="N135" s="197" t="s">
        <v>41</v>
      </c>
      <c r="O135" s="72"/>
      <c r="P135" s="198">
        <f>O135*H135</f>
        <v>0</v>
      </c>
      <c r="Q135" s="198">
        <v>0</v>
      </c>
      <c r="R135" s="198">
        <f>Q135*H135</f>
        <v>0</v>
      </c>
      <c r="S135" s="198">
        <v>0.04</v>
      </c>
      <c r="T135" s="199">
        <f>S135*H135</f>
        <v>15.44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163</v>
      </c>
      <c r="AT135" s="200" t="s">
        <v>159</v>
      </c>
      <c r="AU135" s="200" t="s">
        <v>102</v>
      </c>
      <c r="AY135" s="18" t="s">
        <v>156</v>
      </c>
      <c r="BE135" s="201">
        <f>IF(N135="základná",J135,0)</f>
        <v>0</v>
      </c>
      <c r="BF135" s="201">
        <f>IF(N135="znížená",J135,0)</f>
        <v>0</v>
      </c>
      <c r="BG135" s="201">
        <f>IF(N135="zákl. prenesená",J135,0)</f>
        <v>0</v>
      </c>
      <c r="BH135" s="201">
        <f>IF(N135="zníž. prenesená",J135,0)</f>
        <v>0</v>
      </c>
      <c r="BI135" s="201">
        <f>IF(N135="nulová",J135,0)</f>
        <v>0</v>
      </c>
      <c r="BJ135" s="18" t="s">
        <v>102</v>
      </c>
      <c r="BK135" s="202">
        <f>ROUND(I135*H135,3)</f>
        <v>0</v>
      </c>
      <c r="BL135" s="18" t="s">
        <v>163</v>
      </c>
      <c r="BM135" s="200" t="s">
        <v>176</v>
      </c>
    </row>
    <row r="136" spans="1:65" s="13" customFormat="1">
      <c r="B136" s="203"/>
      <c r="C136" s="204"/>
      <c r="D136" s="205" t="s">
        <v>177</v>
      </c>
      <c r="E136" s="206" t="s">
        <v>1</v>
      </c>
      <c r="F136" s="207" t="s">
        <v>178</v>
      </c>
      <c r="G136" s="204"/>
      <c r="H136" s="208">
        <v>386</v>
      </c>
      <c r="I136" s="209"/>
      <c r="J136" s="204"/>
      <c r="K136" s="204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177</v>
      </c>
      <c r="AU136" s="214" t="s">
        <v>102</v>
      </c>
      <c r="AV136" s="13" t="s">
        <v>102</v>
      </c>
      <c r="AW136" s="13" t="s">
        <v>30</v>
      </c>
      <c r="AX136" s="13" t="s">
        <v>83</v>
      </c>
      <c r="AY136" s="214" t="s">
        <v>156</v>
      </c>
    </row>
    <row r="137" spans="1:65" s="2" customFormat="1" ht="24.15" customHeight="1">
      <c r="A137" s="35"/>
      <c r="B137" s="36"/>
      <c r="C137" s="189" t="s">
        <v>102</v>
      </c>
      <c r="D137" s="189" t="s">
        <v>159</v>
      </c>
      <c r="E137" s="190" t="s">
        <v>179</v>
      </c>
      <c r="F137" s="191" t="s">
        <v>180</v>
      </c>
      <c r="G137" s="192" t="s">
        <v>181</v>
      </c>
      <c r="H137" s="275">
        <v>3081.1509999999998</v>
      </c>
      <c r="I137" s="194"/>
      <c r="J137" s="193">
        <f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163</v>
      </c>
      <c r="AT137" s="200" t="s">
        <v>159</v>
      </c>
      <c r="AU137" s="200" t="s">
        <v>102</v>
      </c>
      <c r="AY137" s="18" t="s">
        <v>156</v>
      </c>
      <c r="BE137" s="201">
        <f>IF(N137="základná",J137,0)</f>
        <v>0</v>
      </c>
      <c r="BF137" s="201">
        <f>IF(N137="znížená",J137,0)</f>
        <v>0</v>
      </c>
      <c r="BG137" s="201">
        <f>IF(N137="zákl. prenesená",J137,0)</f>
        <v>0</v>
      </c>
      <c r="BH137" s="201">
        <f>IF(N137="zníž. prenesená",J137,0)</f>
        <v>0</v>
      </c>
      <c r="BI137" s="201">
        <f>IF(N137="nulová",J137,0)</f>
        <v>0</v>
      </c>
      <c r="BJ137" s="18" t="s">
        <v>102</v>
      </c>
      <c r="BK137" s="202">
        <f>ROUND(I137*H137,3)</f>
        <v>0</v>
      </c>
      <c r="BL137" s="18" t="s">
        <v>163</v>
      </c>
      <c r="BM137" s="200" t="s">
        <v>182</v>
      </c>
    </row>
    <row r="138" spans="1:65" s="13" customFormat="1">
      <c r="B138" s="203"/>
      <c r="C138" s="204"/>
      <c r="D138" s="205" t="s">
        <v>177</v>
      </c>
      <c r="E138" s="206" t="s">
        <v>1</v>
      </c>
      <c r="F138" s="207" t="s">
        <v>183</v>
      </c>
      <c r="G138" s="204"/>
      <c r="H138" s="208">
        <v>3053.8510000000001</v>
      </c>
      <c r="I138" s="209"/>
      <c r="J138" s="204"/>
      <c r="K138" s="204"/>
      <c r="L138" s="210"/>
      <c r="M138" s="211"/>
      <c r="N138" s="212"/>
      <c r="O138" s="212"/>
      <c r="P138" s="212"/>
      <c r="Q138" s="212"/>
      <c r="R138" s="212"/>
      <c r="S138" s="212"/>
      <c r="T138" s="213"/>
      <c r="AT138" s="214" t="s">
        <v>177</v>
      </c>
      <c r="AU138" s="214" t="s">
        <v>102</v>
      </c>
      <c r="AV138" s="13" t="s">
        <v>102</v>
      </c>
      <c r="AW138" s="13" t="s">
        <v>30</v>
      </c>
      <c r="AX138" s="13" t="s">
        <v>75</v>
      </c>
      <c r="AY138" s="214" t="s">
        <v>156</v>
      </c>
    </row>
    <row r="139" spans="1:65" s="13" customFormat="1">
      <c r="B139" s="203"/>
      <c r="C139" s="204"/>
      <c r="D139" s="205" t="s">
        <v>177</v>
      </c>
      <c r="E139" s="206" t="s">
        <v>1</v>
      </c>
      <c r="F139" s="207" t="s">
        <v>184</v>
      </c>
      <c r="G139" s="204"/>
      <c r="H139" s="208">
        <v>27.3</v>
      </c>
      <c r="I139" s="209"/>
      <c r="J139" s="204"/>
      <c r="K139" s="204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177</v>
      </c>
      <c r="AU139" s="214" t="s">
        <v>102</v>
      </c>
      <c r="AV139" s="13" t="s">
        <v>102</v>
      </c>
      <c r="AW139" s="13" t="s">
        <v>30</v>
      </c>
      <c r="AX139" s="13" t="s">
        <v>75</v>
      </c>
      <c r="AY139" s="214" t="s">
        <v>156</v>
      </c>
    </row>
    <row r="140" spans="1:65" s="14" customFormat="1">
      <c r="B140" s="215"/>
      <c r="C140" s="216"/>
      <c r="D140" s="205" t="s">
        <v>177</v>
      </c>
      <c r="E140" s="217" t="s">
        <v>100</v>
      </c>
      <c r="F140" s="218" t="s">
        <v>185</v>
      </c>
      <c r="G140" s="216"/>
      <c r="H140" s="219">
        <v>3081.1509999999998</v>
      </c>
      <c r="I140" s="220"/>
      <c r="J140" s="216"/>
      <c r="K140" s="216"/>
      <c r="L140" s="221"/>
      <c r="M140" s="222"/>
      <c r="N140" s="223"/>
      <c r="O140" s="223"/>
      <c r="P140" s="223"/>
      <c r="Q140" s="223"/>
      <c r="R140" s="223"/>
      <c r="S140" s="223"/>
      <c r="T140" s="224"/>
      <c r="AT140" s="225" t="s">
        <v>177</v>
      </c>
      <c r="AU140" s="225" t="s">
        <v>102</v>
      </c>
      <c r="AV140" s="14" t="s">
        <v>163</v>
      </c>
      <c r="AW140" s="14" t="s">
        <v>30</v>
      </c>
      <c r="AX140" s="14" t="s">
        <v>83</v>
      </c>
      <c r="AY140" s="225" t="s">
        <v>156</v>
      </c>
    </row>
    <row r="141" spans="1:65" s="2" customFormat="1" ht="14.4" customHeight="1">
      <c r="A141" s="35"/>
      <c r="B141" s="36"/>
      <c r="C141" s="189" t="s">
        <v>186</v>
      </c>
      <c r="D141" s="189" t="s">
        <v>159</v>
      </c>
      <c r="E141" s="190" t="s">
        <v>187</v>
      </c>
      <c r="F141" s="191" t="s">
        <v>188</v>
      </c>
      <c r="G141" s="192" t="s">
        <v>181</v>
      </c>
      <c r="H141" s="193">
        <v>24</v>
      </c>
      <c r="I141" s="194"/>
      <c r="J141" s="193">
        <f>ROUND(I141*H141,3)</f>
        <v>0</v>
      </c>
      <c r="K141" s="195"/>
      <c r="L141" s="40"/>
      <c r="M141" s="196" t="s">
        <v>1</v>
      </c>
      <c r="N141" s="197" t="s">
        <v>41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8" t="s">
        <v>102</v>
      </c>
      <c r="BK141" s="202">
        <f>ROUND(I141*H141,3)</f>
        <v>0</v>
      </c>
      <c r="BL141" s="18" t="s">
        <v>163</v>
      </c>
      <c r="BM141" s="200" t="s">
        <v>189</v>
      </c>
    </row>
    <row r="142" spans="1:65" s="13" customFormat="1">
      <c r="B142" s="203"/>
      <c r="C142" s="204"/>
      <c r="D142" s="205" t="s">
        <v>177</v>
      </c>
      <c r="E142" s="206" t="s">
        <v>1</v>
      </c>
      <c r="F142" s="207" t="s">
        <v>190</v>
      </c>
      <c r="G142" s="204"/>
      <c r="H142" s="208">
        <v>24</v>
      </c>
      <c r="I142" s="209"/>
      <c r="J142" s="204"/>
      <c r="K142" s="204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177</v>
      </c>
      <c r="AU142" s="214" t="s">
        <v>102</v>
      </c>
      <c r="AV142" s="13" t="s">
        <v>102</v>
      </c>
      <c r="AW142" s="13" t="s">
        <v>30</v>
      </c>
      <c r="AX142" s="13" t="s">
        <v>75</v>
      </c>
      <c r="AY142" s="214" t="s">
        <v>156</v>
      </c>
    </row>
    <row r="143" spans="1:65" s="14" customFormat="1">
      <c r="B143" s="215"/>
      <c r="C143" s="216"/>
      <c r="D143" s="205" t="s">
        <v>177</v>
      </c>
      <c r="E143" s="217" t="s">
        <v>106</v>
      </c>
      <c r="F143" s="218" t="s">
        <v>185</v>
      </c>
      <c r="G143" s="216"/>
      <c r="H143" s="219">
        <v>24</v>
      </c>
      <c r="I143" s="220"/>
      <c r="J143" s="216"/>
      <c r="K143" s="216"/>
      <c r="L143" s="221"/>
      <c r="M143" s="222"/>
      <c r="N143" s="223"/>
      <c r="O143" s="223"/>
      <c r="P143" s="223"/>
      <c r="Q143" s="223"/>
      <c r="R143" s="223"/>
      <c r="S143" s="223"/>
      <c r="T143" s="224"/>
      <c r="AT143" s="225" t="s">
        <v>177</v>
      </c>
      <c r="AU143" s="225" t="s">
        <v>102</v>
      </c>
      <c r="AV143" s="14" t="s">
        <v>163</v>
      </c>
      <c r="AW143" s="14" t="s">
        <v>30</v>
      </c>
      <c r="AX143" s="14" t="s">
        <v>83</v>
      </c>
      <c r="AY143" s="225" t="s">
        <v>156</v>
      </c>
    </row>
    <row r="144" spans="1:65" s="2" customFormat="1" ht="24.15" customHeight="1">
      <c r="A144" s="35"/>
      <c r="B144" s="36"/>
      <c r="C144" s="189" t="s">
        <v>163</v>
      </c>
      <c r="D144" s="189" t="s">
        <v>159</v>
      </c>
      <c r="E144" s="190" t="s">
        <v>191</v>
      </c>
      <c r="F144" s="191" t="s">
        <v>192</v>
      </c>
      <c r="G144" s="192" t="s">
        <v>181</v>
      </c>
      <c r="H144" s="193">
        <v>24</v>
      </c>
      <c r="I144" s="194"/>
      <c r="J144" s="193">
        <f>ROUND(I144*H144,3)</f>
        <v>0</v>
      </c>
      <c r="K144" s="195"/>
      <c r="L144" s="40"/>
      <c r="M144" s="196" t="s">
        <v>1</v>
      </c>
      <c r="N144" s="197" t="s">
        <v>41</v>
      </c>
      <c r="O144" s="72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163</v>
      </c>
      <c r="AT144" s="200" t="s">
        <v>159</v>
      </c>
      <c r="AU144" s="200" t="s">
        <v>102</v>
      </c>
      <c r="AY144" s="18" t="s">
        <v>156</v>
      </c>
      <c r="BE144" s="201">
        <f>IF(N144="základná",J144,0)</f>
        <v>0</v>
      </c>
      <c r="BF144" s="201">
        <f>IF(N144="znížená",J144,0)</f>
        <v>0</v>
      </c>
      <c r="BG144" s="201">
        <f>IF(N144="zákl. prenesená",J144,0)</f>
        <v>0</v>
      </c>
      <c r="BH144" s="201">
        <f>IF(N144="zníž. prenesená",J144,0)</f>
        <v>0</v>
      </c>
      <c r="BI144" s="201">
        <f>IF(N144="nulová",J144,0)</f>
        <v>0</v>
      </c>
      <c r="BJ144" s="18" t="s">
        <v>102</v>
      </c>
      <c r="BK144" s="202">
        <f>ROUND(I144*H144,3)</f>
        <v>0</v>
      </c>
      <c r="BL144" s="18" t="s">
        <v>163</v>
      </c>
      <c r="BM144" s="200" t="s">
        <v>193</v>
      </c>
    </row>
    <row r="145" spans="1:65" s="13" customFormat="1">
      <c r="B145" s="203"/>
      <c r="C145" s="204"/>
      <c r="D145" s="205" t="s">
        <v>177</v>
      </c>
      <c r="E145" s="206" t="s">
        <v>1</v>
      </c>
      <c r="F145" s="207" t="s">
        <v>106</v>
      </c>
      <c r="G145" s="204"/>
      <c r="H145" s="208">
        <v>24</v>
      </c>
      <c r="I145" s="209"/>
      <c r="J145" s="204"/>
      <c r="K145" s="204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177</v>
      </c>
      <c r="AU145" s="214" t="s">
        <v>102</v>
      </c>
      <c r="AV145" s="13" t="s">
        <v>102</v>
      </c>
      <c r="AW145" s="13" t="s">
        <v>30</v>
      </c>
      <c r="AX145" s="13" t="s">
        <v>83</v>
      </c>
      <c r="AY145" s="214" t="s">
        <v>156</v>
      </c>
    </row>
    <row r="146" spans="1:65" s="2" customFormat="1" ht="14.4" customHeight="1">
      <c r="A146" s="35"/>
      <c r="B146" s="36"/>
      <c r="C146" s="189" t="s">
        <v>194</v>
      </c>
      <c r="D146" s="189" t="s">
        <v>159</v>
      </c>
      <c r="E146" s="190" t="s">
        <v>195</v>
      </c>
      <c r="F146" s="191" t="s">
        <v>196</v>
      </c>
      <c r="G146" s="192" t="s">
        <v>181</v>
      </c>
      <c r="H146" s="275">
        <v>14.72</v>
      </c>
      <c r="I146" s="194"/>
      <c r="J146" s="193">
        <f>ROUND(I146*H146,3)</f>
        <v>0</v>
      </c>
      <c r="K146" s="195"/>
      <c r="L146" s="40"/>
      <c r="M146" s="196" t="s">
        <v>1</v>
      </c>
      <c r="N146" s="197" t="s">
        <v>41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163</v>
      </c>
      <c r="AT146" s="200" t="s">
        <v>159</v>
      </c>
      <c r="AU146" s="200" t="s">
        <v>102</v>
      </c>
      <c r="AY146" s="18" t="s">
        <v>156</v>
      </c>
      <c r="BE146" s="201">
        <f>IF(N146="základná",J146,0)</f>
        <v>0</v>
      </c>
      <c r="BF146" s="201">
        <f>IF(N146="znížená",J146,0)</f>
        <v>0</v>
      </c>
      <c r="BG146" s="201">
        <f>IF(N146="zákl. prenesená",J146,0)</f>
        <v>0</v>
      </c>
      <c r="BH146" s="201">
        <f>IF(N146="zníž. prenesená",J146,0)</f>
        <v>0</v>
      </c>
      <c r="BI146" s="201">
        <f>IF(N146="nulová",J146,0)</f>
        <v>0</v>
      </c>
      <c r="BJ146" s="18" t="s">
        <v>102</v>
      </c>
      <c r="BK146" s="202">
        <f>ROUND(I146*H146,3)</f>
        <v>0</v>
      </c>
      <c r="BL146" s="18" t="s">
        <v>163</v>
      </c>
      <c r="BM146" s="200" t="s">
        <v>197</v>
      </c>
    </row>
    <row r="147" spans="1:65" s="15" customFormat="1">
      <c r="B147" s="226"/>
      <c r="C147" s="227"/>
      <c r="D147" s="205" t="s">
        <v>177</v>
      </c>
      <c r="E147" s="228" t="s">
        <v>1</v>
      </c>
      <c r="F147" s="229" t="s">
        <v>198</v>
      </c>
      <c r="G147" s="227"/>
      <c r="H147" s="228" t="s">
        <v>1</v>
      </c>
      <c r="I147" s="230"/>
      <c r="J147" s="227"/>
      <c r="K147" s="227"/>
      <c r="L147" s="231"/>
      <c r="M147" s="232"/>
      <c r="N147" s="233"/>
      <c r="O147" s="233"/>
      <c r="P147" s="233"/>
      <c r="Q147" s="233"/>
      <c r="R147" s="233"/>
      <c r="S147" s="233"/>
      <c r="T147" s="234"/>
      <c r="AT147" s="235" t="s">
        <v>177</v>
      </c>
      <c r="AU147" s="235" t="s">
        <v>102</v>
      </c>
      <c r="AV147" s="15" t="s">
        <v>83</v>
      </c>
      <c r="AW147" s="15" t="s">
        <v>30</v>
      </c>
      <c r="AX147" s="15" t="s">
        <v>75</v>
      </c>
      <c r="AY147" s="235" t="s">
        <v>156</v>
      </c>
    </row>
    <row r="148" spans="1:65" s="13" customFormat="1">
      <c r="B148" s="203"/>
      <c r="C148" s="204"/>
      <c r="D148" s="205" t="s">
        <v>177</v>
      </c>
      <c r="E148" s="206" t="s">
        <v>1</v>
      </c>
      <c r="F148" s="207" t="s">
        <v>199</v>
      </c>
      <c r="G148" s="204"/>
      <c r="H148" s="208">
        <v>12.536</v>
      </c>
      <c r="I148" s="209"/>
      <c r="J148" s="204"/>
      <c r="K148" s="204"/>
      <c r="L148" s="210"/>
      <c r="M148" s="211"/>
      <c r="N148" s="212"/>
      <c r="O148" s="212"/>
      <c r="P148" s="212"/>
      <c r="Q148" s="212"/>
      <c r="R148" s="212"/>
      <c r="S148" s="212"/>
      <c r="T148" s="213"/>
      <c r="AT148" s="214" t="s">
        <v>177</v>
      </c>
      <c r="AU148" s="214" t="s">
        <v>102</v>
      </c>
      <c r="AV148" s="13" t="s">
        <v>102</v>
      </c>
      <c r="AW148" s="13" t="s">
        <v>30</v>
      </c>
      <c r="AX148" s="13" t="s">
        <v>75</v>
      </c>
      <c r="AY148" s="214" t="s">
        <v>156</v>
      </c>
    </row>
    <row r="149" spans="1:65" s="13" customFormat="1">
      <c r="B149" s="203"/>
      <c r="C149" s="204"/>
      <c r="D149" s="205" t="s">
        <v>177</v>
      </c>
      <c r="E149" s="206" t="s">
        <v>1</v>
      </c>
      <c r="F149" s="207" t="s">
        <v>200</v>
      </c>
      <c r="G149" s="204"/>
      <c r="H149" s="208">
        <v>0.93899999999999995</v>
      </c>
      <c r="I149" s="209"/>
      <c r="J149" s="204"/>
      <c r="K149" s="204"/>
      <c r="L149" s="210"/>
      <c r="M149" s="211"/>
      <c r="N149" s="212"/>
      <c r="O149" s="212"/>
      <c r="P149" s="212"/>
      <c r="Q149" s="212"/>
      <c r="R149" s="212"/>
      <c r="S149" s="212"/>
      <c r="T149" s="213"/>
      <c r="AT149" s="214" t="s">
        <v>177</v>
      </c>
      <c r="AU149" s="214" t="s">
        <v>102</v>
      </c>
      <c r="AV149" s="13" t="s">
        <v>102</v>
      </c>
      <c r="AW149" s="13" t="s">
        <v>30</v>
      </c>
      <c r="AX149" s="13" t="s">
        <v>75</v>
      </c>
      <c r="AY149" s="214" t="s">
        <v>156</v>
      </c>
    </row>
    <row r="150" spans="1:65" s="13" customFormat="1">
      <c r="B150" s="203"/>
      <c r="C150" s="204"/>
      <c r="D150" s="205" t="s">
        <v>177</v>
      </c>
      <c r="E150" s="206" t="s">
        <v>1</v>
      </c>
      <c r="F150" s="207" t="s">
        <v>201</v>
      </c>
      <c r="G150" s="204"/>
      <c r="H150" s="208">
        <v>1.2450000000000001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177</v>
      </c>
      <c r="AU150" s="214" t="s">
        <v>102</v>
      </c>
      <c r="AV150" s="13" t="s">
        <v>102</v>
      </c>
      <c r="AW150" s="13" t="s">
        <v>30</v>
      </c>
      <c r="AX150" s="13" t="s">
        <v>75</v>
      </c>
      <c r="AY150" s="214" t="s">
        <v>156</v>
      </c>
    </row>
    <row r="151" spans="1:65" s="14" customFormat="1">
      <c r="B151" s="215"/>
      <c r="C151" s="216"/>
      <c r="D151" s="205" t="s">
        <v>177</v>
      </c>
      <c r="E151" s="217" t="s">
        <v>103</v>
      </c>
      <c r="F151" s="218" t="s">
        <v>185</v>
      </c>
      <c r="G151" s="216"/>
      <c r="H151" s="219">
        <v>14.72</v>
      </c>
      <c r="I151" s="220"/>
      <c r="J151" s="216"/>
      <c r="K151" s="216"/>
      <c r="L151" s="221"/>
      <c r="M151" s="222"/>
      <c r="N151" s="223"/>
      <c r="O151" s="223"/>
      <c r="P151" s="223"/>
      <c r="Q151" s="223"/>
      <c r="R151" s="223"/>
      <c r="S151" s="223"/>
      <c r="T151" s="224"/>
      <c r="AT151" s="225" t="s">
        <v>177</v>
      </c>
      <c r="AU151" s="225" t="s">
        <v>102</v>
      </c>
      <c r="AV151" s="14" t="s">
        <v>163</v>
      </c>
      <c r="AW151" s="14" t="s">
        <v>30</v>
      </c>
      <c r="AX151" s="14" t="s">
        <v>83</v>
      </c>
      <c r="AY151" s="225" t="s">
        <v>156</v>
      </c>
    </row>
    <row r="152" spans="1:65" s="2" customFormat="1" ht="37.950000000000003" customHeight="1">
      <c r="A152" s="35"/>
      <c r="B152" s="36"/>
      <c r="C152" s="189" t="s">
        <v>202</v>
      </c>
      <c r="D152" s="189" t="s">
        <v>159</v>
      </c>
      <c r="E152" s="190" t="s">
        <v>203</v>
      </c>
      <c r="F152" s="191" t="s">
        <v>204</v>
      </c>
      <c r="G152" s="192" t="s">
        <v>181</v>
      </c>
      <c r="H152" s="275">
        <v>14.72</v>
      </c>
      <c r="I152" s="194"/>
      <c r="J152" s="193">
        <f>ROUND(I152*H152,3)</f>
        <v>0</v>
      </c>
      <c r="K152" s="195"/>
      <c r="L152" s="40"/>
      <c r="M152" s="196" t="s">
        <v>1</v>
      </c>
      <c r="N152" s="197" t="s">
        <v>41</v>
      </c>
      <c r="O152" s="72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163</v>
      </c>
      <c r="AT152" s="200" t="s">
        <v>159</v>
      </c>
      <c r="AU152" s="200" t="s">
        <v>102</v>
      </c>
      <c r="AY152" s="18" t="s">
        <v>156</v>
      </c>
      <c r="BE152" s="201">
        <f>IF(N152="základná",J152,0)</f>
        <v>0</v>
      </c>
      <c r="BF152" s="201">
        <f>IF(N152="znížená",J152,0)</f>
        <v>0</v>
      </c>
      <c r="BG152" s="201">
        <f>IF(N152="zákl. prenesená",J152,0)</f>
        <v>0</v>
      </c>
      <c r="BH152" s="201">
        <f>IF(N152="zníž. prenesená",J152,0)</f>
        <v>0</v>
      </c>
      <c r="BI152" s="201">
        <f>IF(N152="nulová",J152,0)</f>
        <v>0</v>
      </c>
      <c r="BJ152" s="18" t="s">
        <v>102</v>
      </c>
      <c r="BK152" s="202">
        <f>ROUND(I152*H152,3)</f>
        <v>0</v>
      </c>
      <c r="BL152" s="18" t="s">
        <v>163</v>
      </c>
      <c r="BM152" s="200" t="s">
        <v>205</v>
      </c>
    </row>
    <row r="153" spans="1:65" s="13" customFormat="1">
      <c r="B153" s="203"/>
      <c r="C153" s="204"/>
      <c r="D153" s="205" t="s">
        <v>177</v>
      </c>
      <c r="E153" s="206" t="s">
        <v>1</v>
      </c>
      <c r="F153" s="207" t="s">
        <v>103</v>
      </c>
      <c r="G153" s="204"/>
      <c r="H153" s="208">
        <v>14.72</v>
      </c>
      <c r="I153" s="209"/>
      <c r="J153" s="204"/>
      <c r="K153" s="204"/>
      <c r="L153" s="210"/>
      <c r="M153" s="211"/>
      <c r="N153" s="212"/>
      <c r="O153" s="212"/>
      <c r="P153" s="212"/>
      <c r="Q153" s="212"/>
      <c r="R153" s="212"/>
      <c r="S153" s="212"/>
      <c r="T153" s="213"/>
      <c r="AT153" s="214" t="s">
        <v>177</v>
      </c>
      <c r="AU153" s="214" t="s">
        <v>102</v>
      </c>
      <c r="AV153" s="13" t="s">
        <v>102</v>
      </c>
      <c r="AW153" s="13" t="s">
        <v>30</v>
      </c>
      <c r="AX153" s="13" t="s">
        <v>83</v>
      </c>
      <c r="AY153" s="214" t="s">
        <v>156</v>
      </c>
    </row>
    <row r="154" spans="1:65" s="2" customFormat="1" ht="14.4" customHeight="1">
      <c r="A154" s="35"/>
      <c r="B154" s="36"/>
      <c r="C154" s="189" t="s">
        <v>206</v>
      </c>
      <c r="D154" s="189" t="s">
        <v>159</v>
      </c>
      <c r="E154" s="190" t="s">
        <v>207</v>
      </c>
      <c r="F154" s="191" t="s">
        <v>208</v>
      </c>
      <c r="G154" s="192" t="s">
        <v>181</v>
      </c>
      <c r="H154" s="275">
        <v>6.8879999999999999</v>
      </c>
      <c r="I154" s="194"/>
      <c r="J154" s="193">
        <f>ROUND(I154*H154,3)</f>
        <v>0</v>
      </c>
      <c r="K154" s="195"/>
      <c r="L154" s="40"/>
      <c r="M154" s="196" t="s">
        <v>1</v>
      </c>
      <c r="N154" s="197" t="s">
        <v>41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163</v>
      </c>
      <c r="AT154" s="200" t="s">
        <v>159</v>
      </c>
      <c r="AU154" s="200" t="s">
        <v>102</v>
      </c>
      <c r="AY154" s="18" t="s">
        <v>156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8" t="s">
        <v>102</v>
      </c>
      <c r="BK154" s="202">
        <f>ROUND(I154*H154,3)</f>
        <v>0</v>
      </c>
      <c r="BL154" s="18" t="s">
        <v>163</v>
      </c>
      <c r="BM154" s="200" t="s">
        <v>209</v>
      </c>
    </row>
    <row r="155" spans="1:65" s="15" customFormat="1">
      <c r="B155" s="226"/>
      <c r="C155" s="227"/>
      <c r="D155" s="205" t="s">
        <v>177</v>
      </c>
      <c r="E155" s="228" t="s">
        <v>1</v>
      </c>
      <c r="F155" s="229" t="s">
        <v>210</v>
      </c>
      <c r="G155" s="227"/>
      <c r="H155" s="228" t="s">
        <v>1</v>
      </c>
      <c r="I155" s="230"/>
      <c r="J155" s="227"/>
      <c r="K155" s="227"/>
      <c r="L155" s="231"/>
      <c r="M155" s="232"/>
      <c r="N155" s="233"/>
      <c r="O155" s="233"/>
      <c r="P155" s="233"/>
      <c r="Q155" s="233"/>
      <c r="R155" s="233"/>
      <c r="S155" s="233"/>
      <c r="T155" s="234"/>
      <c r="AT155" s="235" t="s">
        <v>177</v>
      </c>
      <c r="AU155" s="235" t="s">
        <v>102</v>
      </c>
      <c r="AV155" s="15" t="s">
        <v>83</v>
      </c>
      <c r="AW155" s="15" t="s">
        <v>30</v>
      </c>
      <c r="AX155" s="15" t="s">
        <v>75</v>
      </c>
      <c r="AY155" s="235" t="s">
        <v>156</v>
      </c>
    </row>
    <row r="156" spans="1:65" s="13" customFormat="1">
      <c r="B156" s="203"/>
      <c r="C156" s="204"/>
      <c r="D156" s="205" t="s">
        <v>177</v>
      </c>
      <c r="E156" s="206" t="s">
        <v>1</v>
      </c>
      <c r="F156" s="207" t="s">
        <v>211</v>
      </c>
      <c r="G156" s="204"/>
      <c r="H156" s="208">
        <v>2.16</v>
      </c>
      <c r="I156" s="209"/>
      <c r="J156" s="204"/>
      <c r="K156" s="204"/>
      <c r="L156" s="210"/>
      <c r="M156" s="211"/>
      <c r="N156" s="212"/>
      <c r="O156" s="212"/>
      <c r="P156" s="212"/>
      <c r="Q156" s="212"/>
      <c r="R156" s="212"/>
      <c r="S156" s="212"/>
      <c r="T156" s="213"/>
      <c r="AT156" s="214" t="s">
        <v>177</v>
      </c>
      <c r="AU156" s="214" t="s">
        <v>102</v>
      </c>
      <c r="AV156" s="13" t="s">
        <v>102</v>
      </c>
      <c r="AW156" s="13" t="s">
        <v>30</v>
      </c>
      <c r="AX156" s="13" t="s">
        <v>75</v>
      </c>
      <c r="AY156" s="214" t="s">
        <v>156</v>
      </c>
    </row>
    <row r="157" spans="1:65" s="13" customFormat="1">
      <c r="B157" s="203"/>
      <c r="C157" s="204"/>
      <c r="D157" s="205" t="s">
        <v>177</v>
      </c>
      <c r="E157" s="206" t="s">
        <v>1</v>
      </c>
      <c r="F157" s="207" t="s">
        <v>212</v>
      </c>
      <c r="G157" s="204"/>
      <c r="H157" s="208">
        <v>0.48</v>
      </c>
      <c r="I157" s="209"/>
      <c r="J157" s="204"/>
      <c r="K157" s="204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177</v>
      </c>
      <c r="AU157" s="214" t="s">
        <v>102</v>
      </c>
      <c r="AV157" s="13" t="s">
        <v>102</v>
      </c>
      <c r="AW157" s="13" t="s">
        <v>30</v>
      </c>
      <c r="AX157" s="13" t="s">
        <v>75</v>
      </c>
      <c r="AY157" s="214" t="s">
        <v>156</v>
      </c>
    </row>
    <row r="158" spans="1:65" s="13" customFormat="1">
      <c r="B158" s="203"/>
      <c r="C158" s="204"/>
      <c r="D158" s="205" t="s">
        <v>177</v>
      </c>
      <c r="E158" s="206" t="s">
        <v>1</v>
      </c>
      <c r="F158" s="207" t="s">
        <v>213</v>
      </c>
      <c r="G158" s="204"/>
      <c r="H158" s="208">
        <v>2.88</v>
      </c>
      <c r="I158" s="209"/>
      <c r="J158" s="204"/>
      <c r="K158" s="204"/>
      <c r="L158" s="210"/>
      <c r="M158" s="211"/>
      <c r="N158" s="212"/>
      <c r="O158" s="212"/>
      <c r="P158" s="212"/>
      <c r="Q158" s="212"/>
      <c r="R158" s="212"/>
      <c r="S158" s="212"/>
      <c r="T158" s="213"/>
      <c r="AT158" s="214" t="s">
        <v>177</v>
      </c>
      <c r="AU158" s="214" t="s">
        <v>102</v>
      </c>
      <c r="AV158" s="13" t="s">
        <v>102</v>
      </c>
      <c r="AW158" s="13" t="s">
        <v>30</v>
      </c>
      <c r="AX158" s="13" t="s">
        <v>75</v>
      </c>
      <c r="AY158" s="214" t="s">
        <v>156</v>
      </c>
    </row>
    <row r="159" spans="1:65" s="13" customFormat="1">
      <c r="B159" s="203"/>
      <c r="C159" s="204"/>
      <c r="D159" s="205" t="s">
        <v>177</v>
      </c>
      <c r="E159" s="206" t="s">
        <v>1</v>
      </c>
      <c r="F159" s="207" t="s">
        <v>214</v>
      </c>
      <c r="G159" s="204"/>
      <c r="H159" s="208">
        <v>0.68400000000000005</v>
      </c>
      <c r="I159" s="209"/>
      <c r="J159" s="204"/>
      <c r="K159" s="204"/>
      <c r="L159" s="210"/>
      <c r="M159" s="211"/>
      <c r="N159" s="212"/>
      <c r="O159" s="212"/>
      <c r="P159" s="212"/>
      <c r="Q159" s="212"/>
      <c r="R159" s="212"/>
      <c r="S159" s="212"/>
      <c r="T159" s="213"/>
      <c r="AT159" s="214" t="s">
        <v>177</v>
      </c>
      <c r="AU159" s="214" t="s">
        <v>102</v>
      </c>
      <c r="AV159" s="13" t="s">
        <v>102</v>
      </c>
      <c r="AW159" s="13" t="s">
        <v>30</v>
      </c>
      <c r="AX159" s="13" t="s">
        <v>75</v>
      </c>
      <c r="AY159" s="214" t="s">
        <v>156</v>
      </c>
    </row>
    <row r="160" spans="1:65" s="13" customFormat="1">
      <c r="B160" s="203"/>
      <c r="C160" s="204"/>
      <c r="D160" s="205" t="s">
        <v>177</v>
      </c>
      <c r="E160" s="206" t="s">
        <v>1</v>
      </c>
      <c r="F160" s="207" t="s">
        <v>215</v>
      </c>
      <c r="G160" s="204"/>
      <c r="H160" s="208">
        <v>0.68400000000000005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177</v>
      </c>
      <c r="AU160" s="214" t="s">
        <v>102</v>
      </c>
      <c r="AV160" s="13" t="s">
        <v>102</v>
      </c>
      <c r="AW160" s="13" t="s">
        <v>30</v>
      </c>
      <c r="AX160" s="13" t="s">
        <v>75</v>
      </c>
      <c r="AY160" s="214" t="s">
        <v>156</v>
      </c>
    </row>
    <row r="161" spans="1:65" s="14" customFormat="1">
      <c r="B161" s="215"/>
      <c r="C161" s="216"/>
      <c r="D161" s="205" t="s">
        <v>177</v>
      </c>
      <c r="E161" s="217" t="s">
        <v>108</v>
      </c>
      <c r="F161" s="218" t="s">
        <v>185</v>
      </c>
      <c r="G161" s="216"/>
      <c r="H161" s="219">
        <v>6.8879999999999999</v>
      </c>
      <c r="I161" s="220"/>
      <c r="J161" s="216"/>
      <c r="K161" s="216"/>
      <c r="L161" s="221"/>
      <c r="M161" s="222"/>
      <c r="N161" s="223"/>
      <c r="O161" s="223"/>
      <c r="P161" s="223"/>
      <c r="Q161" s="223"/>
      <c r="R161" s="223"/>
      <c r="S161" s="223"/>
      <c r="T161" s="224"/>
      <c r="AT161" s="225" t="s">
        <v>177</v>
      </c>
      <c r="AU161" s="225" t="s">
        <v>102</v>
      </c>
      <c r="AV161" s="14" t="s">
        <v>163</v>
      </c>
      <c r="AW161" s="14" t="s">
        <v>30</v>
      </c>
      <c r="AX161" s="14" t="s">
        <v>83</v>
      </c>
      <c r="AY161" s="225" t="s">
        <v>156</v>
      </c>
    </row>
    <row r="162" spans="1:65" s="2" customFormat="1" ht="14.4" customHeight="1">
      <c r="A162" s="35"/>
      <c r="B162" s="36"/>
      <c r="C162" s="189" t="s">
        <v>216</v>
      </c>
      <c r="D162" s="189" t="s">
        <v>159</v>
      </c>
      <c r="E162" s="190" t="s">
        <v>217</v>
      </c>
      <c r="F162" s="191" t="s">
        <v>218</v>
      </c>
      <c r="G162" s="192" t="s">
        <v>181</v>
      </c>
      <c r="H162" s="275">
        <v>6.8879999999999999</v>
      </c>
      <c r="I162" s="194"/>
      <c r="J162" s="193">
        <f>ROUND(I162*H162,3)</f>
        <v>0</v>
      </c>
      <c r="K162" s="195"/>
      <c r="L162" s="40"/>
      <c r="M162" s="196" t="s">
        <v>1</v>
      </c>
      <c r="N162" s="197" t="s">
        <v>41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163</v>
      </c>
      <c r="AT162" s="200" t="s">
        <v>159</v>
      </c>
      <c r="AU162" s="200" t="s">
        <v>102</v>
      </c>
      <c r="AY162" s="18" t="s">
        <v>156</v>
      </c>
      <c r="BE162" s="201">
        <f>IF(N162="základná",J162,0)</f>
        <v>0</v>
      </c>
      <c r="BF162" s="201">
        <f>IF(N162="znížená",J162,0)</f>
        <v>0</v>
      </c>
      <c r="BG162" s="201">
        <f>IF(N162="zákl. prenesená",J162,0)</f>
        <v>0</v>
      </c>
      <c r="BH162" s="201">
        <f>IF(N162="zníž. prenesená",J162,0)</f>
        <v>0</v>
      </c>
      <c r="BI162" s="201">
        <f>IF(N162="nulová",J162,0)</f>
        <v>0</v>
      </c>
      <c r="BJ162" s="18" t="s">
        <v>102</v>
      </c>
      <c r="BK162" s="202">
        <f>ROUND(I162*H162,3)</f>
        <v>0</v>
      </c>
      <c r="BL162" s="18" t="s">
        <v>163</v>
      </c>
      <c r="BM162" s="200" t="s">
        <v>219</v>
      </c>
    </row>
    <row r="163" spans="1:65" s="13" customFormat="1">
      <c r="B163" s="203"/>
      <c r="C163" s="204"/>
      <c r="D163" s="205" t="s">
        <v>177</v>
      </c>
      <c r="E163" s="206" t="s">
        <v>1</v>
      </c>
      <c r="F163" s="207" t="s">
        <v>108</v>
      </c>
      <c r="G163" s="204"/>
      <c r="H163" s="208">
        <v>6.8879999999999999</v>
      </c>
      <c r="I163" s="209"/>
      <c r="J163" s="204"/>
      <c r="K163" s="204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177</v>
      </c>
      <c r="AU163" s="214" t="s">
        <v>102</v>
      </c>
      <c r="AV163" s="13" t="s">
        <v>102</v>
      </c>
      <c r="AW163" s="13" t="s">
        <v>30</v>
      </c>
      <c r="AX163" s="13" t="s">
        <v>83</v>
      </c>
      <c r="AY163" s="214" t="s">
        <v>156</v>
      </c>
    </row>
    <row r="164" spans="1:65" s="2" customFormat="1" ht="37.950000000000003" customHeight="1">
      <c r="A164" s="35"/>
      <c r="B164" s="36"/>
      <c r="C164" s="189" t="s">
        <v>220</v>
      </c>
      <c r="D164" s="189" t="s">
        <v>159</v>
      </c>
      <c r="E164" s="190" t="s">
        <v>221</v>
      </c>
      <c r="F164" s="191" t="s">
        <v>222</v>
      </c>
      <c r="G164" s="192" t="s">
        <v>181</v>
      </c>
      <c r="H164" s="275">
        <v>3081.1509999999998</v>
      </c>
      <c r="I164" s="194"/>
      <c r="J164" s="193">
        <f>ROUND(I164*H164,3)</f>
        <v>0</v>
      </c>
      <c r="K164" s="195"/>
      <c r="L164" s="40"/>
      <c r="M164" s="196" t="s">
        <v>1</v>
      </c>
      <c r="N164" s="197" t="s">
        <v>41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163</v>
      </c>
      <c r="AT164" s="200" t="s">
        <v>159</v>
      </c>
      <c r="AU164" s="200" t="s">
        <v>102</v>
      </c>
      <c r="AY164" s="18" t="s">
        <v>156</v>
      </c>
      <c r="BE164" s="201">
        <f>IF(N164="základná",J164,0)</f>
        <v>0</v>
      </c>
      <c r="BF164" s="201">
        <f>IF(N164="znížená",J164,0)</f>
        <v>0</v>
      </c>
      <c r="BG164" s="201">
        <f>IF(N164="zákl. prenesená",J164,0)</f>
        <v>0</v>
      </c>
      <c r="BH164" s="201">
        <f>IF(N164="zníž. prenesená",J164,0)</f>
        <v>0</v>
      </c>
      <c r="BI164" s="201">
        <f>IF(N164="nulová",J164,0)</f>
        <v>0</v>
      </c>
      <c r="BJ164" s="18" t="s">
        <v>102</v>
      </c>
      <c r="BK164" s="202">
        <f>ROUND(I164*H164,3)</f>
        <v>0</v>
      </c>
      <c r="BL164" s="18" t="s">
        <v>163</v>
      </c>
      <c r="BM164" s="200" t="s">
        <v>223</v>
      </c>
    </row>
    <row r="165" spans="1:65" s="13" customFormat="1">
      <c r="B165" s="203"/>
      <c r="C165" s="204"/>
      <c r="D165" s="205" t="s">
        <v>177</v>
      </c>
      <c r="E165" s="206" t="s">
        <v>1</v>
      </c>
      <c r="F165" s="207" t="s">
        <v>100</v>
      </c>
      <c r="G165" s="204"/>
      <c r="H165" s="208">
        <v>3081.1509999999998</v>
      </c>
      <c r="I165" s="209"/>
      <c r="J165" s="204"/>
      <c r="K165" s="204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177</v>
      </c>
      <c r="AU165" s="214" t="s">
        <v>102</v>
      </c>
      <c r="AV165" s="13" t="s">
        <v>102</v>
      </c>
      <c r="AW165" s="13" t="s">
        <v>30</v>
      </c>
      <c r="AX165" s="13" t="s">
        <v>83</v>
      </c>
      <c r="AY165" s="214" t="s">
        <v>156</v>
      </c>
    </row>
    <row r="166" spans="1:65" s="2" customFormat="1" ht="24.15" customHeight="1">
      <c r="A166" s="35"/>
      <c r="B166" s="36"/>
      <c r="C166" s="189" t="s">
        <v>224</v>
      </c>
      <c r="D166" s="189" t="s">
        <v>159</v>
      </c>
      <c r="E166" s="190" t="s">
        <v>225</v>
      </c>
      <c r="F166" s="191" t="s">
        <v>226</v>
      </c>
      <c r="G166" s="192" t="s">
        <v>181</v>
      </c>
      <c r="H166" s="275">
        <v>45.607999999999997</v>
      </c>
      <c r="I166" s="194"/>
      <c r="J166" s="193">
        <f>ROUND(I166*H166,3)</f>
        <v>0</v>
      </c>
      <c r="K166" s="195"/>
      <c r="L166" s="40"/>
      <c r="M166" s="196" t="s">
        <v>1</v>
      </c>
      <c r="N166" s="197" t="s">
        <v>41</v>
      </c>
      <c r="O166" s="72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163</v>
      </c>
      <c r="AT166" s="200" t="s">
        <v>159</v>
      </c>
      <c r="AU166" s="200" t="s">
        <v>102</v>
      </c>
      <c r="AY166" s="18" t="s">
        <v>156</v>
      </c>
      <c r="BE166" s="201">
        <f>IF(N166="základná",J166,0)</f>
        <v>0</v>
      </c>
      <c r="BF166" s="201">
        <f>IF(N166="znížená",J166,0)</f>
        <v>0</v>
      </c>
      <c r="BG166" s="201">
        <f>IF(N166="zákl. prenesená",J166,0)</f>
        <v>0</v>
      </c>
      <c r="BH166" s="201">
        <f>IF(N166="zníž. prenesená",J166,0)</f>
        <v>0</v>
      </c>
      <c r="BI166" s="201">
        <f>IF(N166="nulová",J166,0)</f>
        <v>0</v>
      </c>
      <c r="BJ166" s="18" t="s">
        <v>102</v>
      </c>
      <c r="BK166" s="202">
        <f>ROUND(I166*H166,3)</f>
        <v>0</v>
      </c>
      <c r="BL166" s="18" t="s">
        <v>163</v>
      </c>
      <c r="BM166" s="200" t="s">
        <v>227</v>
      </c>
    </row>
    <row r="167" spans="1:65" s="15" customFormat="1">
      <c r="B167" s="226"/>
      <c r="C167" s="227"/>
      <c r="D167" s="205" t="s">
        <v>177</v>
      </c>
      <c r="E167" s="228" t="s">
        <v>1</v>
      </c>
      <c r="F167" s="229" t="s">
        <v>228</v>
      </c>
      <c r="G167" s="227"/>
      <c r="H167" s="228" t="s">
        <v>1</v>
      </c>
      <c r="I167" s="230"/>
      <c r="J167" s="227"/>
      <c r="K167" s="227"/>
      <c r="L167" s="231"/>
      <c r="M167" s="232"/>
      <c r="N167" s="233"/>
      <c r="O167" s="233"/>
      <c r="P167" s="233"/>
      <c r="Q167" s="233"/>
      <c r="R167" s="233"/>
      <c r="S167" s="233"/>
      <c r="T167" s="234"/>
      <c r="AT167" s="235" t="s">
        <v>177</v>
      </c>
      <c r="AU167" s="235" t="s">
        <v>102</v>
      </c>
      <c r="AV167" s="15" t="s">
        <v>83</v>
      </c>
      <c r="AW167" s="15" t="s">
        <v>30</v>
      </c>
      <c r="AX167" s="15" t="s">
        <v>75</v>
      </c>
      <c r="AY167" s="235" t="s">
        <v>156</v>
      </c>
    </row>
    <row r="168" spans="1:65" s="13" customFormat="1">
      <c r="B168" s="203"/>
      <c r="C168" s="204"/>
      <c r="D168" s="205" t="s">
        <v>177</v>
      </c>
      <c r="E168" s="206" t="s">
        <v>1</v>
      </c>
      <c r="F168" s="207" t="s">
        <v>229</v>
      </c>
      <c r="G168" s="204"/>
      <c r="H168" s="208">
        <v>45.607999999999997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177</v>
      </c>
      <c r="AU168" s="214" t="s">
        <v>102</v>
      </c>
      <c r="AV168" s="13" t="s">
        <v>102</v>
      </c>
      <c r="AW168" s="13" t="s">
        <v>30</v>
      </c>
      <c r="AX168" s="13" t="s">
        <v>75</v>
      </c>
      <c r="AY168" s="214" t="s">
        <v>156</v>
      </c>
    </row>
    <row r="169" spans="1:65" s="14" customFormat="1">
      <c r="B169" s="215"/>
      <c r="C169" s="216"/>
      <c r="D169" s="205" t="s">
        <v>177</v>
      </c>
      <c r="E169" s="217" t="s">
        <v>110</v>
      </c>
      <c r="F169" s="218" t="s">
        <v>185</v>
      </c>
      <c r="G169" s="216"/>
      <c r="H169" s="219">
        <v>45.607999999999997</v>
      </c>
      <c r="I169" s="220"/>
      <c r="J169" s="216"/>
      <c r="K169" s="216"/>
      <c r="L169" s="221"/>
      <c r="M169" s="222"/>
      <c r="N169" s="223"/>
      <c r="O169" s="223"/>
      <c r="P169" s="223"/>
      <c r="Q169" s="223"/>
      <c r="R169" s="223"/>
      <c r="S169" s="223"/>
      <c r="T169" s="224"/>
      <c r="AT169" s="225" t="s">
        <v>177</v>
      </c>
      <c r="AU169" s="225" t="s">
        <v>102</v>
      </c>
      <c r="AV169" s="14" t="s">
        <v>163</v>
      </c>
      <c r="AW169" s="14" t="s">
        <v>30</v>
      </c>
      <c r="AX169" s="14" t="s">
        <v>83</v>
      </c>
      <c r="AY169" s="225" t="s">
        <v>156</v>
      </c>
    </row>
    <row r="170" spans="1:65" s="2" customFormat="1" ht="24.15" customHeight="1">
      <c r="A170" s="35"/>
      <c r="B170" s="36"/>
      <c r="C170" s="189" t="s">
        <v>230</v>
      </c>
      <c r="D170" s="189" t="s">
        <v>159</v>
      </c>
      <c r="E170" s="190" t="s">
        <v>231</v>
      </c>
      <c r="F170" s="191" t="s">
        <v>232</v>
      </c>
      <c r="G170" s="192" t="s">
        <v>181</v>
      </c>
      <c r="H170" s="275">
        <v>182.43199999999999</v>
      </c>
      <c r="I170" s="194"/>
      <c r="J170" s="193">
        <f>ROUND(I170*H170,3)</f>
        <v>0</v>
      </c>
      <c r="K170" s="195"/>
      <c r="L170" s="40"/>
      <c r="M170" s="196" t="s">
        <v>1</v>
      </c>
      <c r="N170" s="197" t="s">
        <v>41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163</v>
      </c>
      <c r="AT170" s="200" t="s">
        <v>159</v>
      </c>
      <c r="AU170" s="200" t="s">
        <v>102</v>
      </c>
      <c r="AY170" s="18" t="s">
        <v>156</v>
      </c>
      <c r="BE170" s="201">
        <f>IF(N170="základná",J170,0)</f>
        <v>0</v>
      </c>
      <c r="BF170" s="201">
        <f>IF(N170="znížená",J170,0)</f>
        <v>0</v>
      </c>
      <c r="BG170" s="201">
        <f>IF(N170="zákl. prenesená",J170,0)</f>
        <v>0</v>
      </c>
      <c r="BH170" s="201">
        <f>IF(N170="zníž. prenesená",J170,0)</f>
        <v>0</v>
      </c>
      <c r="BI170" s="201">
        <f>IF(N170="nulová",J170,0)</f>
        <v>0</v>
      </c>
      <c r="BJ170" s="18" t="s">
        <v>102</v>
      </c>
      <c r="BK170" s="202">
        <f>ROUND(I170*H170,3)</f>
        <v>0</v>
      </c>
      <c r="BL170" s="18" t="s">
        <v>163</v>
      </c>
      <c r="BM170" s="200" t="s">
        <v>233</v>
      </c>
    </row>
    <row r="171" spans="1:65" s="13" customFormat="1">
      <c r="B171" s="203"/>
      <c r="C171" s="204"/>
      <c r="D171" s="205" t="s">
        <v>177</v>
      </c>
      <c r="E171" s="206" t="s">
        <v>1</v>
      </c>
      <c r="F171" s="207" t="s">
        <v>234</v>
      </c>
      <c r="G171" s="204"/>
      <c r="H171" s="208">
        <v>182.43199999999999</v>
      </c>
      <c r="I171" s="209"/>
      <c r="J171" s="204"/>
      <c r="K171" s="204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177</v>
      </c>
      <c r="AU171" s="214" t="s">
        <v>102</v>
      </c>
      <c r="AV171" s="13" t="s">
        <v>102</v>
      </c>
      <c r="AW171" s="13" t="s">
        <v>30</v>
      </c>
      <c r="AX171" s="13" t="s">
        <v>83</v>
      </c>
      <c r="AY171" s="214" t="s">
        <v>156</v>
      </c>
    </row>
    <row r="172" spans="1:65" s="2" customFormat="1" ht="14.4" customHeight="1">
      <c r="A172" s="35"/>
      <c r="B172" s="36"/>
      <c r="C172" s="189" t="s">
        <v>235</v>
      </c>
      <c r="D172" s="189" t="s">
        <v>159</v>
      </c>
      <c r="E172" s="190" t="s">
        <v>236</v>
      </c>
      <c r="F172" s="191" t="s">
        <v>237</v>
      </c>
      <c r="G172" s="192" t="s">
        <v>181</v>
      </c>
      <c r="H172" s="275">
        <v>3081.1509999999998</v>
      </c>
      <c r="I172" s="194"/>
      <c r="J172" s="193">
        <f>ROUND(I172*H172,3)</f>
        <v>0</v>
      </c>
      <c r="K172" s="195"/>
      <c r="L172" s="40"/>
      <c r="M172" s="196" t="s">
        <v>1</v>
      </c>
      <c r="N172" s="197" t="s">
        <v>41</v>
      </c>
      <c r="O172" s="72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163</v>
      </c>
      <c r="AT172" s="200" t="s">
        <v>159</v>
      </c>
      <c r="AU172" s="200" t="s">
        <v>102</v>
      </c>
      <c r="AY172" s="18" t="s">
        <v>156</v>
      </c>
      <c r="BE172" s="201">
        <f>IF(N172="základná",J172,0)</f>
        <v>0</v>
      </c>
      <c r="BF172" s="201">
        <f>IF(N172="znížená",J172,0)</f>
        <v>0</v>
      </c>
      <c r="BG172" s="201">
        <f>IF(N172="zákl. prenesená",J172,0)</f>
        <v>0</v>
      </c>
      <c r="BH172" s="201">
        <f>IF(N172="zníž. prenesená",J172,0)</f>
        <v>0</v>
      </c>
      <c r="BI172" s="201">
        <f>IF(N172="nulová",J172,0)</f>
        <v>0</v>
      </c>
      <c r="BJ172" s="18" t="s">
        <v>102</v>
      </c>
      <c r="BK172" s="202">
        <f>ROUND(I172*H172,3)</f>
        <v>0</v>
      </c>
      <c r="BL172" s="18" t="s">
        <v>163</v>
      </c>
      <c r="BM172" s="200" t="s">
        <v>238</v>
      </c>
    </row>
    <row r="173" spans="1:65" s="13" customFormat="1">
      <c r="B173" s="203"/>
      <c r="C173" s="204"/>
      <c r="D173" s="205" t="s">
        <v>177</v>
      </c>
      <c r="E173" s="206" t="s">
        <v>1</v>
      </c>
      <c r="F173" s="207" t="s">
        <v>239</v>
      </c>
      <c r="G173" s="204"/>
      <c r="H173" s="208">
        <v>3081.1509999999998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177</v>
      </c>
      <c r="AU173" s="214" t="s">
        <v>102</v>
      </c>
      <c r="AV173" s="13" t="s">
        <v>102</v>
      </c>
      <c r="AW173" s="13" t="s">
        <v>30</v>
      </c>
      <c r="AX173" s="13" t="s">
        <v>83</v>
      </c>
      <c r="AY173" s="214" t="s">
        <v>156</v>
      </c>
    </row>
    <row r="174" spans="1:65" s="2" customFormat="1" ht="24.15" customHeight="1">
      <c r="A174" s="35"/>
      <c r="B174" s="36"/>
      <c r="C174" s="189" t="s">
        <v>240</v>
      </c>
      <c r="D174" s="189" t="s">
        <v>159</v>
      </c>
      <c r="E174" s="190" t="s">
        <v>241</v>
      </c>
      <c r="F174" s="191" t="s">
        <v>242</v>
      </c>
      <c r="G174" s="192" t="s">
        <v>243</v>
      </c>
      <c r="H174" s="275">
        <v>75.253</v>
      </c>
      <c r="I174" s="194"/>
      <c r="J174" s="193">
        <f>ROUND(I174*H174,3)</f>
        <v>0</v>
      </c>
      <c r="K174" s="195"/>
      <c r="L174" s="40"/>
      <c r="M174" s="196" t="s">
        <v>1</v>
      </c>
      <c r="N174" s="197" t="s">
        <v>41</v>
      </c>
      <c r="O174" s="72"/>
      <c r="P174" s="198">
        <f>O174*H174</f>
        <v>0</v>
      </c>
      <c r="Q174" s="198">
        <v>0</v>
      </c>
      <c r="R174" s="198">
        <f>Q174*H174</f>
        <v>0</v>
      </c>
      <c r="S174" s="198">
        <v>0</v>
      </c>
      <c r="T174" s="19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163</v>
      </c>
      <c r="AT174" s="200" t="s">
        <v>159</v>
      </c>
      <c r="AU174" s="200" t="s">
        <v>102</v>
      </c>
      <c r="AY174" s="18" t="s">
        <v>156</v>
      </c>
      <c r="BE174" s="201">
        <f>IF(N174="základná",J174,0)</f>
        <v>0</v>
      </c>
      <c r="BF174" s="201">
        <f>IF(N174="znížená",J174,0)</f>
        <v>0</v>
      </c>
      <c r="BG174" s="201">
        <f>IF(N174="zákl. prenesená",J174,0)</f>
        <v>0</v>
      </c>
      <c r="BH174" s="201">
        <f>IF(N174="zníž. prenesená",J174,0)</f>
        <v>0</v>
      </c>
      <c r="BI174" s="201">
        <f>IF(N174="nulová",J174,0)</f>
        <v>0</v>
      </c>
      <c r="BJ174" s="18" t="s">
        <v>102</v>
      </c>
      <c r="BK174" s="202">
        <f>ROUND(I174*H174,3)</f>
        <v>0</v>
      </c>
      <c r="BL174" s="18" t="s">
        <v>163</v>
      </c>
      <c r="BM174" s="200" t="s">
        <v>244</v>
      </c>
    </row>
    <row r="175" spans="1:65" s="13" customFormat="1">
      <c r="B175" s="203"/>
      <c r="C175" s="204"/>
      <c r="D175" s="205" t="s">
        <v>177</v>
      </c>
      <c r="E175" s="206" t="s">
        <v>1</v>
      </c>
      <c r="F175" s="207" t="s">
        <v>245</v>
      </c>
      <c r="G175" s="204"/>
      <c r="H175" s="208">
        <v>75.253</v>
      </c>
      <c r="I175" s="209"/>
      <c r="J175" s="204"/>
      <c r="K175" s="204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177</v>
      </c>
      <c r="AU175" s="214" t="s">
        <v>102</v>
      </c>
      <c r="AV175" s="13" t="s">
        <v>102</v>
      </c>
      <c r="AW175" s="13" t="s">
        <v>30</v>
      </c>
      <c r="AX175" s="13" t="s">
        <v>83</v>
      </c>
      <c r="AY175" s="214" t="s">
        <v>156</v>
      </c>
    </row>
    <row r="176" spans="1:65" s="2" customFormat="1" ht="24.15" customHeight="1">
      <c r="A176" s="35"/>
      <c r="B176" s="36"/>
      <c r="C176" s="189" t="s">
        <v>246</v>
      </c>
      <c r="D176" s="189" t="s">
        <v>159</v>
      </c>
      <c r="E176" s="190" t="s">
        <v>247</v>
      </c>
      <c r="F176" s="191" t="s">
        <v>248</v>
      </c>
      <c r="G176" s="192" t="s">
        <v>243</v>
      </c>
      <c r="H176" s="275">
        <v>75.253</v>
      </c>
      <c r="I176" s="194"/>
      <c r="J176" s="193">
        <f>ROUND(I176*H176,3)</f>
        <v>0</v>
      </c>
      <c r="K176" s="195"/>
      <c r="L176" s="40"/>
      <c r="M176" s="196" t="s">
        <v>1</v>
      </c>
      <c r="N176" s="197" t="s">
        <v>41</v>
      </c>
      <c r="O176" s="72"/>
      <c r="P176" s="198">
        <f>O176*H176</f>
        <v>0</v>
      </c>
      <c r="Q176" s="198">
        <v>0</v>
      </c>
      <c r="R176" s="198">
        <f>Q176*H176</f>
        <v>0</v>
      </c>
      <c r="S176" s="198">
        <v>0</v>
      </c>
      <c r="T176" s="19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0" t="s">
        <v>163</v>
      </c>
      <c r="AT176" s="200" t="s">
        <v>159</v>
      </c>
      <c r="AU176" s="200" t="s">
        <v>102</v>
      </c>
      <c r="AY176" s="18" t="s">
        <v>156</v>
      </c>
      <c r="BE176" s="201">
        <f>IF(N176="základná",J176,0)</f>
        <v>0</v>
      </c>
      <c r="BF176" s="201">
        <f>IF(N176="znížená",J176,0)</f>
        <v>0</v>
      </c>
      <c r="BG176" s="201">
        <f>IF(N176="zákl. prenesená",J176,0)</f>
        <v>0</v>
      </c>
      <c r="BH176" s="201">
        <f>IF(N176="zníž. prenesená",J176,0)</f>
        <v>0</v>
      </c>
      <c r="BI176" s="201">
        <f>IF(N176="nulová",J176,0)</f>
        <v>0</v>
      </c>
      <c r="BJ176" s="18" t="s">
        <v>102</v>
      </c>
      <c r="BK176" s="202">
        <f>ROUND(I176*H176,3)</f>
        <v>0</v>
      </c>
      <c r="BL176" s="18" t="s">
        <v>163</v>
      </c>
      <c r="BM176" s="200" t="s">
        <v>249</v>
      </c>
    </row>
    <row r="177" spans="1:65" s="13" customFormat="1">
      <c r="B177" s="203"/>
      <c r="C177" s="204"/>
      <c r="D177" s="205" t="s">
        <v>177</v>
      </c>
      <c r="E177" s="206" t="s">
        <v>1</v>
      </c>
      <c r="F177" s="207" t="s">
        <v>245</v>
      </c>
      <c r="G177" s="204"/>
      <c r="H177" s="208">
        <v>75.253</v>
      </c>
      <c r="I177" s="209"/>
      <c r="J177" s="204"/>
      <c r="K177" s="204"/>
      <c r="L177" s="210"/>
      <c r="M177" s="211"/>
      <c r="N177" s="212"/>
      <c r="O177" s="212"/>
      <c r="P177" s="212"/>
      <c r="Q177" s="212"/>
      <c r="R177" s="212"/>
      <c r="S177" s="212"/>
      <c r="T177" s="213"/>
      <c r="AT177" s="214" t="s">
        <v>177</v>
      </c>
      <c r="AU177" s="214" t="s">
        <v>102</v>
      </c>
      <c r="AV177" s="13" t="s">
        <v>102</v>
      </c>
      <c r="AW177" s="13" t="s">
        <v>30</v>
      </c>
      <c r="AX177" s="13" t="s">
        <v>83</v>
      </c>
      <c r="AY177" s="214" t="s">
        <v>156</v>
      </c>
    </row>
    <row r="178" spans="1:65" s="2" customFormat="1" ht="14.4" customHeight="1">
      <c r="A178" s="35"/>
      <c r="B178" s="36"/>
      <c r="C178" s="189" t="s">
        <v>250</v>
      </c>
      <c r="D178" s="189" t="s">
        <v>159</v>
      </c>
      <c r="E178" s="190" t="s">
        <v>251</v>
      </c>
      <c r="F178" s="191" t="s">
        <v>252</v>
      </c>
      <c r="G178" s="192" t="s">
        <v>253</v>
      </c>
      <c r="H178" s="275">
        <v>10270.503000000001</v>
      </c>
      <c r="I178" s="194"/>
      <c r="J178" s="193">
        <f>ROUND(I178*H178,3)</f>
        <v>0</v>
      </c>
      <c r="K178" s="195"/>
      <c r="L178" s="40"/>
      <c r="M178" s="196" t="s">
        <v>1</v>
      </c>
      <c r="N178" s="197" t="s">
        <v>41</v>
      </c>
      <c r="O178" s="72"/>
      <c r="P178" s="198">
        <f>O178*H178</f>
        <v>0</v>
      </c>
      <c r="Q178" s="198">
        <v>0</v>
      </c>
      <c r="R178" s="198">
        <f>Q178*H178</f>
        <v>0</v>
      </c>
      <c r="S178" s="198">
        <v>0</v>
      </c>
      <c r="T178" s="19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0" t="s">
        <v>163</v>
      </c>
      <c r="AT178" s="200" t="s">
        <v>159</v>
      </c>
      <c r="AU178" s="200" t="s">
        <v>102</v>
      </c>
      <c r="AY178" s="18" t="s">
        <v>156</v>
      </c>
      <c r="BE178" s="201">
        <f>IF(N178="základná",J178,0)</f>
        <v>0</v>
      </c>
      <c r="BF178" s="201">
        <f>IF(N178="znížená",J178,0)</f>
        <v>0</v>
      </c>
      <c r="BG178" s="201">
        <f>IF(N178="zákl. prenesená",J178,0)</f>
        <v>0</v>
      </c>
      <c r="BH178" s="201">
        <f>IF(N178="zníž. prenesená",J178,0)</f>
        <v>0</v>
      </c>
      <c r="BI178" s="201">
        <f>IF(N178="nulová",J178,0)</f>
        <v>0</v>
      </c>
      <c r="BJ178" s="18" t="s">
        <v>102</v>
      </c>
      <c r="BK178" s="202">
        <f>ROUND(I178*H178,3)</f>
        <v>0</v>
      </c>
      <c r="BL178" s="18" t="s">
        <v>163</v>
      </c>
      <c r="BM178" s="200" t="s">
        <v>254</v>
      </c>
    </row>
    <row r="179" spans="1:65" s="13" customFormat="1">
      <c r="B179" s="203"/>
      <c r="C179" s="204"/>
      <c r="D179" s="205" t="s">
        <v>177</v>
      </c>
      <c r="E179" s="206" t="s">
        <v>1</v>
      </c>
      <c r="F179" s="207" t="s">
        <v>255</v>
      </c>
      <c r="G179" s="204"/>
      <c r="H179" s="208">
        <v>10179.503000000001</v>
      </c>
      <c r="I179" s="209"/>
      <c r="J179" s="204"/>
      <c r="K179" s="204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177</v>
      </c>
      <c r="AU179" s="214" t="s">
        <v>102</v>
      </c>
      <c r="AV179" s="13" t="s">
        <v>102</v>
      </c>
      <c r="AW179" s="13" t="s">
        <v>30</v>
      </c>
      <c r="AX179" s="13" t="s">
        <v>75</v>
      </c>
      <c r="AY179" s="214" t="s">
        <v>156</v>
      </c>
    </row>
    <row r="180" spans="1:65" s="13" customFormat="1">
      <c r="B180" s="203"/>
      <c r="C180" s="204"/>
      <c r="D180" s="205" t="s">
        <v>177</v>
      </c>
      <c r="E180" s="206" t="s">
        <v>1</v>
      </c>
      <c r="F180" s="207" t="s">
        <v>122</v>
      </c>
      <c r="G180" s="204"/>
      <c r="H180" s="208">
        <v>91</v>
      </c>
      <c r="I180" s="209"/>
      <c r="J180" s="204"/>
      <c r="K180" s="204"/>
      <c r="L180" s="210"/>
      <c r="M180" s="211"/>
      <c r="N180" s="212"/>
      <c r="O180" s="212"/>
      <c r="P180" s="212"/>
      <c r="Q180" s="212"/>
      <c r="R180" s="212"/>
      <c r="S180" s="212"/>
      <c r="T180" s="213"/>
      <c r="AT180" s="214" t="s">
        <v>177</v>
      </c>
      <c r="AU180" s="214" t="s">
        <v>102</v>
      </c>
      <c r="AV180" s="13" t="s">
        <v>102</v>
      </c>
      <c r="AW180" s="13" t="s">
        <v>30</v>
      </c>
      <c r="AX180" s="13" t="s">
        <v>75</v>
      </c>
      <c r="AY180" s="214" t="s">
        <v>156</v>
      </c>
    </row>
    <row r="181" spans="1:65" s="14" customFormat="1">
      <c r="B181" s="215"/>
      <c r="C181" s="216"/>
      <c r="D181" s="205" t="s">
        <v>177</v>
      </c>
      <c r="E181" s="217" t="s">
        <v>1</v>
      </c>
      <c r="F181" s="218" t="s">
        <v>185</v>
      </c>
      <c r="G181" s="216"/>
      <c r="H181" s="219">
        <v>10270.503000000001</v>
      </c>
      <c r="I181" s="220"/>
      <c r="J181" s="216"/>
      <c r="K181" s="216"/>
      <c r="L181" s="221"/>
      <c r="M181" s="222"/>
      <c r="N181" s="223"/>
      <c r="O181" s="223"/>
      <c r="P181" s="223"/>
      <c r="Q181" s="223"/>
      <c r="R181" s="223"/>
      <c r="S181" s="223"/>
      <c r="T181" s="224"/>
      <c r="AT181" s="225" t="s">
        <v>177</v>
      </c>
      <c r="AU181" s="225" t="s">
        <v>102</v>
      </c>
      <c r="AV181" s="14" t="s">
        <v>163</v>
      </c>
      <c r="AW181" s="14" t="s">
        <v>30</v>
      </c>
      <c r="AX181" s="14" t="s">
        <v>83</v>
      </c>
      <c r="AY181" s="225" t="s">
        <v>156</v>
      </c>
    </row>
    <row r="182" spans="1:65" s="12" customFormat="1" ht="22.95" customHeight="1">
      <c r="B182" s="173"/>
      <c r="C182" s="174"/>
      <c r="D182" s="175" t="s">
        <v>74</v>
      </c>
      <c r="E182" s="187" t="s">
        <v>102</v>
      </c>
      <c r="F182" s="187" t="s">
        <v>256</v>
      </c>
      <c r="G182" s="174"/>
      <c r="H182" s="174"/>
      <c r="I182" s="177"/>
      <c r="J182" s="188">
        <f>BK182</f>
        <v>0</v>
      </c>
      <c r="K182" s="174"/>
      <c r="L182" s="179"/>
      <c r="M182" s="180"/>
      <c r="N182" s="181"/>
      <c r="O182" s="181"/>
      <c r="P182" s="182">
        <f>SUM(P183:P230)</f>
        <v>0</v>
      </c>
      <c r="Q182" s="181"/>
      <c r="R182" s="182">
        <f>SUM(R183:R230)</f>
        <v>166.69068010000001</v>
      </c>
      <c r="S182" s="181"/>
      <c r="T182" s="183">
        <f>SUM(T183:T230)</f>
        <v>0</v>
      </c>
      <c r="AR182" s="184" t="s">
        <v>83</v>
      </c>
      <c r="AT182" s="185" t="s">
        <v>74</v>
      </c>
      <c r="AU182" s="185" t="s">
        <v>83</v>
      </c>
      <c r="AY182" s="184" t="s">
        <v>156</v>
      </c>
      <c r="BK182" s="186">
        <f>SUM(BK183:BK230)</f>
        <v>0</v>
      </c>
    </row>
    <row r="183" spans="1:65" s="2" customFormat="1" ht="24.15" customHeight="1">
      <c r="A183" s="35"/>
      <c r="B183" s="36"/>
      <c r="C183" s="189" t="s">
        <v>257</v>
      </c>
      <c r="D183" s="189" t="s">
        <v>159</v>
      </c>
      <c r="E183" s="190" t="s">
        <v>258</v>
      </c>
      <c r="F183" s="191" t="s">
        <v>259</v>
      </c>
      <c r="G183" s="192" t="s">
        <v>253</v>
      </c>
      <c r="H183" s="193">
        <v>8120</v>
      </c>
      <c r="I183" s="194"/>
      <c r="J183" s="193">
        <f>ROUND(I183*H183,3)</f>
        <v>0</v>
      </c>
      <c r="K183" s="195"/>
      <c r="L183" s="40"/>
      <c r="M183" s="196" t="s">
        <v>1</v>
      </c>
      <c r="N183" s="197" t="s">
        <v>41</v>
      </c>
      <c r="O183" s="72"/>
      <c r="P183" s="198">
        <f>O183*H183</f>
        <v>0</v>
      </c>
      <c r="Q183" s="198">
        <v>0</v>
      </c>
      <c r="R183" s="198">
        <f>Q183*H183</f>
        <v>0</v>
      </c>
      <c r="S183" s="198">
        <v>0</v>
      </c>
      <c r="T183" s="19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0" t="s">
        <v>163</v>
      </c>
      <c r="AT183" s="200" t="s">
        <v>159</v>
      </c>
      <c r="AU183" s="200" t="s">
        <v>102</v>
      </c>
      <c r="AY183" s="18" t="s">
        <v>156</v>
      </c>
      <c r="BE183" s="201">
        <f>IF(N183="základná",J183,0)</f>
        <v>0</v>
      </c>
      <c r="BF183" s="201">
        <f>IF(N183="znížená",J183,0)</f>
        <v>0</v>
      </c>
      <c r="BG183" s="201">
        <f>IF(N183="zákl. prenesená",J183,0)</f>
        <v>0</v>
      </c>
      <c r="BH183" s="201">
        <f>IF(N183="zníž. prenesená",J183,0)</f>
        <v>0</v>
      </c>
      <c r="BI183" s="201">
        <f>IF(N183="nulová",J183,0)</f>
        <v>0</v>
      </c>
      <c r="BJ183" s="18" t="s">
        <v>102</v>
      </c>
      <c r="BK183" s="202">
        <f>ROUND(I183*H183,3)</f>
        <v>0</v>
      </c>
      <c r="BL183" s="18" t="s">
        <v>163</v>
      </c>
      <c r="BM183" s="200" t="s">
        <v>260</v>
      </c>
    </row>
    <row r="184" spans="1:65" s="13" customFormat="1">
      <c r="B184" s="203"/>
      <c r="C184" s="204"/>
      <c r="D184" s="205" t="s">
        <v>177</v>
      </c>
      <c r="E184" s="206" t="s">
        <v>1</v>
      </c>
      <c r="F184" s="207" t="s">
        <v>261</v>
      </c>
      <c r="G184" s="204"/>
      <c r="H184" s="208">
        <v>8120</v>
      </c>
      <c r="I184" s="209"/>
      <c r="J184" s="204"/>
      <c r="K184" s="204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177</v>
      </c>
      <c r="AU184" s="214" t="s">
        <v>102</v>
      </c>
      <c r="AV184" s="13" t="s">
        <v>102</v>
      </c>
      <c r="AW184" s="13" t="s">
        <v>30</v>
      </c>
      <c r="AX184" s="13" t="s">
        <v>83</v>
      </c>
      <c r="AY184" s="214" t="s">
        <v>156</v>
      </c>
    </row>
    <row r="185" spans="1:65" s="2" customFormat="1" ht="24.15" customHeight="1">
      <c r="A185" s="35"/>
      <c r="B185" s="36"/>
      <c r="C185" s="189" t="s">
        <v>262</v>
      </c>
      <c r="D185" s="189" t="s">
        <v>159</v>
      </c>
      <c r="E185" s="190" t="s">
        <v>263</v>
      </c>
      <c r="F185" s="191" t="s">
        <v>264</v>
      </c>
      <c r="G185" s="192" t="s">
        <v>181</v>
      </c>
      <c r="H185" s="193">
        <v>13.693</v>
      </c>
      <c r="I185" s="194"/>
      <c r="J185" s="193">
        <f>ROUND(I185*H185,3)</f>
        <v>0</v>
      </c>
      <c r="K185" s="195"/>
      <c r="L185" s="40"/>
      <c r="M185" s="196" t="s">
        <v>1</v>
      </c>
      <c r="N185" s="197" t="s">
        <v>41</v>
      </c>
      <c r="O185" s="72"/>
      <c r="P185" s="198">
        <f>O185*H185</f>
        <v>0</v>
      </c>
      <c r="Q185" s="198">
        <v>2.0699999999999998</v>
      </c>
      <c r="R185" s="198">
        <f>Q185*H185</f>
        <v>28.344509999999996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163</v>
      </c>
      <c r="AT185" s="200" t="s">
        <v>159</v>
      </c>
      <c r="AU185" s="200" t="s">
        <v>102</v>
      </c>
      <c r="AY185" s="18" t="s">
        <v>156</v>
      </c>
      <c r="BE185" s="201">
        <f>IF(N185="základná",J185,0)</f>
        <v>0</v>
      </c>
      <c r="BF185" s="201">
        <f>IF(N185="znížená",J185,0)</f>
        <v>0</v>
      </c>
      <c r="BG185" s="201">
        <f>IF(N185="zákl. prenesená",J185,0)</f>
        <v>0</v>
      </c>
      <c r="BH185" s="201">
        <f>IF(N185="zníž. prenesená",J185,0)</f>
        <v>0</v>
      </c>
      <c r="BI185" s="201">
        <f>IF(N185="nulová",J185,0)</f>
        <v>0</v>
      </c>
      <c r="BJ185" s="18" t="s">
        <v>102</v>
      </c>
      <c r="BK185" s="202">
        <f>ROUND(I185*H185,3)</f>
        <v>0</v>
      </c>
      <c r="BL185" s="18" t="s">
        <v>163</v>
      </c>
      <c r="BM185" s="200" t="s">
        <v>265</v>
      </c>
    </row>
    <row r="186" spans="1:65" s="13" customFormat="1">
      <c r="B186" s="203"/>
      <c r="C186" s="204"/>
      <c r="D186" s="205" t="s">
        <v>177</v>
      </c>
      <c r="E186" s="206" t="s">
        <v>1</v>
      </c>
      <c r="F186" s="207" t="s">
        <v>266</v>
      </c>
      <c r="G186" s="204"/>
      <c r="H186" s="208">
        <v>1.9359999999999999</v>
      </c>
      <c r="I186" s="209"/>
      <c r="J186" s="204"/>
      <c r="K186" s="204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177</v>
      </c>
      <c r="AU186" s="214" t="s">
        <v>102</v>
      </c>
      <c r="AV186" s="13" t="s">
        <v>102</v>
      </c>
      <c r="AW186" s="13" t="s">
        <v>30</v>
      </c>
      <c r="AX186" s="13" t="s">
        <v>75</v>
      </c>
      <c r="AY186" s="214" t="s">
        <v>156</v>
      </c>
    </row>
    <row r="187" spans="1:65" s="13" customFormat="1">
      <c r="B187" s="203"/>
      <c r="C187" s="204"/>
      <c r="D187" s="205" t="s">
        <v>177</v>
      </c>
      <c r="E187" s="206" t="s">
        <v>1</v>
      </c>
      <c r="F187" s="207" t="s">
        <v>267</v>
      </c>
      <c r="G187" s="204"/>
      <c r="H187" s="208">
        <v>0.57599999999999996</v>
      </c>
      <c r="I187" s="209"/>
      <c r="J187" s="204"/>
      <c r="K187" s="204"/>
      <c r="L187" s="210"/>
      <c r="M187" s="211"/>
      <c r="N187" s="212"/>
      <c r="O187" s="212"/>
      <c r="P187" s="212"/>
      <c r="Q187" s="212"/>
      <c r="R187" s="212"/>
      <c r="S187" s="212"/>
      <c r="T187" s="213"/>
      <c r="AT187" s="214" t="s">
        <v>177</v>
      </c>
      <c r="AU187" s="214" t="s">
        <v>102</v>
      </c>
      <c r="AV187" s="13" t="s">
        <v>102</v>
      </c>
      <c r="AW187" s="13" t="s">
        <v>30</v>
      </c>
      <c r="AX187" s="13" t="s">
        <v>75</v>
      </c>
      <c r="AY187" s="214" t="s">
        <v>156</v>
      </c>
    </row>
    <row r="188" spans="1:65" s="13" customFormat="1">
      <c r="B188" s="203"/>
      <c r="C188" s="204"/>
      <c r="D188" s="205" t="s">
        <v>177</v>
      </c>
      <c r="E188" s="206" t="s">
        <v>1</v>
      </c>
      <c r="F188" s="207" t="s">
        <v>268</v>
      </c>
      <c r="G188" s="204"/>
      <c r="H188" s="208">
        <v>2.4</v>
      </c>
      <c r="I188" s="209"/>
      <c r="J188" s="204"/>
      <c r="K188" s="204"/>
      <c r="L188" s="210"/>
      <c r="M188" s="211"/>
      <c r="N188" s="212"/>
      <c r="O188" s="212"/>
      <c r="P188" s="212"/>
      <c r="Q188" s="212"/>
      <c r="R188" s="212"/>
      <c r="S188" s="212"/>
      <c r="T188" s="213"/>
      <c r="AT188" s="214" t="s">
        <v>177</v>
      </c>
      <c r="AU188" s="214" t="s">
        <v>102</v>
      </c>
      <c r="AV188" s="13" t="s">
        <v>102</v>
      </c>
      <c r="AW188" s="13" t="s">
        <v>30</v>
      </c>
      <c r="AX188" s="13" t="s">
        <v>75</v>
      </c>
      <c r="AY188" s="214" t="s">
        <v>156</v>
      </c>
    </row>
    <row r="189" spans="1:65" s="13" customFormat="1">
      <c r="B189" s="203"/>
      <c r="C189" s="204"/>
      <c r="D189" s="205" t="s">
        <v>177</v>
      </c>
      <c r="E189" s="206" t="s">
        <v>1</v>
      </c>
      <c r="F189" s="207" t="s">
        <v>269</v>
      </c>
      <c r="G189" s="204"/>
      <c r="H189" s="208">
        <v>0.36</v>
      </c>
      <c r="I189" s="209"/>
      <c r="J189" s="204"/>
      <c r="K189" s="204"/>
      <c r="L189" s="210"/>
      <c r="M189" s="211"/>
      <c r="N189" s="212"/>
      <c r="O189" s="212"/>
      <c r="P189" s="212"/>
      <c r="Q189" s="212"/>
      <c r="R189" s="212"/>
      <c r="S189" s="212"/>
      <c r="T189" s="213"/>
      <c r="AT189" s="214" t="s">
        <v>177</v>
      </c>
      <c r="AU189" s="214" t="s">
        <v>102</v>
      </c>
      <c r="AV189" s="13" t="s">
        <v>102</v>
      </c>
      <c r="AW189" s="13" t="s">
        <v>30</v>
      </c>
      <c r="AX189" s="13" t="s">
        <v>75</v>
      </c>
      <c r="AY189" s="214" t="s">
        <v>156</v>
      </c>
    </row>
    <row r="190" spans="1:65" s="13" customFormat="1">
      <c r="B190" s="203"/>
      <c r="C190" s="204"/>
      <c r="D190" s="205" t="s">
        <v>177</v>
      </c>
      <c r="E190" s="206" t="s">
        <v>1</v>
      </c>
      <c r="F190" s="207" t="s">
        <v>270</v>
      </c>
      <c r="G190" s="204"/>
      <c r="H190" s="208">
        <v>6.4000000000000001E-2</v>
      </c>
      <c r="I190" s="209"/>
      <c r="J190" s="204"/>
      <c r="K190" s="204"/>
      <c r="L190" s="210"/>
      <c r="M190" s="211"/>
      <c r="N190" s="212"/>
      <c r="O190" s="212"/>
      <c r="P190" s="212"/>
      <c r="Q190" s="212"/>
      <c r="R190" s="212"/>
      <c r="S190" s="212"/>
      <c r="T190" s="213"/>
      <c r="AT190" s="214" t="s">
        <v>177</v>
      </c>
      <c r="AU190" s="214" t="s">
        <v>102</v>
      </c>
      <c r="AV190" s="13" t="s">
        <v>102</v>
      </c>
      <c r="AW190" s="13" t="s">
        <v>30</v>
      </c>
      <c r="AX190" s="13" t="s">
        <v>75</v>
      </c>
      <c r="AY190" s="214" t="s">
        <v>156</v>
      </c>
    </row>
    <row r="191" spans="1:65" s="13" customFormat="1">
      <c r="B191" s="203"/>
      <c r="C191" s="204"/>
      <c r="D191" s="205" t="s">
        <v>177</v>
      </c>
      <c r="E191" s="206" t="s">
        <v>1</v>
      </c>
      <c r="F191" s="207" t="s">
        <v>271</v>
      </c>
      <c r="G191" s="204"/>
      <c r="H191" s="208">
        <v>8.3569999999999993</v>
      </c>
      <c r="I191" s="209"/>
      <c r="J191" s="204"/>
      <c r="K191" s="204"/>
      <c r="L191" s="210"/>
      <c r="M191" s="211"/>
      <c r="N191" s="212"/>
      <c r="O191" s="212"/>
      <c r="P191" s="212"/>
      <c r="Q191" s="212"/>
      <c r="R191" s="212"/>
      <c r="S191" s="212"/>
      <c r="T191" s="213"/>
      <c r="AT191" s="214" t="s">
        <v>177</v>
      </c>
      <c r="AU191" s="214" t="s">
        <v>102</v>
      </c>
      <c r="AV191" s="13" t="s">
        <v>102</v>
      </c>
      <c r="AW191" s="13" t="s">
        <v>30</v>
      </c>
      <c r="AX191" s="13" t="s">
        <v>75</v>
      </c>
      <c r="AY191" s="214" t="s">
        <v>156</v>
      </c>
    </row>
    <row r="192" spans="1:65" s="14" customFormat="1">
      <c r="B192" s="215"/>
      <c r="C192" s="216"/>
      <c r="D192" s="205" t="s">
        <v>177</v>
      </c>
      <c r="E192" s="217" t="s">
        <v>1</v>
      </c>
      <c r="F192" s="218" t="s">
        <v>185</v>
      </c>
      <c r="G192" s="216"/>
      <c r="H192" s="219">
        <v>13.693</v>
      </c>
      <c r="I192" s="220"/>
      <c r="J192" s="216"/>
      <c r="K192" s="216"/>
      <c r="L192" s="221"/>
      <c r="M192" s="222"/>
      <c r="N192" s="223"/>
      <c r="O192" s="223"/>
      <c r="P192" s="223"/>
      <c r="Q192" s="223"/>
      <c r="R192" s="223"/>
      <c r="S192" s="223"/>
      <c r="T192" s="224"/>
      <c r="AT192" s="225" t="s">
        <v>177</v>
      </c>
      <c r="AU192" s="225" t="s">
        <v>102</v>
      </c>
      <c r="AV192" s="14" t="s">
        <v>163</v>
      </c>
      <c r="AW192" s="14" t="s">
        <v>30</v>
      </c>
      <c r="AX192" s="14" t="s">
        <v>83</v>
      </c>
      <c r="AY192" s="225" t="s">
        <v>156</v>
      </c>
    </row>
    <row r="193" spans="1:65" s="2" customFormat="1" ht="37.950000000000003" customHeight="1">
      <c r="A193" s="35"/>
      <c r="B193" s="36"/>
      <c r="C193" s="189" t="s">
        <v>272</v>
      </c>
      <c r="D193" s="189" t="s">
        <v>159</v>
      </c>
      <c r="E193" s="190" t="s">
        <v>273</v>
      </c>
      <c r="F193" s="191" t="s">
        <v>274</v>
      </c>
      <c r="G193" s="192" t="s">
        <v>162</v>
      </c>
      <c r="H193" s="275">
        <v>143</v>
      </c>
      <c r="I193" s="194"/>
      <c r="J193" s="193">
        <f>ROUND(I193*H193,3)</f>
        <v>0</v>
      </c>
      <c r="K193" s="195"/>
      <c r="L193" s="40"/>
      <c r="M193" s="196" t="s">
        <v>1</v>
      </c>
      <c r="N193" s="197" t="s">
        <v>41</v>
      </c>
      <c r="O193" s="72"/>
      <c r="P193" s="198">
        <f>O193*H193</f>
        <v>0</v>
      </c>
      <c r="Q193" s="198">
        <v>1.354E-2</v>
      </c>
      <c r="R193" s="198">
        <f>Q193*H193</f>
        <v>1.9362200000000001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163</v>
      </c>
      <c r="AT193" s="200" t="s">
        <v>159</v>
      </c>
      <c r="AU193" s="200" t="s">
        <v>102</v>
      </c>
      <c r="AY193" s="18" t="s">
        <v>156</v>
      </c>
      <c r="BE193" s="201">
        <f>IF(N193="základná",J193,0)</f>
        <v>0</v>
      </c>
      <c r="BF193" s="201">
        <f>IF(N193="znížená",J193,0)</f>
        <v>0</v>
      </c>
      <c r="BG193" s="201">
        <f>IF(N193="zákl. prenesená",J193,0)</f>
        <v>0</v>
      </c>
      <c r="BH193" s="201">
        <f>IF(N193="zníž. prenesená",J193,0)</f>
        <v>0</v>
      </c>
      <c r="BI193" s="201">
        <f>IF(N193="nulová",J193,0)</f>
        <v>0</v>
      </c>
      <c r="BJ193" s="18" t="s">
        <v>102</v>
      </c>
      <c r="BK193" s="202">
        <f>ROUND(I193*H193,3)</f>
        <v>0</v>
      </c>
      <c r="BL193" s="18" t="s">
        <v>163</v>
      </c>
      <c r="BM193" s="200" t="s">
        <v>275</v>
      </c>
    </row>
    <row r="194" spans="1:65" s="13" customFormat="1">
      <c r="B194" s="203"/>
      <c r="C194" s="204"/>
      <c r="D194" s="205" t="s">
        <v>177</v>
      </c>
      <c r="E194" s="206" t="s">
        <v>1</v>
      </c>
      <c r="F194" s="207" t="s">
        <v>276</v>
      </c>
      <c r="G194" s="204"/>
      <c r="H194" s="208">
        <v>121</v>
      </c>
      <c r="I194" s="209"/>
      <c r="J194" s="204"/>
      <c r="K194" s="204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177</v>
      </c>
      <c r="AU194" s="214" t="s">
        <v>102</v>
      </c>
      <c r="AV194" s="13" t="s">
        <v>102</v>
      </c>
      <c r="AW194" s="13" t="s">
        <v>30</v>
      </c>
      <c r="AX194" s="13" t="s">
        <v>75</v>
      </c>
      <c r="AY194" s="214" t="s">
        <v>156</v>
      </c>
    </row>
    <row r="195" spans="1:65" s="13" customFormat="1">
      <c r="B195" s="203"/>
      <c r="C195" s="204"/>
      <c r="D195" s="205" t="s">
        <v>177</v>
      </c>
      <c r="E195" s="206" t="s">
        <v>1</v>
      </c>
      <c r="F195" s="207" t="s">
        <v>277</v>
      </c>
      <c r="G195" s="204"/>
      <c r="H195" s="208">
        <v>8</v>
      </c>
      <c r="I195" s="209"/>
      <c r="J195" s="204"/>
      <c r="K195" s="204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177</v>
      </c>
      <c r="AU195" s="214" t="s">
        <v>102</v>
      </c>
      <c r="AV195" s="13" t="s">
        <v>102</v>
      </c>
      <c r="AW195" s="13" t="s">
        <v>30</v>
      </c>
      <c r="AX195" s="13" t="s">
        <v>75</v>
      </c>
      <c r="AY195" s="214" t="s">
        <v>156</v>
      </c>
    </row>
    <row r="196" spans="1:65" s="13" customFormat="1">
      <c r="B196" s="203"/>
      <c r="C196" s="204"/>
      <c r="D196" s="205" t="s">
        <v>177</v>
      </c>
      <c r="E196" s="206" t="s">
        <v>1</v>
      </c>
      <c r="F196" s="207" t="s">
        <v>278</v>
      </c>
      <c r="G196" s="204"/>
      <c r="H196" s="208">
        <v>10</v>
      </c>
      <c r="I196" s="209"/>
      <c r="J196" s="204"/>
      <c r="K196" s="204"/>
      <c r="L196" s="210"/>
      <c r="M196" s="211"/>
      <c r="N196" s="212"/>
      <c r="O196" s="212"/>
      <c r="P196" s="212"/>
      <c r="Q196" s="212"/>
      <c r="R196" s="212"/>
      <c r="S196" s="212"/>
      <c r="T196" s="213"/>
      <c r="AT196" s="214" t="s">
        <v>177</v>
      </c>
      <c r="AU196" s="214" t="s">
        <v>102</v>
      </c>
      <c r="AV196" s="13" t="s">
        <v>102</v>
      </c>
      <c r="AW196" s="13" t="s">
        <v>30</v>
      </c>
      <c r="AX196" s="13" t="s">
        <v>75</v>
      </c>
      <c r="AY196" s="214" t="s">
        <v>156</v>
      </c>
    </row>
    <row r="197" spans="1:65" s="13" customFormat="1">
      <c r="B197" s="203"/>
      <c r="C197" s="204"/>
      <c r="D197" s="205" t="s">
        <v>177</v>
      </c>
      <c r="E197" s="206" t="s">
        <v>1</v>
      </c>
      <c r="F197" s="207" t="s">
        <v>279</v>
      </c>
      <c r="G197" s="204"/>
      <c r="H197" s="208">
        <v>2</v>
      </c>
      <c r="I197" s="209"/>
      <c r="J197" s="204"/>
      <c r="K197" s="204"/>
      <c r="L197" s="210"/>
      <c r="M197" s="211"/>
      <c r="N197" s="212"/>
      <c r="O197" s="212"/>
      <c r="P197" s="212"/>
      <c r="Q197" s="212"/>
      <c r="R197" s="212"/>
      <c r="S197" s="212"/>
      <c r="T197" s="213"/>
      <c r="AT197" s="214" t="s">
        <v>177</v>
      </c>
      <c r="AU197" s="214" t="s">
        <v>102</v>
      </c>
      <c r="AV197" s="13" t="s">
        <v>102</v>
      </c>
      <c r="AW197" s="13" t="s">
        <v>30</v>
      </c>
      <c r="AX197" s="13" t="s">
        <v>75</v>
      </c>
      <c r="AY197" s="214" t="s">
        <v>156</v>
      </c>
    </row>
    <row r="198" spans="1:65" s="13" customFormat="1">
      <c r="B198" s="203"/>
      <c r="C198" s="204"/>
      <c r="D198" s="205" t="s">
        <v>177</v>
      </c>
      <c r="E198" s="206" t="s">
        <v>1</v>
      </c>
      <c r="F198" s="207" t="s">
        <v>280</v>
      </c>
      <c r="G198" s="204"/>
      <c r="H198" s="208">
        <v>2</v>
      </c>
      <c r="I198" s="209"/>
      <c r="J198" s="204"/>
      <c r="K198" s="204"/>
      <c r="L198" s="210"/>
      <c r="M198" s="211"/>
      <c r="N198" s="212"/>
      <c r="O198" s="212"/>
      <c r="P198" s="212"/>
      <c r="Q198" s="212"/>
      <c r="R198" s="212"/>
      <c r="S198" s="212"/>
      <c r="T198" s="213"/>
      <c r="AT198" s="214" t="s">
        <v>177</v>
      </c>
      <c r="AU198" s="214" t="s">
        <v>102</v>
      </c>
      <c r="AV198" s="13" t="s">
        <v>102</v>
      </c>
      <c r="AW198" s="13" t="s">
        <v>30</v>
      </c>
      <c r="AX198" s="13" t="s">
        <v>75</v>
      </c>
      <c r="AY198" s="214" t="s">
        <v>156</v>
      </c>
    </row>
    <row r="199" spans="1:65" s="14" customFormat="1">
      <c r="B199" s="215"/>
      <c r="C199" s="216"/>
      <c r="D199" s="205" t="s">
        <v>177</v>
      </c>
      <c r="E199" s="217" t="s">
        <v>1</v>
      </c>
      <c r="F199" s="218" t="s">
        <v>185</v>
      </c>
      <c r="G199" s="216"/>
      <c r="H199" s="219">
        <v>143</v>
      </c>
      <c r="I199" s="220"/>
      <c r="J199" s="216"/>
      <c r="K199" s="216"/>
      <c r="L199" s="221"/>
      <c r="M199" s="222"/>
      <c r="N199" s="223"/>
      <c r="O199" s="223"/>
      <c r="P199" s="223"/>
      <c r="Q199" s="223"/>
      <c r="R199" s="223"/>
      <c r="S199" s="223"/>
      <c r="T199" s="224"/>
      <c r="AT199" s="225" t="s">
        <v>177</v>
      </c>
      <c r="AU199" s="225" t="s">
        <v>102</v>
      </c>
      <c r="AV199" s="14" t="s">
        <v>163</v>
      </c>
      <c r="AW199" s="14" t="s">
        <v>30</v>
      </c>
      <c r="AX199" s="14" t="s">
        <v>83</v>
      </c>
      <c r="AY199" s="225" t="s">
        <v>156</v>
      </c>
    </row>
    <row r="200" spans="1:65" s="2" customFormat="1" ht="37.950000000000003" customHeight="1">
      <c r="A200" s="35"/>
      <c r="B200" s="36"/>
      <c r="C200" s="189" t="s">
        <v>281</v>
      </c>
      <c r="D200" s="189" t="s">
        <v>159</v>
      </c>
      <c r="E200" s="190" t="s">
        <v>282</v>
      </c>
      <c r="F200" s="191" t="s">
        <v>283</v>
      </c>
      <c r="G200" s="192" t="s">
        <v>162</v>
      </c>
      <c r="H200" s="193">
        <v>6</v>
      </c>
      <c r="I200" s="194"/>
      <c r="J200" s="193">
        <f>ROUND(I200*H200,3)</f>
        <v>0</v>
      </c>
      <c r="K200" s="195"/>
      <c r="L200" s="40"/>
      <c r="M200" s="196" t="s">
        <v>1</v>
      </c>
      <c r="N200" s="197" t="s">
        <v>41</v>
      </c>
      <c r="O200" s="72"/>
      <c r="P200" s="198">
        <f>O200*H200</f>
        <v>0</v>
      </c>
      <c r="Q200" s="198">
        <v>2.283E-2</v>
      </c>
      <c r="R200" s="198">
        <f>Q200*H200</f>
        <v>0.13697999999999999</v>
      </c>
      <c r="S200" s="198">
        <v>0</v>
      </c>
      <c r="T200" s="19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163</v>
      </c>
      <c r="AT200" s="200" t="s">
        <v>159</v>
      </c>
      <c r="AU200" s="200" t="s">
        <v>102</v>
      </c>
      <c r="AY200" s="18" t="s">
        <v>156</v>
      </c>
      <c r="BE200" s="201">
        <f>IF(N200="základná",J200,0)</f>
        <v>0</v>
      </c>
      <c r="BF200" s="201">
        <f>IF(N200="znížená",J200,0)</f>
        <v>0</v>
      </c>
      <c r="BG200" s="201">
        <f>IF(N200="zákl. prenesená",J200,0)</f>
        <v>0</v>
      </c>
      <c r="BH200" s="201">
        <f>IF(N200="zníž. prenesená",J200,0)</f>
        <v>0</v>
      </c>
      <c r="BI200" s="201">
        <f>IF(N200="nulová",J200,0)</f>
        <v>0</v>
      </c>
      <c r="BJ200" s="18" t="s">
        <v>102</v>
      </c>
      <c r="BK200" s="202">
        <f>ROUND(I200*H200,3)</f>
        <v>0</v>
      </c>
      <c r="BL200" s="18" t="s">
        <v>163</v>
      </c>
      <c r="BM200" s="200" t="s">
        <v>284</v>
      </c>
    </row>
    <row r="201" spans="1:65" s="13" customFormat="1">
      <c r="B201" s="203"/>
      <c r="C201" s="204"/>
      <c r="D201" s="205" t="s">
        <v>177</v>
      </c>
      <c r="E201" s="206" t="s">
        <v>1</v>
      </c>
      <c r="F201" s="207" t="s">
        <v>285</v>
      </c>
      <c r="G201" s="204"/>
      <c r="H201" s="208">
        <v>6</v>
      </c>
      <c r="I201" s="209"/>
      <c r="J201" s="204"/>
      <c r="K201" s="204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177</v>
      </c>
      <c r="AU201" s="214" t="s">
        <v>102</v>
      </c>
      <c r="AV201" s="13" t="s">
        <v>102</v>
      </c>
      <c r="AW201" s="13" t="s">
        <v>30</v>
      </c>
      <c r="AX201" s="13" t="s">
        <v>83</v>
      </c>
      <c r="AY201" s="214" t="s">
        <v>156</v>
      </c>
    </row>
    <row r="202" spans="1:65" s="2" customFormat="1" ht="24.15" customHeight="1">
      <c r="A202" s="35"/>
      <c r="B202" s="36"/>
      <c r="C202" s="189" t="s">
        <v>7</v>
      </c>
      <c r="D202" s="189" t="s">
        <v>159</v>
      </c>
      <c r="E202" s="190" t="s">
        <v>286</v>
      </c>
      <c r="F202" s="191" t="s">
        <v>287</v>
      </c>
      <c r="G202" s="192" t="s">
        <v>181</v>
      </c>
      <c r="H202" s="193">
        <v>1.202</v>
      </c>
      <c r="I202" s="194"/>
      <c r="J202" s="193">
        <f>ROUND(I202*H202,3)</f>
        <v>0</v>
      </c>
      <c r="K202" s="195"/>
      <c r="L202" s="40"/>
      <c r="M202" s="196" t="s">
        <v>1</v>
      </c>
      <c r="N202" s="197" t="s">
        <v>41</v>
      </c>
      <c r="O202" s="72"/>
      <c r="P202" s="198">
        <f>O202*H202</f>
        <v>0</v>
      </c>
      <c r="Q202" s="198">
        <v>2.3333300000000001</v>
      </c>
      <c r="R202" s="198">
        <f>Q202*H202</f>
        <v>2.80466266</v>
      </c>
      <c r="S202" s="198">
        <v>0</v>
      </c>
      <c r="T202" s="19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163</v>
      </c>
      <c r="AT202" s="200" t="s">
        <v>159</v>
      </c>
      <c r="AU202" s="200" t="s">
        <v>102</v>
      </c>
      <c r="AY202" s="18" t="s">
        <v>156</v>
      </c>
      <c r="BE202" s="201">
        <f>IF(N202="základná",J202,0)</f>
        <v>0</v>
      </c>
      <c r="BF202" s="201">
        <f>IF(N202="znížená",J202,0)</f>
        <v>0</v>
      </c>
      <c r="BG202" s="201">
        <f>IF(N202="zákl. prenesená",J202,0)</f>
        <v>0</v>
      </c>
      <c r="BH202" s="201">
        <f>IF(N202="zníž. prenesená",J202,0)</f>
        <v>0</v>
      </c>
      <c r="BI202" s="201">
        <f>IF(N202="nulová",J202,0)</f>
        <v>0</v>
      </c>
      <c r="BJ202" s="18" t="s">
        <v>102</v>
      </c>
      <c r="BK202" s="202">
        <f>ROUND(I202*H202,3)</f>
        <v>0</v>
      </c>
      <c r="BL202" s="18" t="s">
        <v>163</v>
      </c>
      <c r="BM202" s="200" t="s">
        <v>288</v>
      </c>
    </row>
    <row r="203" spans="1:65" s="13" customFormat="1">
      <c r="B203" s="203"/>
      <c r="C203" s="204"/>
      <c r="D203" s="205" t="s">
        <v>177</v>
      </c>
      <c r="E203" s="206" t="s">
        <v>1</v>
      </c>
      <c r="F203" s="207" t="s">
        <v>289</v>
      </c>
      <c r="G203" s="204"/>
      <c r="H203" s="208">
        <v>0.86199999999999999</v>
      </c>
      <c r="I203" s="209"/>
      <c r="J203" s="204"/>
      <c r="K203" s="204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177</v>
      </c>
      <c r="AU203" s="214" t="s">
        <v>102</v>
      </c>
      <c r="AV203" s="13" t="s">
        <v>102</v>
      </c>
      <c r="AW203" s="13" t="s">
        <v>30</v>
      </c>
      <c r="AX203" s="13" t="s">
        <v>75</v>
      </c>
      <c r="AY203" s="214" t="s">
        <v>156</v>
      </c>
    </row>
    <row r="204" spans="1:65" s="13" customFormat="1">
      <c r="B204" s="203"/>
      <c r="C204" s="204"/>
      <c r="D204" s="205" t="s">
        <v>177</v>
      </c>
      <c r="E204" s="206" t="s">
        <v>1</v>
      </c>
      <c r="F204" s="207" t="s">
        <v>290</v>
      </c>
      <c r="G204" s="204"/>
      <c r="H204" s="208">
        <v>5.7000000000000002E-2</v>
      </c>
      <c r="I204" s="209"/>
      <c r="J204" s="204"/>
      <c r="K204" s="204"/>
      <c r="L204" s="210"/>
      <c r="M204" s="211"/>
      <c r="N204" s="212"/>
      <c r="O204" s="212"/>
      <c r="P204" s="212"/>
      <c r="Q204" s="212"/>
      <c r="R204" s="212"/>
      <c r="S204" s="212"/>
      <c r="T204" s="213"/>
      <c r="AT204" s="214" t="s">
        <v>177</v>
      </c>
      <c r="AU204" s="214" t="s">
        <v>102</v>
      </c>
      <c r="AV204" s="13" t="s">
        <v>102</v>
      </c>
      <c r="AW204" s="13" t="s">
        <v>30</v>
      </c>
      <c r="AX204" s="13" t="s">
        <v>75</v>
      </c>
      <c r="AY204" s="214" t="s">
        <v>156</v>
      </c>
    </row>
    <row r="205" spans="1:65" s="13" customFormat="1">
      <c r="B205" s="203"/>
      <c r="C205" s="204"/>
      <c r="D205" s="205" t="s">
        <v>177</v>
      </c>
      <c r="E205" s="206" t="s">
        <v>1</v>
      </c>
      <c r="F205" s="207" t="s">
        <v>291</v>
      </c>
      <c r="G205" s="204"/>
      <c r="H205" s="208">
        <v>0.28299999999999997</v>
      </c>
      <c r="I205" s="209"/>
      <c r="J205" s="204"/>
      <c r="K205" s="204"/>
      <c r="L205" s="210"/>
      <c r="M205" s="211"/>
      <c r="N205" s="212"/>
      <c r="O205" s="212"/>
      <c r="P205" s="212"/>
      <c r="Q205" s="212"/>
      <c r="R205" s="212"/>
      <c r="S205" s="212"/>
      <c r="T205" s="213"/>
      <c r="AT205" s="214" t="s">
        <v>177</v>
      </c>
      <c r="AU205" s="214" t="s">
        <v>102</v>
      </c>
      <c r="AV205" s="13" t="s">
        <v>102</v>
      </c>
      <c r="AW205" s="13" t="s">
        <v>30</v>
      </c>
      <c r="AX205" s="13" t="s">
        <v>75</v>
      </c>
      <c r="AY205" s="214" t="s">
        <v>156</v>
      </c>
    </row>
    <row r="206" spans="1:65" s="14" customFormat="1">
      <c r="B206" s="215"/>
      <c r="C206" s="216"/>
      <c r="D206" s="205" t="s">
        <v>177</v>
      </c>
      <c r="E206" s="217" t="s">
        <v>1</v>
      </c>
      <c r="F206" s="218" t="s">
        <v>185</v>
      </c>
      <c r="G206" s="216"/>
      <c r="H206" s="219">
        <v>1.202</v>
      </c>
      <c r="I206" s="220"/>
      <c r="J206" s="216"/>
      <c r="K206" s="216"/>
      <c r="L206" s="221"/>
      <c r="M206" s="222"/>
      <c r="N206" s="223"/>
      <c r="O206" s="223"/>
      <c r="P206" s="223"/>
      <c r="Q206" s="223"/>
      <c r="R206" s="223"/>
      <c r="S206" s="223"/>
      <c r="T206" s="224"/>
      <c r="AT206" s="225" t="s">
        <v>177</v>
      </c>
      <c r="AU206" s="225" t="s">
        <v>102</v>
      </c>
      <c r="AV206" s="14" t="s">
        <v>163</v>
      </c>
      <c r="AW206" s="14" t="s">
        <v>30</v>
      </c>
      <c r="AX206" s="14" t="s">
        <v>83</v>
      </c>
      <c r="AY206" s="225" t="s">
        <v>156</v>
      </c>
    </row>
    <row r="207" spans="1:65" s="2" customFormat="1" ht="14.4" customHeight="1">
      <c r="A207" s="35"/>
      <c r="B207" s="36"/>
      <c r="C207" s="189" t="s">
        <v>292</v>
      </c>
      <c r="D207" s="189" t="s">
        <v>159</v>
      </c>
      <c r="E207" s="190" t="s">
        <v>293</v>
      </c>
      <c r="F207" s="191" t="s">
        <v>294</v>
      </c>
      <c r="G207" s="192" t="s">
        <v>181</v>
      </c>
      <c r="H207" s="275">
        <v>30.088000000000001</v>
      </c>
      <c r="I207" s="194"/>
      <c r="J207" s="193">
        <f>ROUND(I207*H207,3)</f>
        <v>0</v>
      </c>
      <c r="K207" s="195"/>
      <c r="L207" s="40"/>
      <c r="M207" s="196" t="s">
        <v>1</v>
      </c>
      <c r="N207" s="197" t="s">
        <v>41</v>
      </c>
      <c r="O207" s="72"/>
      <c r="P207" s="198">
        <f>O207*H207</f>
        <v>0</v>
      </c>
      <c r="Q207" s="198">
        <v>2.23543</v>
      </c>
      <c r="R207" s="198">
        <f>Q207*H207</f>
        <v>67.259617840000004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163</v>
      </c>
      <c r="AT207" s="200" t="s">
        <v>159</v>
      </c>
      <c r="AU207" s="200" t="s">
        <v>102</v>
      </c>
      <c r="AY207" s="18" t="s">
        <v>156</v>
      </c>
      <c r="BE207" s="201">
        <f>IF(N207="základná",J207,0)</f>
        <v>0</v>
      </c>
      <c r="BF207" s="201">
        <f>IF(N207="znížená",J207,0)</f>
        <v>0</v>
      </c>
      <c r="BG207" s="201">
        <f>IF(N207="zákl. prenesená",J207,0)</f>
        <v>0</v>
      </c>
      <c r="BH207" s="201">
        <f>IF(N207="zníž. prenesená",J207,0)</f>
        <v>0</v>
      </c>
      <c r="BI207" s="201">
        <f>IF(N207="nulová",J207,0)</f>
        <v>0</v>
      </c>
      <c r="BJ207" s="18" t="s">
        <v>102</v>
      </c>
      <c r="BK207" s="202">
        <f>ROUND(I207*H207,3)</f>
        <v>0</v>
      </c>
      <c r="BL207" s="18" t="s">
        <v>163</v>
      </c>
      <c r="BM207" s="200" t="s">
        <v>295</v>
      </c>
    </row>
    <row r="208" spans="1:65" s="13" customFormat="1">
      <c r="B208" s="203"/>
      <c r="C208" s="204"/>
      <c r="D208" s="205" t="s">
        <v>177</v>
      </c>
      <c r="E208" s="206" t="s">
        <v>1</v>
      </c>
      <c r="F208" s="207" t="s">
        <v>296</v>
      </c>
      <c r="G208" s="204"/>
      <c r="H208" s="208">
        <v>19.36</v>
      </c>
      <c r="I208" s="209"/>
      <c r="J208" s="204"/>
      <c r="K208" s="204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177</v>
      </c>
      <c r="AU208" s="214" t="s">
        <v>102</v>
      </c>
      <c r="AV208" s="13" t="s">
        <v>102</v>
      </c>
      <c r="AW208" s="13" t="s">
        <v>30</v>
      </c>
      <c r="AX208" s="13" t="s">
        <v>75</v>
      </c>
      <c r="AY208" s="214" t="s">
        <v>156</v>
      </c>
    </row>
    <row r="209" spans="1:65" s="13" customFormat="1">
      <c r="B209" s="203"/>
      <c r="C209" s="204"/>
      <c r="D209" s="205" t="s">
        <v>177</v>
      </c>
      <c r="E209" s="206" t="s">
        <v>1</v>
      </c>
      <c r="F209" s="207" t="s">
        <v>297</v>
      </c>
      <c r="G209" s="204"/>
      <c r="H209" s="208">
        <v>5.76</v>
      </c>
      <c r="I209" s="209"/>
      <c r="J209" s="204"/>
      <c r="K209" s="204"/>
      <c r="L209" s="210"/>
      <c r="M209" s="211"/>
      <c r="N209" s="212"/>
      <c r="O209" s="212"/>
      <c r="P209" s="212"/>
      <c r="Q209" s="212"/>
      <c r="R209" s="212"/>
      <c r="S209" s="212"/>
      <c r="T209" s="213"/>
      <c r="AT209" s="214" t="s">
        <v>177</v>
      </c>
      <c r="AU209" s="214" t="s">
        <v>102</v>
      </c>
      <c r="AV209" s="13" t="s">
        <v>102</v>
      </c>
      <c r="AW209" s="13" t="s">
        <v>30</v>
      </c>
      <c r="AX209" s="13" t="s">
        <v>75</v>
      </c>
      <c r="AY209" s="214" t="s">
        <v>156</v>
      </c>
    </row>
    <row r="210" spans="1:65" s="13" customFormat="1">
      <c r="B210" s="203"/>
      <c r="C210" s="204"/>
      <c r="D210" s="205" t="s">
        <v>177</v>
      </c>
      <c r="E210" s="206" t="s">
        <v>1</v>
      </c>
      <c r="F210" s="207" t="s">
        <v>298</v>
      </c>
      <c r="G210" s="204"/>
      <c r="H210" s="208">
        <v>0.72</v>
      </c>
      <c r="I210" s="209"/>
      <c r="J210" s="204"/>
      <c r="K210" s="204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177</v>
      </c>
      <c r="AU210" s="214" t="s">
        <v>102</v>
      </c>
      <c r="AV210" s="13" t="s">
        <v>102</v>
      </c>
      <c r="AW210" s="13" t="s">
        <v>30</v>
      </c>
      <c r="AX210" s="13" t="s">
        <v>75</v>
      </c>
      <c r="AY210" s="214" t="s">
        <v>156</v>
      </c>
    </row>
    <row r="211" spans="1:65" s="13" customFormat="1">
      <c r="B211" s="203"/>
      <c r="C211" s="204"/>
      <c r="D211" s="205" t="s">
        <v>177</v>
      </c>
      <c r="E211" s="206" t="s">
        <v>1</v>
      </c>
      <c r="F211" s="207" t="s">
        <v>213</v>
      </c>
      <c r="G211" s="204"/>
      <c r="H211" s="208">
        <v>2.88</v>
      </c>
      <c r="I211" s="209"/>
      <c r="J211" s="204"/>
      <c r="K211" s="204"/>
      <c r="L211" s="210"/>
      <c r="M211" s="211"/>
      <c r="N211" s="212"/>
      <c r="O211" s="212"/>
      <c r="P211" s="212"/>
      <c r="Q211" s="212"/>
      <c r="R211" s="212"/>
      <c r="S211" s="212"/>
      <c r="T211" s="213"/>
      <c r="AT211" s="214" t="s">
        <v>177</v>
      </c>
      <c r="AU211" s="214" t="s">
        <v>102</v>
      </c>
      <c r="AV211" s="13" t="s">
        <v>102</v>
      </c>
      <c r="AW211" s="13" t="s">
        <v>30</v>
      </c>
      <c r="AX211" s="13" t="s">
        <v>75</v>
      </c>
      <c r="AY211" s="214" t="s">
        <v>156</v>
      </c>
    </row>
    <row r="212" spans="1:65" s="13" customFormat="1">
      <c r="B212" s="203"/>
      <c r="C212" s="204"/>
      <c r="D212" s="205" t="s">
        <v>177</v>
      </c>
      <c r="E212" s="206" t="s">
        <v>1</v>
      </c>
      <c r="F212" s="207" t="s">
        <v>214</v>
      </c>
      <c r="G212" s="204"/>
      <c r="H212" s="208">
        <v>0.68400000000000005</v>
      </c>
      <c r="I212" s="209"/>
      <c r="J212" s="204"/>
      <c r="K212" s="204"/>
      <c r="L212" s="210"/>
      <c r="M212" s="211"/>
      <c r="N212" s="212"/>
      <c r="O212" s="212"/>
      <c r="P212" s="212"/>
      <c r="Q212" s="212"/>
      <c r="R212" s="212"/>
      <c r="S212" s="212"/>
      <c r="T212" s="213"/>
      <c r="AT212" s="214" t="s">
        <v>177</v>
      </c>
      <c r="AU212" s="214" t="s">
        <v>102</v>
      </c>
      <c r="AV212" s="13" t="s">
        <v>102</v>
      </c>
      <c r="AW212" s="13" t="s">
        <v>30</v>
      </c>
      <c r="AX212" s="13" t="s">
        <v>75</v>
      </c>
      <c r="AY212" s="214" t="s">
        <v>156</v>
      </c>
    </row>
    <row r="213" spans="1:65" s="13" customFormat="1">
      <c r="B213" s="203"/>
      <c r="C213" s="204"/>
      <c r="D213" s="205" t="s">
        <v>177</v>
      </c>
      <c r="E213" s="206" t="s">
        <v>1</v>
      </c>
      <c r="F213" s="207" t="s">
        <v>215</v>
      </c>
      <c r="G213" s="204"/>
      <c r="H213" s="208">
        <v>0.68400000000000005</v>
      </c>
      <c r="I213" s="209"/>
      <c r="J213" s="204"/>
      <c r="K213" s="204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177</v>
      </c>
      <c r="AU213" s="214" t="s">
        <v>102</v>
      </c>
      <c r="AV213" s="13" t="s">
        <v>102</v>
      </c>
      <c r="AW213" s="13" t="s">
        <v>30</v>
      </c>
      <c r="AX213" s="13" t="s">
        <v>75</v>
      </c>
      <c r="AY213" s="214" t="s">
        <v>156</v>
      </c>
    </row>
    <row r="214" spans="1:65" s="14" customFormat="1">
      <c r="B214" s="215"/>
      <c r="C214" s="216"/>
      <c r="D214" s="205" t="s">
        <v>177</v>
      </c>
      <c r="E214" s="217" t="s">
        <v>1</v>
      </c>
      <c r="F214" s="218" t="s">
        <v>185</v>
      </c>
      <c r="G214" s="216"/>
      <c r="H214" s="219">
        <v>30.087999999999997</v>
      </c>
      <c r="I214" s="220"/>
      <c r="J214" s="216"/>
      <c r="K214" s="216"/>
      <c r="L214" s="221"/>
      <c r="M214" s="222"/>
      <c r="N214" s="223"/>
      <c r="O214" s="223"/>
      <c r="P214" s="223"/>
      <c r="Q214" s="223"/>
      <c r="R214" s="223"/>
      <c r="S214" s="223"/>
      <c r="T214" s="224"/>
      <c r="AT214" s="225" t="s">
        <v>177</v>
      </c>
      <c r="AU214" s="225" t="s">
        <v>102</v>
      </c>
      <c r="AV214" s="14" t="s">
        <v>163</v>
      </c>
      <c r="AW214" s="14" t="s">
        <v>30</v>
      </c>
      <c r="AX214" s="14" t="s">
        <v>83</v>
      </c>
      <c r="AY214" s="225" t="s">
        <v>156</v>
      </c>
    </row>
    <row r="215" spans="1:65" s="2" customFormat="1" ht="24.15" customHeight="1">
      <c r="A215" s="35"/>
      <c r="B215" s="36"/>
      <c r="C215" s="189" t="s">
        <v>299</v>
      </c>
      <c r="D215" s="189" t="s">
        <v>159</v>
      </c>
      <c r="E215" s="190" t="s">
        <v>300</v>
      </c>
      <c r="F215" s="191" t="s">
        <v>301</v>
      </c>
      <c r="G215" s="192" t="s">
        <v>181</v>
      </c>
      <c r="H215" s="193">
        <v>28.8</v>
      </c>
      <c r="I215" s="194"/>
      <c r="J215" s="193">
        <f>ROUND(I215*H215,3)</f>
        <v>0</v>
      </c>
      <c r="K215" s="195"/>
      <c r="L215" s="40"/>
      <c r="M215" s="196" t="s">
        <v>1</v>
      </c>
      <c r="N215" s="197" t="s">
        <v>41</v>
      </c>
      <c r="O215" s="72"/>
      <c r="P215" s="198">
        <f>O215*H215</f>
        <v>0</v>
      </c>
      <c r="Q215" s="198">
        <v>2.2151299999999998</v>
      </c>
      <c r="R215" s="198">
        <f>Q215*H215</f>
        <v>63.795743999999999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163</v>
      </c>
      <c r="AT215" s="200" t="s">
        <v>159</v>
      </c>
      <c r="AU215" s="200" t="s">
        <v>102</v>
      </c>
      <c r="AY215" s="18" t="s">
        <v>156</v>
      </c>
      <c r="BE215" s="201">
        <f>IF(N215="základná",J215,0)</f>
        <v>0</v>
      </c>
      <c r="BF215" s="201">
        <f>IF(N215="znížená",J215,0)</f>
        <v>0</v>
      </c>
      <c r="BG215" s="201">
        <f>IF(N215="zákl. prenesená",J215,0)</f>
        <v>0</v>
      </c>
      <c r="BH215" s="201">
        <f>IF(N215="zníž. prenesená",J215,0)</f>
        <v>0</v>
      </c>
      <c r="BI215" s="201">
        <f>IF(N215="nulová",J215,0)</f>
        <v>0</v>
      </c>
      <c r="BJ215" s="18" t="s">
        <v>102</v>
      </c>
      <c r="BK215" s="202">
        <f>ROUND(I215*H215,3)</f>
        <v>0</v>
      </c>
      <c r="BL215" s="18" t="s">
        <v>163</v>
      </c>
      <c r="BM215" s="200" t="s">
        <v>302</v>
      </c>
    </row>
    <row r="216" spans="1:65" s="13" customFormat="1">
      <c r="B216" s="203"/>
      <c r="C216" s="204"/>
      <c r="D216" s="205" t="s">
        <v>177</v>
      </c>
      <c r="E216" s="206" t="s">
        <v>1</v>
      </c>
      <c r="F216" s="207" t="s">
        <v>303</v>
      </c>
      <c r="G216" s="204"/>
      <c r="H216" s="208">
        <v>28.8</v>
      </c>
      <c r="I216" s="209"/>
      <c r="J216" s="204"/>
      <c r="K216" s="204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177</v>
      </c>
      <c r="AU216" s="214" t="s">
        <v>102</v>
      </c>
      <c r="AV216" s="13" t="s">
        <v>102</v>
      </c>
      <c r="AW216" s="13" t="s">
        <v>30</v>
      </c>
      <c r="AX216" s="13" t="s">
        <v>75</v>
      </c>
      <c r="AY216" s="214" t="s">
        <v>156</v>
      </c>
    </row>
    <row r="217" spans="1:65" s="14" customFormat="1">
      <c r="B217" s="215"/>
      <c r="C217" s="216"/>
      <c r="D217" s="205" t="s">
        <v>177</v>
      </c>
      <c r="E217" s="217" t="s">
        <v>1</v>
      </c>
      <c r="F217" s="218" t="s">
        <v>185</v>
      </c>
      <c r="G217" s="216"/>
      <c r="H217" s="219">
        <v>28.8</v>
      </c>
      <c r="I217" s="220"/>
      <c r="J217" s="216"/>
      <c r="K217" s="216"/>
      <c r="L217" s="221"/>
      <c r="M217" s="222"/>
      <c r="N217" s="223"/>
      <c r="O217" s="223"/>
      <c r="P217" s="223"/>
      <c r="Q217" s="223"/>
      <c r="R217" s="223"/>
      <c r="S217" s="223"/>
      <c r="T217" s="224"/>
      <c r="AT217" s="225" t="s">
        <v>177</v>
      </c>
      <c r="AU217" s="225" t="s">
        <v>102</v>
      </c>
      <c r="AV217" s="14" t="s">
        <v>163</v>
      </c>
      <c r="AW217" s="14" t="s">
        <v>30</v>
      </c>
      <c r="AX217" s="14" t="s">
        <v>83</v>
      </c>
      <c r="AY217" s="225" t="s">
        <v>156</v>
      </c>
    </row>
    <row r="218" spans="1:65" s="2" customFormat="1" ht="14.4" customHeight="1">
      <c r="A218" s="35"/>
      <c r="B218" s="36"/>
      <c r="C218" s="189" t="s">
        <v>304</v>
      </c>
      <c r="D218" s="189" t="s">
        <v>159</v>
      </c>
      <c r="E218" s="190" t="s">
        <v>305</v>
      </c>
      <c r="F218" s="191" t="s">
        <v>306</v>
      </c>
      <c r="G218" s="192" t="s">
        <v>253</v>
      </c>
      <c r="H218" s="193">
        <v>97.44</v>
      </c>
      <c r="I218" s="194"/>
      <c r="J218" s="193">
        <f>ROUND(I218*H218,3)</f>
        <v>0</v>
      </c>
      <c r="K218" s="195"/>
      <c r="L218" s="40"/>
      <c r="M218" s="196" t="s">
        <v>1</v>
      </c>
      <c r="N218" s="197" t="s">
        <v>41</v>
      </c>
      <c r="O218" s="72"/>
      <c r="P218" s="198">
        <f>O218*H218</f>
        <v>0</v>
      </c>
      <c r="Q218" s="198">
        <v>6.7000000000000002E-4</v>
      </c>
      <c r="R218" s="198">
        <f>Q218*H218</f>
        <v>6.5284800000000004E-2</v>
      </c>
      <c r="S218" s="198">
        <v>0</v>
      </c>
      <c r="T218" s="19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163</v>
      </c>
      <c r="AT218" s="200" t="s">
        <v>159</v>
      </c>
      <c r="AU218" s="200" t="s">
        <v>102</v>
      </c>
      <c r="AY218" s="18" t="s">
        <v>156</v>
      </c>
      <c r="BE218" s="201">
        <f>IF(N218="základná",J218,0)</f>
        <v>0</v>
      </c>
      <c r="BF218" s="201">
        <f>IF(N218="znížená",J218,0)</f>
        <v>0</v>
      </c>
      <c r="BG218" s="201">
        <f>IF(N218="zákl. prenesená",J218,0)</f>
        <v>0</v>
      </c>
      <c r="BH218" s="201">
        <f>IF(N218="zníž. prenesená",J218,0)</f>
        <v>0</v>
      </c>
      <c r="BI218" s="201">
        <f>IF(N218="nulová",J218,0)</f>
        <v>0</v>
      </c>
      <c r="BJ218" s="18" t="s">
        <v>102</v>
      </c>
      <c r="BK218" s="202">
        <f>ROUND(I218*H218,3)</f>
        <v>0</v>
      </c>
      <c r="BL218" s="18" t="s">
        <v>163</v>
      </c>
      <c r="BM218" s="200" t="s">
        <v>307</v>
      </c>
    </row>
    <row r="219" spans="1:65" s="13" customFormat="1">
      <c r="B219" s="203"/>
      <c r="C219" s="204"/>
      <c r="D219" s="205" t="s">
        <v>177</v>
      </c>
      <c r="E219" s="206" t="s">
        <v>1</v>
      </c>
      <c r="F219" s="207" t="s">
        <v>308</v>
      </c>
      <c r="G219" s="204"/>
      <c r="H219" s="208">
        <v>29.04</v>
      </c>
      <c r="I219" s="209"/>
      <c r="J219" s="204"/>
      <c r="K219" s="204"/>
      <c r="L219" s="210"/>
      <c r="M219" s="211"/>
      <c r="N219" s="212"/>
      <c r="O219" s="212"/>
      <c r="P219" s="212"/>
      <c r="Q219" s="212"/>
      <c r="R219" s="212"/>
      <c r="S219" s="212"/>
      <c r="T219" s="213"/>
      <c r="AT219" s="214" t="s">
        <v>177</v>
      </c>
      <c r="AU219" s="214" t="s">
        <v>102</v>
      </c>
      <c r="AV219" s="13" t="s">
        <v>102</v>
      </c>
      <c r="AW219" s="13" t="s">
        <v>30</v>
      </c>
      <c r="AX219" s="13" t="s">
        <v>75</v>
      </c>
      <c r="AY219" s="214" t="s">
        <v>156</v>
      </c>
    </row>
    <row r="220" spans="1:65" s="13" customFormat="1">
      <c r="B220" s="203"/>
      <c r="C220" s="204"/>
      <c r="D220" s="205" t="s">
        <v>177</v>
      </c>
      <c r="E220" s="206" t="s">
        <v>1</v>
      </c>
      <c r="F220" s="207" t="s">
        <v>309</v>
      </c>
      <c r="G220" s="204"/>
      <c r="H220" s="208">
        <v>5.76</v>
      </c>
      <c r="I220" s="209"/>
      <c r="J220" s="204"/>
      <c r="K220" s="204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177</v>
      </c>
      <c r="AU220" s="214" t="s">
        <v>102</v>
      </c>
      <c r="AV220" s="13" t="s">
        <v>102</v>
      </c>
      <c r="AW220" s="13" t="s">
        <v>30</v>
      </c>
      <c r="AX220" s="13" t="s">
        <v>75</v>
      </c>
      <c r="AY220" s="214" t="s">
        <v>156</v>
      </c>
    </row>
    <row r="221" spans="1:65" s="13" customFormat="1">
      <c r="B221" s="203"/>
      <c r="C221" s="204"/>
      <c r="D221" s="205" t="s">
        <v>177</v>
      </c>
      <c r="E221" s="206" t="s">
        <v>1</v>
      </c>
      <c r="F221" s="207" t="s">
        <v>310</v>
      </c>
      <c r="G221" s="204"/>
      <c r="H221" s="208">
        <v>1.44</v>
      </c>
      <c r="I221" s="209"/>
      <c r="J221" s="204"/>
      <c r="K221" s="204"/>
      <c r="L221" s="210"/>
      <c r="M221" s="211"/>
      <c r="N221" s="212"/>
      <c r="O221" s="212"/>
      <c r="P221" s="212"/>
      <c r="Q221" s="212"/>
      <c r="R221" s="212"/>
      <c r="S221" s="212"/>
      <c r="T221" s="213"/>
      <c r="AT221" s="214" t="s">
        <v>177</v>
      </c>
      <c r="AU221" s="214" t="s">
        <v>102</v>
      </c>
      <c r="AV221" s="13" t="s">
        <v>102</v>
      </c>
      <c r="AW221" s="13" t="s">
        <v>30</v>
      </c>
      <c r="AX221" s="13" t="s">
        <v>75</v>
      </c>
      <c r="AY221" s="214" t="s">
        <v>156</v>
      </c>
    </row>
    <row r="222" spans="1:65" s="13" customFormat="1">
      <c r="B222" s="203"/>
      <c r="C222" s="204"/>
      <c r="D222" s="205" t="s">
        <v>177</v>
      </c>
      <c r="E222" s="206" t="s">
        <v>1</v>
      </c>
      <c r="F222" s="207" t="s">
        <v>311</v>
      </c>
      <c r="G222" s="204"/>
      <c r="H222" s="208">
        <v>57.6</v>
      </c>
      <c r="I222" s="209"/>
      <c r="J222" s="204"/>
      <c r="K222" s="204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177</v>
      </c>
      <c r="AU222" s="214" t="s">
        <v>102</v>
      </c>
      <c r="AV222" s="13" t="s">
        <v>102</v>
      </c>
      <c r="AW222" s="13" t="s">
        <v>30</v>
      </c>
      <c r="AX222" s="13" t="s">
        <v>75</v>
      </c>
      <c r="AY222" s="214" t="s">
        <v>156</v>
      </c>
    </row>
    <row r="223" spans="1:65" s="13" customFormat="1">
      <c r="B223" s="203"/>
      <c r="C223" s="204"/>
      <c r="D223" s="205" t="s">
        <v>177</v>
      </c>
      <c r="E223" s="206" t="s">
        <v>1</v>
      </c>
      <c r="F223" s="207" t="s">
        <v>312</v>
      </c>
      <c r="G223" s="204"/>
      <c r="H223" s="208">
        <v>3.6</v>
      </c>
      <c r="I223" s="209"/>
      <c r="J223" s="204"/>
      <c r="K223" s="204"/>
      <c r="L223" s="210"/>
      <c r="M223" s="211"/>
      <c r="N223" s="212"/>
      <c r="O223" s="212"/>
      <c r="P223" s="212"/>
      <c r="Q223" s="212"/>
      <c r="R223" s="212"/>
      <c r="S223" s="212"/>
      <c r="T223" s="213"/>
      <c r="AT223" s="214" t="s">
        <v>177</v>
      </c>
      <c r="AU223" s="214" t="s">
        <v>102</v>
      </c>
      <c r="AV223" s="13" t="s">
        <v>102</v>
      </c>
      <c r="AW223" s="13" t="s">
        <v>30</v>
      </c>
      <c r="AX223" s="13" t="s">
        <v>75</v>
      </c>
      <c r="AY223" s="214" t="s">
        <v>156</v>
      </c>
    </row>
    <row r="224" spans="1:65" s="14" customFormat="1">
      <c r="B224" s="215"/>
      <c r="C224" s="216"/>
      <c r="D224" s="205" t="s">
        <v>177</v>
      </c>
      <c r="E224" s="217" t="s">
        <v>112</v>
      </c>
      <c r="F224" s="218" t="s">
        <v>185</v>
      </c>
      <c r="G224" s="216"/>
      <c r="H224" s="219">
        <v>97.44</v>
      </c>
      <c r="I224" s="220"/>
      <c r="J224" s="216"/>
      <c r="K224" s="216"/>
      <c r="L224" s="221"/>
      <c r="M224" s="222"/>
      <c r="N224" s="223"/>
      <c r="O224" s="223"/>
      <c r="P224" s="223"/>
      <c r="Q224" s="223"/>
      <c r="R224" s="223"/>
      <c r="S224" s="223"/>
      <c r="T224" s="224"/>
      <c r="AT224" s="225" t="s">
        <v>177</v>
      </c>
      <c r="AU224" s="225" t="s">
        <v>102</v>
      </c>
      <c r="AV224" s="14" t="s">
        <v>163</v>
      </c>
      <c r="AW224" s="14" t="s">
        <v>30</v>
      </c>
      <c r="AX224" s="14" t="s">
        <v>83</v>
      </c>
      <c r="AY224" s="225" t="s">
        <v>156</v>
      </c>
    </row>
    <row r="225" spans="1:65" s="2" customFormat="1" ht="14.4" customHeight="1">
      <c r="A225" s="35"/>
      <c r="B225" s="36"/>
      <c r="C225" s="189" t="s">
        <v>107</v>
      </c>
      <c r="D225" s="189" t="s">
        <v>159</v>
      </c>
      <c r="E225" s="190" t="s">
        <v>313</v>
      </c>
      <c r="F225" s="191" t="s">
        <v>314</v>
      </c>
      <c r="G225" s="192" t="s">
        <v>253</v>
      </c>
      <c r="H225" s="193">
        <v>97.44</v>
      </c>
      <c r="I225" s="194"/>
      <c r="J225" s="193">
        <f>ROUND(I225*H225,3)</f>
        <v>0</v>
      </c>
      <c r="K225" s="195"/>
      <c r="L225" s="40"/>
      <c r="M225" s="196" t="s">
        <v>1</v>
      </c>
      <c r="N225" s="197" t="s">
        <v>41</v>
      </c>
      <c r="O225" s="72"/>
      <c r="P225" s="198">
        <f>O225*H225</f>
        <v>0</v>
      </c>
      <c r="Q225" s="198">
        <v>0</v>
      </c>
      <c r="R225" s="198">
        <f>Q225*H225</f>
        <v>0</v>
      </c>
      <c r="S225" s="198">
        <v>0</v>
      </c>
      <c r="T225" s="19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163</v>
      </c>
      <c r="AT225" s="200" t="s">
        <v>159</v>
      </c>
      <c r="AU225" s="200" t="s">
        <v>102</v>
      </c>
      <c r="AY225" s="18" t="s">
        <v>156</v>
      </c>
      <c r="BE225" s="201">
        <f>IF(N225="základná",J225,0)</f>
        <v>0</v>
      </c>
      <c r="BF225" s="201">
        <f>IF(N225="znížená",J225,0)</f>
        <v>0</v>
      </c>
      <c r="BG225" s="201">
        <f>IF(N225="zákl. prenesená",J225,0)</f>
        <v>0</v>
      </c>
      <c r="BH225" s="201">
        <f>IF(N225="zníž. prenesená",J225,0)</f>
        <v>0</v>
      </c>
      <c r="BI225" s="201">
        <f>IF(N225="nulová",J225,0)</f>
        <v>0</v>
      </c>
      <c r="BJ225" s="18" t="s">
        <v>102</v>
      </c>
      <c r="BK225" s="202">
        <f>ROUND(I225*H225,3)</f>
        <v>0</v>
      </c>
      <c r="BL225" s="18" t="s">
        <v>163</v>
      </c>
      <c r="BM225" s="200" t="s">
        <v>315</v>
      </c>
    </row>
    <row r="226" spans="1:65" s="13" customFormat="1">
      <c r="B226" s="203"/>
      <c r="C226" s="204"/>
      <c r="D226" s="205" t="s">
        <v>177</v>
      </c>
      <c r="E226" s="206" t="s">
        <v>1</v>
      </c>
      <c r="F226" s="207" t="s">
        <v>112</v>
      </c>
      <c r="G226" s="204"/>
      <c r="H226" s="208">
        <v>97.44</v>
      </c>
      <c r="I226" s="209"/>
      <c r="J226" s="204"/>
      <c r="K226" s="204"/>
      <c r="L226" s="210"/>
      <c r="M226" s="211"/>
      <c r="N226" s="212"/>
      <c r="O226" s="212"/>
      <c r="P226" s="212"/>
      <c r="Q226" s="212"/>
      <c r="R226" s="212"/>
      <c r="S226" s="212"/>
      <c r="T226" s="213"/>
      <c r="AT226" s="214" t="s">
        <v>177</v>
      </c>
      <c r="AU226" s="214" t="s">
        <v>102</v>
      </c>
      <c r="AV226" s="13" t="s">
        <v>102</v>
      </c>
      <c r="AW226" s="13" t="s">
        <v>30</v>
      </c>
      <c r="AX226" s="13" t="s">
        <v>83</v>
      </c>
      <c r="AY226" s="214" t="s">
        <v>156</v>
      </c>
    </row>
    <row r="227" spans="1:65" s="2" customFormat="1" ht="14.4" customHeight="1">
      <c r="A227" s="35"/>
      <c r="B227" s="36"/>
      <c r="C227" s="189" t="s">
        <v>316</v>
      </c>
      <c r="D227" s="189" t="s">
        <v>159</v>
      </c>
      <c r="E227" s="190" t="s">
        <v>317</v>
      </c>
      <c r="F227" s="191" t="s">
        <v>318</v>
      </c>
      <c r="G227" s="192" t="s">
        <v>243</v>
      </c>
      <c r="H227" s="193">
        <v>2.3039999999999998</v>
      </c>
      <c r="I227" s="194"/>
      <c r="J227" s="193">
        <f>ROUND(I227*H227,3)</f>
        <v>0</v>
      </c>
      <c r="K227" s="195"/>
      <c r="L227" s="40"/>
      <c r="M227" s="196" t="s">
        <v>1</v>
      </c>
      <c r="N227" s="197" t="s">
        <v>41</v>
      </c>
      <c r="O227" s="72"/>
      <c r="P227" s="198">
        <f>O227*H227</f>
        <v>0</v>
      </c>
      <c r="Q227" s="198">
        <v>1.01895</v>
      </c>
      <c r="R227" s="198">
        <f>Q227*H227</f>
        <v>2.3476607999999999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163</v>
      </c>
      <c r="AT227" s="200" t="s">
        <v>159</v>
      </c>
      <c r="AU227" s="200" t="s">
        <v>102</v>
      </c>
      <c r="AY227" s="18" t="s">
        <v>156</v>
      </c>
      <c r="BE227" s="201">
        <f>IF(N227="základná",J227,0)</f>
        <v>0</v>
      </c>
      <c r="BF227" s="201">
        <f>IF(N227="znížená",J227,0)</f>
        <v>0</v>
      </c>
      <c r="BG227" s="201">
        <f>IF(N227="zákl. prenesená",J227,0)</f>
        <v>0</v>
      </c>
      <c r="BH227" s="201">
        <f>IF(N227="zníž. prenesená",J227,0)</f>
        <v>0</v>
      </c>
      <c r="BI227" s="201">
        <f>IF(N227="nulová",J227,0)</f>
        <v>0</v>
      </c>
      <c r="BJ227" s="18" t="s">
        <v>102</v>
      </c>
      <c r="BK227" s="202">
        <f>ROUND(I227*H227,3)</f>
        <v>0</v>
      </c>
      <c r="BL227" s="18" t="s">
        <v>163</v>
      </c>
      <c r="BM227" s="200" t="s">
        <v>319</v>
      </c>
    </row>
    <row r="228" spans="1:65" s="13" customFormat="1">
      <c r="B228" s="203"/>
      <c r="C228" s="204"/>
      <c r="D228" s="205" t="s">
        <v>177</v>
      </c>
      <c r="E228" s="206" t="s">
        <v>1</v>
      </c>
      <c r="F228" s="207" t="s">
        <v>320</v>
      </c>
      <c r="G228" s="204"/>
      <c r="H228" s="208">
        <v>2.3039999999999998</v>
      </c>
      <c r="I228" s="209"/>
      <c r="J228" s="204"/>
      <c r="K228" s="204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177</v>
      </c>
      <c r="AU228" s="214" t="s">
        <v>102</v>
      </c>
      <c r="AV228" s="13" t="s">
        <v>102</v>
      </c>
      <c r="AW228" s="13" t="s">
        <v>30</v>
      </c>
      <c r="AX228" s="13" t="s">
        <v>75</v>
      </c>
      <c r="AY228" s="214" t="s">
        <v>156</v>
      </c>
    </row>
    <row r="229" spans="1:65" s="14" customFormat="1">
      <c r="B229" s="215"/>
      <c r="C229" s="216"/>
      <c r="D229" s="205" t="s">
        <v>177</v>
      </c>
      <c r="E229" s="217" t="s">
        <v>1</v>
      </c>
      <c r="F229" s="218" t="s">
        <v>185</v>
      </c>
      <c r="G229" s="216"/>
      <c r="H229" s="219">
        <v>2.3039999999999998</v>
      </c>
      <c r="I229" s="220"/>
      <c r="J229" s="216"/>
      <c r="K229" s="216"/>
      <c r="L229" s="221"/>
      <c r="M229" s="222"/>
      <c r="N229" s="223"/>
      <c r="O229" s="223"/>
      <c r="P229" s="223"/>
      <c r="Q229" s="223"/>
      <c r="R229" s="223"/>
      <c r="S229" s="223"/>
      <c r="T229" s="224"/>
      <c r="AT229" s="225" t="s">
        <v>177</v>
      </c>
      <c r="AU229" s="225" t="s">
        <v>102</v>
      </c>
      <c r="AV229" s="14" t="s">
        <v>163</v>
      </c>
      <c r="AW229" s="14" t="s">
        <v>30</v>
      </c>
      <c r="AX229" s="14" t="s">
        <v>83</v>
      </c>
      <c r="AY229" s="225" t="s">
        <v>156</v>
      </c>
    </row>
    <row r="230" spans="1:65" s="2" customFormat="1" ht="37.950000000000003" customHeight="1">
      <c r="A230" s="35"/>
      <c r="B230" s="36"/>
      <c r="C230" s="189" t="s">
        <v>321</v>
      </c>
      <c r="D230" s="189" t="s">
        <v>159</v>
      </c>
      <c r="E230" s="190" t="s">
        <v>322</v>
      </c>
      <c r="F230" s="191" t="s">
        <v>323</v>
      </c>
      <c r="G230" s="192" t="s">
        <v>162</v>
      </c>
      <c r="H230" s="193">
        <v>6</v>
      </c>
      <c r="I230" s="194"/>
      <c r="J230" s="193">
        <f>ROUND(I230*H230,3)</f>
        <v>0</v>
      </c>
      <c r="K230" s="195"/>
      <c r="L230" s="40"/>
      <c r="M230" s="196" t="s">
        <v>1</v>
      </c>
      <c r="N230" s="197" t="s">
        <v>41</v>
      </c>
      <c r="O230" s="72"/>
      <c r="P230" s="198">
        <f>O230*H230</f>
        <v>0</v>
      </c>
      <c r="Q230" s="198">
        <v>0</v>
      </c>
      <c r="R230" s="198">
        <f>Q230*H230</f>
        <v>0</v>
      </c>
      <c r="S230" s="198">
        <v>0</v>
      </c>
      <c r="T230" s="19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163</v>
      </c>
      <c r="AT230" s="200" t="s">
        <v>159</v>
      </c>
      <c r="AU230" s="200" t="s">
        <v>102</v>
      </c>
      <c r="AY230" s="18" t="s">
        <v>156</v>
      </c>
      <c r="BE230" s="201">
        <f>IF(N230="základná",J230,0)</f>
        <v>0</v>
      </c>
      <c r="BF230" s="201">
        <f>IF(N230="znížená",J230,0)</f>
        <v>0</v>
      </c>
      <c r="BG230" s="201">
        <f>IF(N230="zákl. prenesená",J230,0)</f>
        <v>0</v>
      </c>
      <c r="BH230" s="201">
        <f>IF(N230="zníž. prenesená",J230,0)</f>
        <v>0</v>
      </c>
      <c r="BI230" s="201">
        <f>IF(N230="nulová",J230,0)</f>
        <v>0</v>
      </c>
      <c r="BJ230" s="18" t="s">
        <v>102</v>
      </c>
      <c r="BK230" s="202">
        <f>ROUND(I230*H230,3)</f>
        <v>0</v>
      </c>
      <c r="BL230" s="18" t="s">
        <v>163</v>
      </c>
      <c r="BM230" s="200" t="s">
        <v>324</v>
      </c>
    </row>
    <row r="231" spans="1:65" s="12" customFormat="1" ht="22.95" customHeight="1">
      <c r="B231" s="173"/>
      <c r="C231" s="174"/>
      <c r="D231" s="175" t="s">
        <v>74</v>
      </c>
      <c r="E231" s="187" t="s">
        <v>186</v>
      </c>
      <c r="F231" s="187" t="s">
        <v>325</v>
      </c>
      <c r="G231" s="174"/>
      <c r="H231" s="174"/>
      <c r="I231" s="177"/>
      <c r="J231" s="188">
        <f>BK231</f>
        <v>0</v>
      </c>
      <c r="K231" s="174"/>
      <c r="L231" s="179"/>
      <c r="M231" s="180"/>
      <c r="N231" s="181"/>
      <c r="O231" s="181"/>
      <c r="P231" s="182">
        <f>SUM(P232:P238)</f>
        <v>0</v>
      </c>
      <c r="Q231" s="181"/>
      <c r="R231" s="182">
        <f>SUM(R232:R238)</f>
        <v>2.7509999999999999</v>
      </c>
      <c r="S231" s="181"/>
      <c r="T231" s="183">
        <f>SUM(T232:T238)</f>
        <v>0</v>
      </c>
      <c r="AR231" s="184" t="s">
        <v>83</v>
      </c>
      <c r="AT231" s="185" t="s">
        <v>74</v>
      </c>
      <c r="AU231" s="185" t="s">
        <v>83</v>
      </c>
      <c r="AY231" s="184" t="s">
        <v>156</v>
      </c>
      <c r="BK231" s="186">
        <f>SUM(BK232:BK238)</f>
        <v>0</v>
      </c>
    </row>
    <row r="232" spans="1:65" s="2" customFormat="1" ht="37.950000000000003" customHeight="1">
      <c r="A232" s="35"/>
      <c r="B232" s="36"/>
      <c r="C232" s="189" t="s">
        <v>326</v>
      </c>
      <c r="D232" s="189" t="s">
        <v>159</v>
      </c>
      <c r="E232" s="190" t="s">
        <v>327</v>
      </c>
      <c r="F232" s="191" t="s">
        <v>328</v>
      </c>
      <c r="G232" s="192" t="s">
        <v>162</v>
      </c>
      <c r="H232" s="193">
        <v>131</v>
      </c>
      <c r="I232" s="194"/>
      <c r="J232" s="193">
        <f>ROUND(I232*H232,3)</f>
        <v>0</v>
      </c>
      <c r="K232" s="195"/>
      <c r="L232" s="40"/>
      <c r="M232" s="196" t="s">
        <v>1</v>
      </c>
      <c r="N232" s="197" t="s">
        <v>41</v>
      </c>
      <c r="O232" s="72"/>
      <c r="P232" s="198">
        <f>O232*H232</f>
        <v>0</v>
      </c>
      <c r="Q232" s="198">
        <v>6.3E-3</v>
      </c>
      <c r="R232" s="198">
        <f>Q232*H232</f>
        <v>0.82530000000000003</v>
      </c>
      <c r="S232" s="198">
        <v>0</v>
      </c>
      <c r="T232" s="199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163</v>
      </c>
      <c r="AT232" s="200" t="s">
        <v>159</v>
      </c>
      <c r="AU232" s="200" t="s">
        <v>102</v>
      </c>
      <c r="AY232" s="18" t="s">
        <v>156</v>
      </c>
      <c r="BE232" s="201">
        <f>IF(N232="základná",J232,0)</f>
        <v>0</v>
      </c>
      <c r="BF232" s="201">
        <f>IF(N232="znížená",J232,0)</f>
        <v>0</v>
      </c>
      <c r="BG232" s="201">
        <f>IF(N232="zákl. prenesená",J232,0)</f>
        <v>0</v>
      </c>
      <c r="BH232" s="201">
        <f>IF(N232="zníž. prenesená",J232,0)</f>
        <v>0</v>
      </c>
      <c r="BI232" s="201">
        <f>IF(N232="nulová",J232,0)</f>
        <v>0</v>
      </c>
      <c r="BJ232" s="18" t="s">
        <v>102</v>
      </c>
      <c r="BK232" s="202">
        <f>ROUND(I232*H232,3)</f>
        <v>0</v>
      </c>
      <c r="BL232" s="18" t="s">
        <v>163</v>
      </c>
      <c r="BM232" s="200" t="s">
        <v>329</v>
      </c>
    </row>
    <row r="233" spans="1:65" s="13" customFormat="1">
      <c r="B233" s="203"/>
      <c r="C233" s="204"/>
      <c r="D233" s="205" t="s">
        <v>177</v>
      </c>
      <c r="E233" s="206" t="s">
        <v>1</v>
      </c>
      <c r="F233" s="207" t="s">
        <v>330</v>
      </c>
      <c r="G233" s="204"/>
      <c r="H233" s="208">
        <v>121</v>
      </c>
      <c r="I233" s="209"/>
      <c r="J233" s="204"/>
      <c r="K233" s="204"/>
      <c r="L233" s="210"/>
      <c r="M233" s="211"/>
      <c r="N233" s="212"/>
      <c r="O233" s="212"/>
      <c r="P233" s="212"/>
      <c r="Q233" s="212"/>
      <c r="R233" s="212"/>
      <c r="S233" s="212"/>
      <c r="T233" s="213"/>
      <c r="AT233" s="214" t="s">
        <v>177</v>
      </c>
      <c r="AU233" s="214" t="s">
        <v>102</v>
      </c>
      <c r="AV233" s="13" t="s">
        <v>102</v>
      </c>
      <c r="AW233" s="13" t="s">
        <v>30</v>
      </c>
      <c r="AX233" s="13" t="s">
        <v>75</v>
      </c>
      <c r="AY233" s="214" t="s">
        <v>156</v>
      </c>
    </row>
    <row r="234" spans="1:65" s="13" customFormat="1">
      <c r="B234" s="203"/>
      <c r="C234" s="204"/>
      <c r="D234" s="205" t="s">
        <v>177</v>
      </c>
      <c r="E234" s="206" t="s">
        <v>1</v>
      </c>
      <c r="F234" s="207" t="s">
        <v>331</v>
      </c>
      <c r="G234" s="204"/>
      <c r="H234" s="208">
        <v>10</v>
      </c>
      <c r="I234" s="209"/>
      <c r="J234" s="204"/>
      <c r="K234" s="204"/>
      <c r="L234" s="210"/>
      <c r="M234" s="211"/>
      <c r="N234" s="212"/>
      <c r="O234" s="212"/>
      <c r="P234" s="212"/>
      <c r="Q234" s="212"/>
      <c r="R234" s="212"/>
      <c r="S234" s="212"/>
      <c r="T234" s="213"/>
      <c r="AT234" s="214" t="s">
        <v>177</v>
      </c>
      <c r="AU234" s="214" t="s">
        <v>102</v>
      </c>
      <c r="AV234" s="13" t="s">
        <v>102</v>
      </c>
      <c r="AW234" s="13" t="s">
        <v>30</v>
      </c>
      <c r="AX234" s="13" t="s">
        <v>75</v>
      </c>
      <c r="AY234" s="214" t="s">
        <v>156</v>
      </c>
    </row>
    <row r="235" spans="1:65" s="14" customFormat="1">
      <c r="B235" s="215"/>
      <c r="C235" s="216"/>
      <c r="D235" s="205" t="s">
        <v>177</v>
      </c>
      <c r="E235" s="217" t="s">
        <v>1</v>
      </c>
      <c r="F235" s="218" t="s">
        <v>185</v>
      </c>
      <c r="G235" s="216"/>
      <c r="H235" s="219">
        <v>131</v>
      </c>
      <c r="I235" s="220"/>
      <c r="J235" s="216"/>
      <c r="K235" s="216"/>
      <c r="L235" s="221"/>
      <c r="M235" s="222"/>
      <c r="N235" s="223"/>
      <c r="O235" s="223"/>
      <c r="P235" s="223"/>
      <c r="Q235" s="223"/>
      <c r="R235" s="223"/>
      <c r="S235" s="223"/>
      <c r="T235" s="224"/>
      <c r="AT235" s="225" t="s">
        <v>177</v>
      </c>
      <c r="AU235" s="225" t="s">
        <v>102</v>
      </c>
      <c r="AV235" s="14" t="s">
        <v>163</v>
      </c>
      <c r="AW235" s="14" t="s">
        <v>30</v>
      </c>
      <c r="AX235" s="14" t="s">
        <v>83</v>
      </c>
      <c r="AY235" s="225" t="s">
        <v>156</v>
      </c>
    </row>
    <row r="236" spans="1:65" s="2" customFormat="1" ht="24.15" customHeight="1">
      <c r="A236" s="35"/>
      <c r="B236" s="36"/>
      <c r="C236" s="236" t="s">
        <v>332</v>
      </c>
      <c r="D236" s="236" t="s">
        <v>333</v>
      </c>
      <c r="E236" s="237" t="s">
        <v>334</v>
      </c>
      <c r="F236" s="238" t="s">
        <v>335</v>
      </c>
      <c r="G236" s="239" t="s">
        <v>162</v>
      </c>
      <c r="H236" s="240">
        <v>121</v>
      </c>
      <c r="I236" s="241"/>
      <c r="J236" s="240">
        <f>ROUND(I236*H236,3)</f>
        <v>0</v>
      </c>
      <c r="K236" s="242"/>
      <c r="L236" s="243"/>
      <c r="M236" s="244" t="s">
        <v>1</v>
      </c>
      <c r="N236" s="245" t="s">
        <v>41</v>
      </c>
      <c r="O236" s="72"/>
      <c r="P236" s="198">
        <f>O236*H236</f>
        <v>0</v>
      </c>
      <c r="Q236" s="198">
        <v>1.47E-2</v>
      </c>
      <c r="R236" s="198">
        <f>Q236*H236</f>
        <v>1.7786999999999999</v>
      </c>
      <c r="S236" s="198">
        <v>0</v>
      </c>
      <c r="T236" s="19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216</v>
      </c>
      <c r="AT236" s="200" t="s">
        <v>333</v>
      </c>
      <c r="AU236" s="200" t="s">
        <v>102</v>
      </c>
      <c r="AY236" s="18" t="s">
        <v>156</v>
      </c>
      <c r="BE236" s="201">
        <f>IF(N236="základná",J236,0)</f>
        <v>0</v>
      </c>
      <c r="BF236" s="201">
        <f>IF(N236="znížená",J236,0)</f>
        <v>0</v>
      </c>
      <c r="BG236" s="201">
        <f>IF(N236="zákl. prenesená",J236,0)</f>
        <v>0</v>
      </c>
      <c r="BH236" s="201">
        <f>IF(N236="zníž. prenesená",J236,0)</f>
        <v>0</v>
      </c>
      <c r="BI236" s="201">
        <f>IF(N236="nulová",J236,0)</f>
        <v>0</v>
      </c>
      <c r="BJ236" s="18" t="s">
        <v>102</v>
      </c>
      <c r="BK236" s="202">
        <f>ROUND(I236*H236,3)</f>
        <v>0</v>
      </c>
      <c r="BL236" s="18" t="s">
        <v>163</v>
      </c>
      <c r="BM236" s="200" t="s">
        <v>336</v>
      </c>
    </row>
    <row r="237" spans="1:65" s="2" customFormat="1" ht="24.15" customHeight="1">
      <c r="A237" s="35"/>
      <c r="B237" s="36"/>
      <c r="C237" s="236" t="s">
        <v>337</v>
      </c>
      <c r="D237" s="236" t="s">
        <v>333</v>
      </c>
      <c r="E237" s="237" t="s">
        <v>338</v>
      </c>
      <c r="F237" s="238" t="s">
        <v>339</v>
      </c>
      <c r="G237" s="239" t="s">
        <v>162</v>
      </c>
      <c r="H237" s="240">
        <v>10</v>
      </c>
      <c r="I237" s="241"/>
      <c r="J237" s="240">
        <f>ROUND(I237*H237,3)</f>
        <v>0</v>
      </c>
      <c r="K237" s="242"/>
      <c r="L237" s="243"/>
      <c r="M237" s="244" t="s">
        <v>1</v>
      </c>
      <c r="N237" s="245" t="s">
        <v>41</v>
      </c>
      <c r="O237" s="72"/>
      <c r="P237" s="198">
        <f>O237*H237</f>
        <v>0</v>
      </c>
      <c r="Q237" s="198">
        <v>1.47E-2</v>
      </c>
      <c r="R237" s="198">
        <f>Q237*H237</f>
        <v>0.14699999999999999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216</v>
      </c>
      <c r="AT237" s="200" t="s">
        <v>333</v>
      </c>
      <c r="AU237" s="200" t="s">
        <v>102</v>
      </c>
      <c r="AY237" s="18" t="s">
        <v>156</v>
      </c>
      <c r="BE237" s="201">
        <f>IF(N237="základná",J237,0)</f>
        <v>0</v>
      </c>
      <c r="BF237" s="201">
        <f>IF(N237="znížená",J237,0)</f>
        <v>0</v>
      </c>
      <c r="BG237" s="201">
        <f>IF(N237="zákl. prenesená",J237,0)</f>
        <v>0</v>
      </c>
      <c r="BH237" s="201">
        <f>IF(N237="zníž. prenesená",J237,0)</f>
        <v>0</v>
      </c>
      <c r="BI237" s="201">
        <f>IF(N237="nulová",J237,0)</f>
        <v>0</v>
      </c>
      <c r="BJ237" s="18" t="s">
        <v>102</v>
      </c>
      <c r="BK237" s="202">
        <f>ROUND(I237*H237,3)</f>
        <v>0</v>
      </c>
      <c r="BL237" s="18" t="s">
        <v>163</v>
      </c>
      <c r="BM237" s="200" t="s">
        <v>340</v>
      </c>
    </row>
    <row r="238" spans="1:65" s="13" customFormat="1">
      <c r="B238" s="203"/>
      <c r="C238" s="204"/>
      <c r="D238" s="205" t="s">
        <v>177</v>
      </c>
      <c r="E238" s="206" t="s">
        <v>1</v>
      </c>
      <c r="F238" s="207" t="s">
        <v>224</v>
      </c>
      <c r="G238" s="204"/>
      <c r="H238" s="208">
        <v>10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177</v>
      </c>
      <c r="AU238" s="214" t="s">
        <v>102</v>
      </c>
      <c r="AV238" s="13" t="s">
        <v>102</v>
      </c>
      <c r="AW238" s="13" t="s">
        <v>30</v>
      </c>
      <c r="AX238" s="13" t="s">
        <v>83</v>
      </c>
      <c r="AY238" s="214" t="s">
        <v>156</v>
      </c>
    </row>
    <row r="239" spans="1:65" s="12" customFormat="1" ht="22.95" customHeight="1">
      <c r="B239" s="173"/>
      <c r="C239" s="174"/>
      <c r="D239" s="175" t="s">
        <v>74</v>
      </c>
      <c r="E239" s="187" t="s">
        <v>194</v>
      </c>
      <c r="F239" s="187" t="s">
        <v>341</v>
      </c>
      <c r="G239" s="174"/>
      <c r="H239" s="174"/>
      <c r="I239" s="177"/>
      <c r="J239" s="188">
        <f>BK239</f>
        <v>0</v>
      </c>
      <c r="K239" s="174"/>
      <c r="L239" s="179"/>
      <c r="M239" s="180"/>
      <c r="N239" s="181"/>
      <c r="O239" s="181"/>
      <c r="P239" s="182">
        <f>SUM(P240:P261)</f>
        <v>0</v>
      </c>
      <c r="Q239" s="181"/>
      <c r="R239" s="182">
        <f>SUM(R240:R261)</f>
        <v>6015.5456563999996</v>
      </c>
      <c r="S239" s="181"/>
      <c r="T239" s="183">
        <f>SUM(T240:T261)</f>
        <v>0</v>
      </c>
      <c r="AR239" s="184" t="s">
        <v>83</v>
      </c>
      <c r="AT239" s="185" t="s">
        <v>74</v>
      </c>
      <c r="AU239" s="185" t="s">
        <v>83</v>
      </c>
      <c r="AY239" s="184" t="s">
        <v>156</v>
      </c>
      <c r="BK239" s="186">
        <f>SUM(BK240:BK261)</f>
        <v>0</v>
      </c>
    </row>
    <row r="240" spans="1:65" s="2" customFormat="1" ht="37.950000000000003" customHeight="1">
      <c r="A240" s="35"/>
      <c r="B240" s="36"/>
      <c r="C240" s="189" t="s">
        <v>342</v>
      </c>
      <c r="D240" s="189" t="s">
        <v>159</v>
      </c>
      <c r="E240" s="190" t="s">
        <v>343</v>
      </c>
      <c r="F240" s="191" t="s">
        <v>344</v>
      </c>
      <c r="G240" s="192" t="s">
        <v>253</v>
      </c>
      <c r="H240" s="193">
        <v>8120</v>
      </c>
      <c r="I240" s="194"/>
      <c r="J240" s="193">
        <f>ROUND(I240*H240,3)</f>
        <v>0</v>
      </c>
      <c r="K240" s="195"/>
      <c r="L240" s="40"/>
      <c r="M240" s="196" t="s">
        <v>1</v>
      </c>
      <c r="N240" s="197" t="s">
        <v>41</v>
      </c>
      <c r="O240" s="72"/>
      <c r="P240" s="198">
        <f>O240*H240</f>
        <v>0</v>
      </c>
      <c r="Q240" s="198">
        <v>0.112</v>
      </c>
      <c r="R240" s="198">
        <f>Q240*H240</f>
        <v>909.44</v>
      </c>
      <c r="S240" s="198">
        <v>0</v>
      </c>
      <c r="T240" s="199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0" t="s">
        <v>163</v>
      </c>
      <c r="AT240" s="200" t="s">
        <v>159</v>
      </c>
      <c r="AU240" s="200" t="s">
        <v>102</v>
      </c>
      <c r="AY240" s="18" t="s">
        <v>156</v>
      </c>
      <c r="BE240" s="201">
        <f>IF(N240="základná",J240,0)</f>
        <v>0</v>
      </c>
      <c r="BF240" s="201">
        <f>IF(N240="znížená",J240,0)</f>
        <v>0</v>
      </c>
      <c r="BG240" s="201">
        <f>IF(N240="zákl. prenesená",J240,0)</f>
        <v>0</v>
      </c>
      <c r="BH240" s="201">
        <f>IF(N240="zníž. prenesená",J240,0)</f>
        <v>0</v>
      </c>
      <c r="BI240" s="201">
        <f>IF(N240="nulová",J240,0)</f>
        <v>0</v>
      </c>
      <c r="BJ240" s="18" t="s">
        <v>102</v>
      </c>
      <c r="BK240" s="202">
        <f>ROUND(I240*H240,3)</f>
        <v>0</v>
      </c>
      <c r="BL240" s="18" t="s">
        <v>163</v>
      </c>
      <c r="BM240" s="200" t="s">
        <v>345</v>
      </c>
    </row>
    <row r="241" spans="1:65" s="13" customFormat="1">
      <c r="B241" s="203"/>
      <c r="C241" s="204"/>
      <c r="D241" s="205" t="s">
        <v>177</v>
      </c>
      <c r="E241" s="206" t="s">
        <v>1</v>
      </c>
      <c r="F241" s="207" t="s">
        <v>261</v>
      </c>
      <c r="G241" s="204"/>
      <c r="H241" s="208">
        <v>8120</v>
      </c>
      <c r="I241" s="209"/>
      <c r="J241" s="204"/>
      <c r="K241" s="204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177</v>
      </c>
      <c r="AU241" s="214" t="s">
        <v>102</v>
      </c>
      <c r="AV241" s="13" t="s">
        <v>102</v>
      </c>
      <c r="AW241" s="13" t="s">
        <v>30</v>
      </c>
      <c r="AX241" s="13" t="s">
        <v>83</v>
      </c>
      <c r="AY241" s="214" t="s">
        <v>156</v>
      </c>
    </row>
    <row r="242" spans="1:65" s="2" customFormat="1" ht="37.950000000000003" customHeight="1">
      <c r="A242" s="35"/>
      <c r="B242" s="36"/>
      <c r="C242" s="189" t="s">
        <v>346</v>
      </c>
      <c r="D242" s="189" t="s">
        <v>159</v>
      </c>
      <c r="E242" s="190" t="s">
        <v>347</v>
      </c>
      <c r="F242" s="191" t="s">
        <v>348</v>
      </c>
      <c r="G242" s="192" t="s">
        <v>253</v>
      </c>
      <c r="H242" s="193">
        <v>8120</v>
      </c>
      <c r="I242" s="194"/>
      <c r="J242" s="193">
        <f>ROUND(I242*H242,3)</f>
        <v>0</v>
      </c>
      <c r="K242" s="195"/>
      <c r="L242" s="40"/>
      <c r="M242" s="196" t="s">
        <v>1</v>
      </c>
      <c r="N242" s="197" t="s">
        <v>41</v>
      </c>
      <c r="O242" s="72"/>
      <c r="P242" s="198">
        <f>O242*H242</f>
        <v>0</v>
      </c>
      <c r="Q242" s="198">
        <v>8.0960000000000004E-2</v>
      </c>
      <c r="R242" s="198">
        <f>Q242*H242</f>
        <v>657.39520000000005</v>
      </c>
      <c r="S242" s="198">
        <v>0</v>
      </c>
      <c r="T242" s="19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0" t="s">
        <v>163</v>
      </c>
      <c r="AT242" s="200" t="s">
        <v>159</v>
      </c>
      <c r="AU242" s="200" t="s">
        <v>102</v>
      </c>
      <c r="AY242" s="18" t="s">
        <v>156</v>
      </c>
      <c r="BE242" s="201">
        <f>IF(N242="základná",J242,0)</f>
        <v>0</v>
      </c>
      <c r="BF242" s="201">
        <f>IF(N242="znížená",J242,0)</f>
        <v>0</v>
      </c>
      <c r="BG242" s="201">
        <f>IF(N242="zákl. prenesená",J242,0)</f>
        <v>0</v>
      </c>
      <c r="BH242" s="201">
        <f>IF(N242="zníž. prenesená",J242,0)</f>
        <v>0</v>
      </c>
      <c r="BI242" s="201">
        <f>IF(N242="nulová",J242,0)</f>
        <v>0</v>
      </c>
      <c r="BJ242" s="18" t="s">
        <v>102</v>
      </c>
      <c r="BK242" s="202">
        <f>ROUND(I242*H242,3)</f>
        <v>0</v>
      </c>
      <c r="BL242" s="18" t="s">
        <v>163</v>
      </c>
      <c r="BM242" s="200" t="s">
        <v>349</v>
      </c>
    </row>
    <row r="243" spans="1:65" s="2" customFormat="1" ht="24.15" customHeight="1">
      <c r="A243" s="35"/>
      <c r="B243" s="36"/>
      <c r="C243" s="189" t="s">
        <v>350</v>
      </c>
      <c r="D243" s="189" t="s">
        <v>159</v>
      </c>
      <c r="E243" s="190" t="s">
        <v>351</v>
      </c>
      <c r="F243" s="191" t="s">
        <v>352</v>
      </c>
      <c r="G243" s="192" t="s">
        <v>253</v>
      </c>
      <c r="H243" s="193">
        <v>8120</v>
      </c>
      <c r="I243" s="194"/>
      <c r="J243" s="193">
        <f>ROUND(I243*H243,3)</f>
        <v>0</v>
      </c>
      <c r="K243" s="195"/>
      <c r="L243" s="40"/>
      <c r="M243" s="196" t="s">
        <v>1</v>
      </c>
      <c r="N243" s="197" t="s">
        <v>41</v>
      </c>
      <c r="O243" s="72"/>
      <c r="P243" s="198">
        <f>O243*H243</f>
        <v>0</v>
      </c>
      <c r="Q243" s="198">
        <v>0.106</v>
      </c>
      <c r="R243" s="198">
        <f>Q243*H243</f>
        <v>860.72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163</v>
      </c>
      <c r="AT243" s="200" t="s">
        <v>159</v>
      </c>
      <c r="AU243" s="200" t="s">
        <v>102</v>
      </c>
      <c r="AY243" s="18" t="s">
        <v>156</v>
      </c>
      <c r="BE243" s="201">
        <f>IF(N243="základná",J243,0)</f>
        <v>0</v>
      </c>
      <c r="BF243" s="201">
        <f>IF(N243="znížená",J243,0)</f>
        <v>0</v>
      </c>
      <c r="BG243" s="201">
        <f>IF(N243="zákl. prenesená",J243,0)</f>
        <v>0</v>
      </c>
      <c r="BH243" s="201">
        <f>IF(N243="zníž. prenesená",J243,0)</f>
        <v>0</v>
      </c>
      <c r="BI243" s="201">
        <f>IF(N243="nulová",J243,0)</f>
        <v>0</v>
      </c>
      <c r="BJ243" s="18" t="s">
        <v>102</v>
      </c>
      <c r="BK243" s="202">
        <f>ROUND(I243*H243,3)</f>
        <v>0</v>
      </c>
      <c r="BL243" s="18" t="s">
        <v>163</v>
      </c>
      <c r="BM243" s="200" t="s">
        <v>353</v>
      </c>
    </row>
    <row r="244" spans="1:65" s="13" customFormat="1">
      <c r="B244" s="203"/>
      <c r="C244" s="204"/>
      <c r="D244" s="205" t="s">
        <v>177</v>
      </c>
      <c r="E244" s="206" t="s">
        <v>1</v>
      </c>
      <c r="F244" s="207" t="s">
        <v>261</v>
      </c>
      <c r="G244" s="204"/>
      <c r="H244" s="208">
        <v>8120</v>
      </c>
      <c r="I244" s="209"/>
      <c r="J244" s="204"/>
      <c r="K244" s="204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177</v>
      </c>
      <c r="AU244" s="214" t="s">
        <v>102</v>
      </c>
      <c r="AV244" s="13" t="s">
        <v>102</v>
      </c>
      <c r="AW244" s="13" t="s">
        <v>30</v>
      </c>
      <c r="AX244" s="13" t="s">
        <v>83</v>
      </c>
      <c r="AY244" s="214" t="s">
        <v>156</v>
      </c>
    </row>
    <row r="245" spans="1:65" s="2" customFormat="1" ht="24.15" customHeight="1">
      <c r="A245" s="35"/>
      <c r="B245" s="36"/>
      <c r="C245" s="189" t="s">
        <v>354</v>
      </c>
      <c r="D245" s="189" t="s">
        <v>159</v>
      </c>
      <c r="E245" s="190" t="s">
        <v>355</v>
      </c>
      <c r="F245" s="191" t="s">
        <v>356</v>
      </c>
      <c r="G245" s="192" t="s">
        <v>253</v>
      </c>
      <c r="H245" s="193">
        <v>91</v>
      </c>
      <c r="I245" s="194"/>
      <c r="J245" s="193">
        <f>ROUND(I245*H245,3)</f>
        <v>0</v>
      </c>
      <c r="K245" s="195"/>
      <c r="L245" s="40"/>
      <c r="M245" s="196" t="s">
        <v>1</v>
      </c>
      <c r="N245" s="197" t="s">
        <v>41</v>
      </c>
      <c r="O245" s="72"/>
      <c r="P245" s="198">
        <f>O245*H245</f>
        <v>0</v>
      </c>
      <c r="Q245" s="198">
        <v>0.39800000000000002</v>
      </c>
      <c r="R245" s="198">
        <f>Q245*H245</f>
        <v>36.218000000000004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163</v>
      </c>
      <c r="AT245" s="200" t="s">
        <v>159</v>
      </c>
      <c r="AU245" s="200" t="s">
        <v>102</v>
      </c>
      <c r="AY245" s="18" t="s">
        <v>156</v>
      </c>
      <c r="BE245" s="201">
        <f>IF(N245="základná",J245,0)</f>
        <v>0</v>
      </c>
      <c r="BF245" s="201">
        <f>IF(N245="znížená",J245,0)</f>
        <v>0</v>
      </c>
      <c r="BG245" s="201">
        <f>IF(N245="zákl. prenesená",J245,0)</f>
        <v>0</v>
      </c>
      <c r="BH245" s="201">
        <f>IF(N245="zníž. prenesená",J245,0)</f>
        <v>0</v>
      </c>
      <c r="BI245" s="201">
        <f>IF(N245="nulová",J245,0)</f>
        <v>0</v>
      </c>
      <c r="BJ245" s="18" t="s">
        <v>102</v>
      </c>
      <c r="BK245" s="202">
        <f>ROUND(I245*H245,3)</f>
        <v>0</v>
      </c>
      <c r="BL245" s="18" t="s">
        <v>163</v>
      </c>
      <c r="BM245" s="200" t="s">
        <v>357</v>
      </c>
    </row>
    <row r="246" spans="1:65" s="13" customFormat="1">
      <c r="B246" s="203"/>
      <c r="C246" s="204"/>
      <c r="D246" s="205" t="s">
        <v>177</v>
      </c>
      <c r="E246" s="206" t="s">
        <v>1</v>
      </c>
      <c r="F246" s="207" t="s">
        <v>122</v>
      </c>
      <c r="G246" s="204"/>
      <c r="H246" s="208">
        <v>91</v>
      </c>
      <c r="I246" s="209"/>
      <c r="J246" s="204"/>
      <c r="K246" s="204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177</v>
      </c>
      <c r="AU246" s="214" t="s">
        <v>102</v>
      </c>
      <c r="AV246" s="13" t="s">
        <v>102</v>
      </c>
      <c r="AW246" s="13" t="s">
        <v>30</v>
      </c>
      <c r="AX246" s="13" t="s">
        <v>83</v>
      </c>
      <c r="AY246" s="214" t="s">
        <v>156</v>
      </c>
    </row>
    <row r="247" spans="1:65" s="2" customFormat="1" ht="24.15" customHeight="1">
      <c r="A247" s="35"/>
      <c r="B247" s="36"/>
      <c r="C247" s="189" t="s">
        <v>358</v>
      </c>
      <c r="D247" s="189" t="s">
        <v>159</v>
      </c>
      <c r="E247" s="190" t="s">
        <v>359</v>
      </c>
      <c r="F247" s="191" t="s">
        <v>360</v>
      </c>
      <c r="G247" s="192" t="s">
        <v>253</v>
      </c>
      <c r="H247" s="193">
        <v>8120</v>
      </c>
      <c r="I247" s="194"/>
      <c r="J247" s="193">
        <f>ROUND(I247*H247,3)</f>
        <v>0</v>
      </c>
      <c r="K247" s="195"/>
      <c r="L247" s="40"/>
      <c r="M247" s="196" t="s">
        <v>1</v>
      </c>
      <c r="N247" s="197" t="s">
        <v>41</v>
      </c>
      <c r="O247" s="72"/>
      <c r="P247" s="198">
        <f>O247*H247</f>
        <v>0</v>
      </c>
      <c r="Q247" s="198">
        <v>0.38624999999999998</v>
      </c>
      <c r="R247" s="198">
        <f>Q247*H247</f>
        <v>3136.35</v>
      </c>
      <c r="S247" s="198">
        <v>0</v>
      </c>
      <c r="T247" s="19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163</v>
      </c>
      <c r="AT247" s="200" t="s">
        <v>159</v>
      </c>
      <c r="AU247" s="200" t="s">
        <v>102</v>
      </c>
      <c r="AY247" s="18" t="s">
        <v>156</v>
      </c>
      <c r="BE247" s="201">
        <f>IF(N247="základná",J247,0)</f>
        <v>0</v>
      </c>
      <c r="BF247" s="201">
        <f>IF(N247="znížená",J247,0)</f>
        <v>0</v>
      </c>
      <c r="BG247" s="201">
        <f>IF(N247="zákl. prenesená",J247,0)</f>
        <v>0</v>
      </c>
      <c r="BH247" s="201">
        <f>IF(N247="zníž. prenesená",J247,0)</f>
        <v>0</v>
      </c>
      <c r="BI247" s="201">
        <f>IF(N247="nulová",J247,0)</f>
        <v>0</v>
      </c>
      <c r="BJ247" s="18" t="s">
        <v>102</v>
      </c>
      <c r="BK247" s="202">
        <f>ROUND(I247*H247,3)</f>
        <v>0</v>
      </c>
      <c r="BL247" s="18" t="s">
        <v>163</v>
      </c>
      <c r="BM247" s="200" t="s">
        <v>361</v>
      </c>
    </row>
    <row r="248" spans="1:65" s="2" customFormat="1" ht="24.15" customHeight="1">
      <c r="A248" s="35"/>
      <c r="B248" s="36"/>
      <c r="C248" s="189" t="s">
        <v>362</v>
      </c>
      <c r="D248" s="189" t="s">
        <v>159</v>
      </c>
      <c r="E248" s="190" t="s">
        <v>363</v>
      </c>
      <c r="F248" s="191" t="s">
        <v>364</v>
      </c>
      <c r="G248" s="192" t="s">
        <v>253</v>
      </c>
      <c r="H248" s="193">
        <v>1930.633</v>
      </c>
      <c r="I248" s="194"/>
      <c r="J248" s="193">
        <f>ROUND(I248*H248,3)</f>
        <v>0</v>
      </c>
      <c r="K248" s="195"/>
      <c r="L248" s="40"/>
      <c r="M248" s="196" t="s">
        <v>1</v>
      </c>
      <c r="N248" s="197" t="s">
        <v>41</v>
      </c>
      <c r="O248" s="72"/>
      <c r="P248" s="198">
        <f>O248*H248</f>
        <v>0</v>
      </c>
      <c r="Q248" s="198">
        <v>8.4000000000000005E-2</v>
      </c>
      <c r="R248" s="198">
        <f>Q248*H248</f>
        <v>162.17317200000002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163</v>
      </c>
      <c r="AT248" s="200" t="s">
        <v>159</v>
      </c>
      <c r="AU248" s="200" t="s">
        <v>102</v>
      </c>
      <c r="AY248" s="18" t="s">
        <v>156</v>
      </c>
      <c r="BE248" s="201">
        <f>IF(N248="základná",J248,0)</f>
        <v>0</v>
      </c>
      <c r="BF248" s="201">
        <f>IF(N248="znížená",J248,0)</f>
        <v>0</v>
      </c>
      <c r="BG248" s="201">
        <f>IF(N248="zákl. prenesená",J248,0)</f>
        <v>0</v>
      </c>
      <c r="BH248" s="201">
        <f>IF(N248="zníž. prenesená",J248,0)</f>
        <v>0</v>
      </c>
      <c r="BI248" s="201">
        <f>IF(N248="nulová",J248,0)</f>
        <v>0</v>
      </c>
      <c r="BJ248" s="18" t="s">
        <v>102</v>
      </c>
      <c r="BK248" s="202">
        <f>ROUND(I248*H248,3)</f>
        <v>0</v>
      </c>
      <c r="BL248" s="18" t="s">
        <v>163</v>
      </c>
      <c r="BM248" s="200" t="s">
        <v>365</v>
      </c>
    </row>
    <row r="249" spans="1:65" s="13" customFormat="1">
      <c r="B249" s="203"/>
      <c r="C249" s="204"/>
      <c r="D249" s="205" t="s">
        <v>177</v>
      </c>
      <c r="E249" s="206" t="s">
        <v>1</v>
      </c>
      <c r="F249" s="207" t="s">
        <v>255</v>
      </c>
      <c r="G249" s="204"/>
      <c r="H249" s="208">
        <v>10179.503000000001</v>
      </c>
      <c r="I249" s="209"/>
      <c r="J249" s="204"/>
      <c r="K249" s="204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177</v>
      </c>
      <c r="AU249" s="214" t="s">
        <v>102</v>
      </c>
      <c r="AV249" s="13" t="s">
        <v>102</v>
      </c>
      <c r="AW249" s="13" t="s">
        <v>30</v>
      </c>
      <c r="AX249" s="13" t="s">
        <v>75</v>
      </c>
      <c r="AY249" s="214" t="s">
        <v>156</v>
      </c>
    </row>
    <row r="250" spans="1:65" s="13" customFormat="1">
      <c r="B250" s="203"/>
      <c r="C250" s="204"/>
      <c r="D250" s="205" t="s">
        <v>177</v>
      </c>
      <c r="E250" s="206" t="s">
        <v>1</v>
      </c>
      <c r="F250" s="207" t="s">
        <v>366</v>
      </c>
      <c r="G250" s="204"/>
      <c r="H250" s="208">
        <v>-8120</v>
      </c>
      <c r="I250" s="209"/>
      <c r="J250" s="204"/>
      <c r="K250" s="204"/>
      <c r="L250" s="210"/>
      <c r="M250" s="211"/>
      <c r="N250" s="212"/>
      <c r="O250" s="212"/>
      <c r="P250" s="212"/>
      <c r="Q250" s="212"/>
      <c r="R250" s="212"/>
      <c r="S250" s="212"/>
      <c r="T250" s="213"/>
      <c r="AT250" s="214" t="s">
        <v>177</v>
      </c>
      <c r="AU250" s="214" t="s">
        <v>102</v>
      </c>
      <c r="AV250" s="13" t="s">
        <v>102</v>
      </c>
      <c r="AW250" s="13" t="s">
        <v>30</v>
      </c>
      <c r="AX250" s="13" t="s">
        <v>75</v>
      </c>
      <c r="AY250" s="214" t="s">
        <v>156</v>
      </c>
    </row>
    <row r="251" spans="1:65" s="13" customFormat="1">
      <c r="B251" s="203"/>
      <c r="C251" s="204"/>
      <c r="D251" s="205" t="s">
        <v>177</v>
      </c>
      <c r="E251" s="206" t="s">
        <v>1</v>
      </c>
      <c r="F251" s="207" t="s">
        <v>367</v>
      </c>
      <c r="G251" s="204"/>
      <c r="H251" s="208">
        <v>-128.87</v>
      </c>
      <c r="I251" s="209"/>
      <c r="J251" s="204"/>
      <c r="K251" s="204"/>
      <c r="L251" s="210"/>
      <c r="M251" s="211"/>
      <c r="N251" s="212"/>
      <c r="O251" s="212"/>
      <c r="P251" s="212"/>
      <c r="Q251" s="212"/>
      <c r="R251" s="212"/>
      <c r="S251" s="212"/>
      <c r="T251" s="213"/>
      <c r="AT251" s="214" t="s">
        <v>177</v>
      </c>
      <c r="AU251" s="214" t="s">
        <v>102</v>
      </c>
      <c r="AV251" s="13" t="s">
        <v>102</v>
      </c>
      <c r="AW251" s="13" t="s">
        <v>30</v>
      </c>
      <c r="AX251" s="13" t="s">
        <v>75</v>
      </c>
      <c r="AY251" s="214" t="s">
        <v>156</v>
      </c>
    </row>
    <row r="252" spans="1:65" s="14" customFormat="1">
      <c r="B252" s="215"/>
      <c r="C252" s="216"/>
      <c r="D252" s="205" t="s">
        <v>177</v>
      </c>
      <c r="E252" s="217" t="s">
        <v>115</v>
      </c>
      <c r="F252" s="218" t="s">
        <v>185</v>
      </c>
      <c r="G252" s="216"/>
      <c r="H252" s="219">
        <v>1930.633</v>
      </c>
      <c r="I252" s="220"/>
      <c r="J252" s="216"/>
      <c r="K252" s="216"/>
      <c r="L252" s="221"/>
      <c r="M252" s="222"/>
      <c r="N252" s="223"/>
      <c r="O252" s="223"/>
      <c r="P252" s="223"/>
      <c r="Q252" s="223"/>
      <c r="R252" s="223"/>
      <c r="S252" s="223"/>
      <c r="T252" s="224"/>
      <c r="AT252" s="225" t="s">
        <v>177</v>
      </c>
      <c r="AU252" s="225" t="s">
        <v>102</v>
      </c>
      <c r="AV252" s="14" t="s">
        <v>163</v>
      </c>
      <c r="AW252" s="14" t="s">
        <v>30</v>
      </c>
      <c r="AX252" s="14" t="s">
        <v>83</v>
      </c>
      <c r="AY252" s="225" t="s">
        <v>156</v>
      </c>
    </row>
    <row r="253" spans="1:65" s="2" customFormat="1" ht="14.4" customHeight="1">
      <c r="A253" s="35"/>
      <c r="B253" s="36"/>
      <c r="C253" s="236" t="s">
        <v>368</v>
      </c>
      <c r="D253" s="236" t="s">
        <v>333</v>
      </c>
      <c r="E253" s="237" t="s">
        <v>369</v>
      </c>
      <c r="F253" s="238" t="s">
        <v>370</v>
      </c>
      <c r="G253" s="239" t="s">
        <v>162</v>
      </c>
      <c r="H253" s="240">
        <v>7799.7569999999996</v>
      </c>
      <c r="I253" s="241"/>
      <c r="J253" s="240">
        <f>ROUND(I253*H253,3)</f>
        <v>0</v>
      </c>
      <c r="K253" s="242"/>
      <c r="L253" s="243"/>
      <c r="M253" s="244" t="s">
        <v>1</v>
      </c>
      <c r="N253" s="245" t="s">
        <v>41</v>
      </c>
      <c r="O253" s="72"/>
      <c r="P253" s="198">
        <f>O253*H253</f>
        <v>0</v>
      </c>
      <c r="Q253" s="198">
        <v>2.92E-2</v>
      </c>
      <c r="R253" s="198">
        <f>Q253*H253</f>
        <v>227.75290439999998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216</v>
      </c>
      <c r="AT253" s="200" t="s">
        <v>333</v>
      </c>
      <c r="AU253" s="200" t="s">
        <v>102</v>
      </c>
      <c r="AY253" s="18" t="s">
        <v>156</v>
      </c>
      <c r="BE253" s="201">
        <f>IF(N253="základná",J253,0)</f>
        <v>0</v>
      </c>
      <c r="BF253" s="201">
        <f>IF(N253="znížená",J253,0)</f>
        <v>0</v>
      </c>
      <c r="BG253" s="201">
        <f>IF(N253="zákl. prenesená",J253,0)</f>
        <v>0</v>
      </c>
      <c r="BH253" s="201">
        <f>IF(N253="zníž. prenesená",J253,0)</f>
        <v>0</v>
      </c>
      <c r="BI253" s="201">
        <f>IF(N253="nulová",J253,0)</f>
        <v>0</v>
      </c>
      <c r="BJ253" s="18" t="s">
        <v>102</v>
      </c>
      <c r="BK253" s="202">
        <f>ROUND(I253*H253,3)</f>
        <v>0</v>
      </c>
      <c r="BL253" s="18" t="s">
        <v>163</v>
      </c>
      <c r="BM253" s="200" t="s">
        <v>371</v>
      </c>
    </row>
    <row r="254" spans="1:65" s="13" customFormat="1">
      <c r="B254" s="203"/>
      <c r="C254" s="204"/>
      <c r="D254" s="205" t="s">
        <v>177</v>
      </c>
      <c r="E254" s="206" t="s">
        <v>1</v>
      </c>
      <c r="F254" s="207" t="s">
        <v>372</v>
      </c>
      <c r="G254" s="204"/>
      <c r="H254" s="208">
        <v>7799.7569999999996</v>
      </c>
      <c r="I254" s="209"/>
      <c r="J254" s="204"/>
      <c r="K254" s="204"/>
      <c r="L254" s="210"/>
      <c r="M254" s="211"/>
      <c r="N254" s="212"/>
      <c r="O254" s="212"/>
      <c r="P254" s="212"/>
      <c r="Q254" s="212"/>
      <c r="R254" s="212"/>
      <c r="S254" s="212"/>
      <c r="T254" s="213"/>
      <c r="AT254" s="214" t="s">
        <v>177</v>
      </c>
      <c r="AU254" s="214" t="s">
        <v>102</v>
      </c>
      <c r="AV254" s="13" t="s">
        <v>102</v>
      </c>
      <c r="AW254" s="13" t="s">
        <v>30</v>
      </c>
      <c r="AX254" s="13" t="s">
        <v>83</v>
      </c>
      <c r="AY254" s="214" t="s">
        <v>156</v>
      </c>
    </row>
    <row r="255" spans="1:65" s="2" customFormat="1" ht="37.950000000000003" customHeight="1">
      <c r="A255" s="35"/>
      <c r="B255" s="36"/>
      <c r="C255" s="189" t="s">
        <v>373</v>
      </c>
      <c r="D255" s="189" t="s">
        <v>159</v>
      </c>
      <c r="E255" s="190" t="s">
        <v>374</v>
      </c>
      <c r="F255" s="191" t="s">
        <v>375</v>
      </c>
      <c r="G255" s="192" t="s">
        <v>253</v>
      </c>
      <c r="H255" s="193">
        <v>91</v>
      </c>
      <c r="I255" s="194"/>
      <c r="J255" s="193">
        <f>ROUND(I255*H255,3)</f>
        <v>0</v>
      </c>
      <c r="K255" s="195"/>
      <c r="L255" s="40"/>
      <c r="M255" s="196" t="s">
        <v>1</v>
      </c>
      <c r="N255" s="197" t="s">
        <v>41</v>
      </c>
      <c r="O255" s="72"/>
      <c r="P255" s="198">
        <f>O255*H255</f>
        <v>0</v>
      </c>
      <c r="Q255" s="198">
        <v>9.2499999999999999E-2</v>
      </c>
      <c r="R255" s="198">
        <f>Q255*H255</f>
        <v>8.4175000000000004</v>
      </c>
      <c r="S255" s="198">
        <v>0</v>
      </c>
      <c r="T255" s="199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0" t="s">
        <v>163</v>
      </c>
      <c r="AT255" s="200" t="s">
        <v>159</v>
      </c>
      <c r="AU255" s="200" t="s">
        <v>102</v>
      </c>
      <c r="AY255" s="18" t="s">
        <v>156</v>
      </c>
      <c r="BE255" s="201">
        <f>IF(N255="základná",J255,0)</f>
        <v>0</v>
      </c>
      <c r="BF255" s="201">
        <f>IF(N255="znížená",J255,0)</f>
        <v>0</v>
      </c>
      <c r="BG255" s="201">
        <f>IF(N255="zákl. prenesená",J255,0)</f>
        <v>0</v>
      </c>
      <c r="BH255" s="201">
        <f>IF(N255="zníž. prenesená",J255,0)</f>
        <v>0</v>
      </c>
      <c r="BI255" s="201">
        <f>IF(N255="nulová",J255,0)</f>
        <v>0</v>
      </c>
      <c r="BJ255" s="18" t="s">
        <v>102</v>
      </c>
      <c r="BK255" s="202">
        <f>ROUND(I255*H255,3)</f>
        <v>0</v>
      </c>
      <c r="BL255" s="18" t="s">
        <v>163</v>
      </c>
      <c r="BM255" s="200" t="s">
        <v>376</v>
      </c>
    </row>
    <row r="256" spans="1:65" s="15" customFormat="1">
      <c r="B256" s="226"/>
      <c r="C256" s="227"/>
      <c r="D256" s="205" t="s">
        <v>177</v>
      </c>
      <c r="E256" s="228" t="s">
        <v>1</v>
      </c>
      <c r="F256" s="229" t="s">
        <v>377</v>
      </c>
      <c r="G256" s="227"/>
      <c r="H256" s="228" t="s">
        <v>1</v>
      </c>
      <c r="I256" s="230"/>
      <c r="J256" s="227"/>
      <c r="K256" s="227"/>
      <c r="L256" s="231"/>
      <c r="M256" s="232"/>
      <c r="N256" s="233"/>
      <c r="O256" s="233"/>
      <c r="P256" s="233"/>
      <c r="Q256" s="233"/>
      <c r="R256" s="233"/>
      <c r="S256" s="233"/>
      <c r="T256" s="234"/>
      <c r="AT256" s="235" t="s">
        <v>177</v>
      </c>
      <c r="AU256" s="235" t="s">
        <v>102</v>
      </c>
      <c r="AV256" s="15" t="s">
        <v>83</v>
      </c>
      <c r="AW256" s="15" t="s">
        <v>30</v>
      </c>
      <c r="AX256" s="15" t="s">
        <v>75</v>
      </c>
      <c r="AY256" s="235" t="s">
        <v>156</v>
      </c>
    </row>
    <row r="257" spans="1:65" s="13" customFormat="1">
      <c r="B257" s="203"/>
      <c r="C257" s="204"/>
      <c r="D257" s="205" t="s">
        <v>177</v>
      </c>
      <c r="E257" s="206" t="s">
        <v>1</v>
      </c>
      <c r="F257" s="207" t="s">
        <v>378</v>
      </c>
      <c r="G257" s="204"/>
      <c r="H257" s="208">
        <v>39.125</v>
      </c>
      <c r="I257" s="209"/>
      <c r="J257" s="204"/>
      <c r="K257" s="204"/>
      <c r="L257" s="210"/>
      <c r="M257" s="211"/>
      <c r="N257" s="212"/>
      <c r="O257" s="212"/>
      <c r="P257" s="212"/>
      <c r="Q257" s="212"/>
      <c r="R257" s="212"/>
      <c r="S257" s="212"/>
      <c r="T257" s="213"/>
      <c r="AT257" s="214" t="s">
        <v>177</v>
      </c>
      <c r="AU257" s="214" t="s">
        <v>102</v>
      </c>
      <c r="AV257" s="13" t="s">
        <v>102</v>
      </c>
      <c r="AW257" s="13" t="s">
        <v>30</v>
      </c>
      <c r="AX257" s="13" t="s">
        <v>75</v>
      </c>
      <c r="AY257" s="214" t="s">
        <v>156</v>
      </c>
    </row>
    <row r="258" spans="1:65" s="13" customFormat="1">
      <c r="B258" s="203"/>
      <c r="C258" s="204"/>
      <c r="D258" s="205" t="s">
        <v>177</v>
      </c>
      <c r="E258" s="206" t="s">
        <v>1</v>
      </c>
      <c r="F258" s="207" t="s">
        <v>379</v>
      </c>
      <c r="G258" s="204"/>
      <c r="H258" s="208">
        <v>51.875</v>
      </c>
      <c r="I258" s="209"/>
      <c r="J258" s="204"/>
      <c r="K258" s="204"/>
      <c r="L258" s="210"/>
      <c r="M258" s="211"/>
      <c r="N258" s="212"/>
      <c r="O258" s="212"/>
      <c r="P258" s="212"/>
      <c r="Q258" s="212"/>
      <c r="R258" s="212"/>
      <c r="S258" s="212"/>
      <c r="T258" s="213"/>
      <c r="AT258" s="214" t="s">
        <v>177</v>
      </c>
      <c r="AU258" s="214" t="s">
        <v>102</v>
      </c>
      <c r="AV258" s="13" t="s">
        <v>102</v>
      </c>
      <c r="AW258" s="13" t="s">
        <v>30</v>
      </c>
      <c r="AX258" s="13" t="s">
        <v>75</v>
      </c>
      <c r="AY258" s="214" t="s">
        <v>156</v>
      </c>
    </row>
    <row r="259" spans="1:65" s="14" customFormat="1">
      <c r="B259" s="215"/>
      <c r="C259" s="216"/>
      <c r="D259" s="205" t="s">
        <v>177</v>
      </c>
      <c r="E259" s="217" t="s">
        <v>122</v>
      </c>
      <c r="F259" s="218" t="s">
        <v>185</v>
      </c>
      <c r="G259" s="216"/>
      <c r="H259" s="219">
        <v>91</v>
      </c>
      <c r="I259" s="220"/>
      <c r="J259" s="216"/>
      <c r="K259" s="216"/>
      <c r="L259" s="221"/>
      <c r="M259" s="222"/>
      <c r="N259" s="223"/>
      <c r="O259" s="223"/>
      <c r="P259" s="223"/>
      <c r="Q259" s="223"/>
      <c r="R259" s="223"/>
      <c r="S259" s="223"/>
      <c r="T259" s="224"/>
      <c r="AT259" s="225" t="s">
        <v>177</v>
      </c>
      <c r="AU259" s="225" t="s">
        <v>102</v>
      </c>
      <c r="AV259" s="14" t="s">
        <v>163</v>
      </c>
      <c r="AW259" s="14" t="s">
        <v>30</v>
      </c>
      <c r="AX259" s="14" t="s">
        <v>83</v>
      </c>
      <c r="AY259" s="225" t="s">
        <v>156</v>
      </c>
    </row>
    <row r="260" spans="1:65" s="2" customFormat="1" ht="24.15" customHeight="1">
      <c r="A260" s="35"/>
      <c r="B260" s="36"/>
      <c r="C260" s="236" t="s">
        <v>380</v>
      </c>
      <c r="D260" s="236" t="s">
        <v>333</v>
      </c>
      <c r="E260" s="237" t="s">
        <v>381</v>
      </c>
      <c r="F260" s="238" t="s">
        <v>382</v>
      </c>
      <c r="G260" s="239" t="s">
        <v>253</v>
      </c>
      <c r="H260" s="276">
        <v>92.82</v>
      </c>
      <c r="I260" s="241"/>
      <c r="J260" s="240">
        <f>ROUND(I260*H260,3)</f>
        <v>0</v>
      </c>
      <c r="K260" s="242"/>
      <c r="L260" s="243"/>
      <c r="M260" s="244" t="s">
        <v>1</v>
      </c>
      <c r="N260" s="245" t="s">
        <v>41</v>
      </c>
      <c r="O260" s="72"/>
      <c r="P260" s="198">
        <f>O260*H260</f>
        <v>0</v>
      </c>
      <c r="Q260" s="198">
        <v>0.184</v>
      </c>
      <c r="R260" s="198">
        <f>Q260*H260</f>
        <v>17.078879999999998</v>
      </c>
      <c r="S260" s="198">
        <v>0</v>
      </c>
      <c r="T260" s="199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0" t="s">
        <v>216</v>
      </c>
      <c r="AT260" s="200" t="s">
        <v>333</v>
      </c>
      <c r="AU260" s="200" t="s">
        <v>102</v>
      </c>
      <c r="AY260" s="18" t="s">
        <v>156</v>
      </c>
      <c r="BE260" s="201">
        <f>IF(N260="základná",J260,0)</f>
        <v>0</v>
      </c>
      <c r="BF260" s="201">
        <f>IF(N260="znížená",J260,0)</f>
        <v>0</v>
      </c>
      <c r="BG260" s="201">
        <f>IF(N260="zákl. prenesená",J260,0)</f>
        <v>0</v>
      </c>
      <c r="BH260" s="201">
        <f>IF(N260="zníž. prenesená",J260,0)</f>
        <v>0</v>
      </c>
      <c r="BI260" s="201">
        <f>IF(N260="nulová",J260,0)</f>
        <v>0</v>
      </c>
      <c r="BJ260" s="18" t="s">
        <v>102</v>
      </c>
      <c r="BK260" s="202">
        <f>ROUND(I260*H260,3)</f>
        <v>0</v>
      </c>
      <c r="BL260" s="18" t="s">
        <v>163</v>
      </c>
      <c r="BM260" s="200" t="s">
        <v>383</v>
      </c>
    </row>
    <row r="261" spans="1:65" s="13" customFormat="1">
      <c r="B261" s="203"/>
      <c r="C261" s="204"/>
      <c r="D261" s="205" t="s">
        <v>177</v>
      </c>
      <c r="E261" s="204"/>
      <c r="F261" s="207" t="s">
        <v>384</v>
      </c>
      <c r="G261" s="204"/>
      <c r="H261" s="208">
        <v>92.82</v>
      </c>
      <c r="I261" s="209"/>
      <c r="J261" s="204"/>
      <c r="K261" s="204"/>
      <c r="L261" s="210"/>
      <c r="M261" s="211"/>
      <c r="N261" s="212"/>
      <c r="O261" s="212"/>
      <c r="P261" s="212"/>
      <c r="Q261" s="212"/>
      <c r="R261" s="212"/>
      <c r="S261" s="212"/>
      <c r="T261" s="213"/>
      <c r="AT261" s="214" t="s">
        <v>177</v>
      </c>
      <c r="AU261" s="214" t="s">
        <v>102</v>
      </c>
      <c r="AV261" s="13" t="s">
        <v>102</v>
      </c>
      <c r="AW261" s="13" t="s">
        <v>4</v>
      </c>
      <c r="AX261" s="13" t="s">
        <v>83</v>
      </c>
      <c r="AY261" s="214" t="s">
        <v>156</v>
      </c>
    </row>
    <row r="262" spans="1:65" s="12" customFormat="1" ht="22.95" customHeight="1">
      <c r="B262" s="173"/>
      <c r="C262" s="174"/>
      <c r="D262" s="175" t="s">
        <v>74</v>
      </c>
      <c r="E262" s="187" t="s">
        <v>385</v>
      </c>
      <c r="F262" s="187" t="s">
        <v>386</v>
      </c>
      <c r="G262" s="174"/>
      <c r="H262" s="174"/>
      <c r="I262" s="177"/>
      <c r="J262" s="188">
        <f>BK262</f>
        <v>0</v>
      </c>
      <c r="K262" s="174"/>
      <c r="L262" s="179"/>
      <c r="M262" s="180"/>
      <c r="N262" s="181"/>
      <c r="O262" s="181"/>
      <c r="P262" s="182">
        <f>SUM(P263:P273)</f>
        <v>0</v>
      </c>
      <c r="Q262" s="181"/>
      <c r="R262" s="182">
        <f>SUM(R263:R273)</f>
        <v>0</v>
      </c>
      <c r="S262" s="181"/>
      <c r="T262" s="183">
        <f>SUM(T263:T273)</f>
        <v>0</v>
      </c>
      <c r="AR262" s="184" t="s">
        <v>83</v>
      </c>
      <c r="AT262" s="185" t="s">
        <v>74</v>
      </c>
      <c r="AU262" s="185" t="s">
        <v>83</v>
      </c>
      <c r="AY262" s="184" t="s">
        <v>156</v>
      </c>
      <c r="BK262" s="186">
        <f>SUM(BK263:BK273)</f>
        <v>0</v>
      </c>
    </row>
    <row r="263" spans="1:65" s="2" customFormat="1" ht="49.2" customHeight="1">
      <c r="A263" s="35"/>
      <c r="B263" s="36"/>
      <c r="C263" s="189" t="s">
        <v>387</v>
      </c>
      <c r="D263" s="189" t="s">
        <v>159</v>
      </c>
      <c r="E263" s="190" t="s">
        <v>388</v>
      </c>
      <c r="F263" s="191" t="s">
        <v>389</v>
      </c>
      <c r="G263" s="192" t="s">
        <v>243</v>
      </c>
      <c r="H263" s="193">
        <v>130.80000000000001</v>
      </c>
      <c r="I263" s="194"/>
      <c r="J263" s="193">
        <f t="shared" ref="J263:J273" si="0">ROUND(I263*H263,3)</f>
        <v>0</v>
      </c>
      <c r="K263" s="195"/>
      <c r="L263" s="40"/>
      <c r="M263" s="196" t="s">
        <v>1</v>
      </c>
      <c r="N263" s="197" t="s">
        <v>41</v>
      </c>
      <c r="O263" s="72"/>
      <c r="P263" s="198">
        <f t="shared" ref="P263:P273" si="1">O263*H263</f>
        <v>0</v>
      </c>
      <c r="Q263" s="198">
        <v>0</v>
      </c>
      <c r="R263" s="198">
        <f t="shared" ref="R263:R273" si="2">Q263*H263</f>
        <v>0</v>
      </c>
      <c r="S263" s="198">
        <v>0</v>
      </c>
      <c r="T263" s="199">
        <f t="shared" ref="T263:T273" si="3"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163</v>
      </c>
      <c r="AT263" s="200" t="s">
        <v>159</v>
      </c>
      <c r="AU263" s="200" t="s">
        <v>102</v>
      </c>
      <c r="AY263" s="18" t="s">
        <v>156</v>
      </c>
      <c r="BE263" s="201">
        <f t="shared" ref="BE263:BE273" si="4">IF(N263="základná",J263,0)</f>
        <v>0</v>
      </c>
      <c r="BF263" s="201">
        <f t="shared" ref="BF263:BF273" si="5">IF(N263="znížená",J263,0)</f>
        <v>0</v>
      </c>
      <c r="BG263" s="201">
        <f t="shared" ref="BG263:BG273" si="6">IF(N263="zákl. prenesená",J263,0)</f>
        <v>0</v>
      </c>
      <c r="BH263" s="201">
        <f t="shared" ref="BH263:BH273" si="7">IF(N263="zníž. prenesená",J263,0)</f>
        <v>0</v>
      </c>
      <c r="BI263" s="201">
        <f t="shared" ref="BI263:BI273" si="8">IF(N263="nulová",J263,0)</f>
        <v>0</v>
      </c>
      <c r="BJ263" s="18" t="s">
        <v>102</v>
      </c>
      <c r="BK263" s="202">
        <f t="shared" ref="BK263:BK273" si="9">ROUND(I263*H263,3)</f>
        <v>0</v>
      </c>
      <c r="BL263" s="18" t="s">
        <v>163</v>
      </c>
      <c r="BM263" s="200" t="s">
        <v>390</v>
      </c>
    </row>
    <row r="264" spans="1:65" s="2" customFormat="1" ht="37.950000000000003" customHeight="1">
      <c r="A264" s="35"/>
      <c r="B264" s="36"/>
      <c r="C264" s="189" t="s">
        <v>391</v>
      </c>
      <c r="D264" s="189" t="s">
        <v>159</v>
      </c>
      <c r="E264" s="190" t="s">
        <v>392</v>
      </c>
      <c r="F264" s="191" t="s">
        <v>393</v>
      </c>
      <c r="G264" s="192" t="s">
        <v>394</v>
      </c>
      <c r="H264" s="193">
        <v>14280</v>
      </c>
      <c r="I264" s="194"/>
      <c r="J264" s="193">
        <f t="shared" si="0"/>
        <v>0</v>
      </c>
      <c r="K264" s="195"/>
      <c r="L264" s="40"/>
      <c r="M264" s="196" t="s">
        <v>1</v>
      </c>
      <c r="N264" s="197" t="s">
        <v>41</v>
      </c>
      <c r="O264" s="72"/>
      <c r="P264" s="198">
        <f t="shared" si="1"/>
        <v>0</v>
      </c>
      <c r="Q264" s="198">
        <v>0</v>
      </c>
      <c r="R264" s="198">
        <f t="shared" si="2"/>
        <v>0</v>
      </c>
      <c r="S264" s="198">
        <v>0</v>
      </c>
      <c r="T264" s="199">
        <f t="shared" si="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0" t="s">
        <v>163</v>
      </c>
      <c r="AT264" s="200" t="s">
        <v>159</v>
      </c>
      <c r="AU264" s="200" t="s">
        <v>102</v>
      </c>
      <c r="AY264" s="18" t="s">
        <v>156</v>
      </c>
      <c r="BE264" s="201">
        <f t="shared" si="4"/>
        <v>0</v>
      </c>
      <c r="BF264" s="201">
        <f t="shared" si="5"/>
        <v>0</v>
      </c>
      <c r="BG264" s="201">
        <f t="shared" si="6"/>
        <v>0</v>
      </c>
      <c r="BH264" s="201">
        <f t="shared" si="7"/>
        <v>0</v>
      </c>
      <c r="BI264" s="201">
        <f t="shared" si="8"/>
        <v>0</v>
      </c>
      <c r="BJ264" s="18" t="s">
        <v>102</v>
      </c>
      <c r="BK264" s="202">
        <f t="shared" si="9"/>
        <v>0</v>
      </c>
      <c r="BL264" s="18" t="s">
        <v>163</v>
      </c>
      <c r="BM264" s="200" t="s">
        <v>395</v>
      </c>
    </row>
    <row r="265" spans="1:65" s="2" customFormat="1" ht="37.950000000000003" customHeight="1">
      <c r="A265" s="35"/>
      <c r="B265" s="36"/>
      <c r="C265" s="189" t="s">
        <v>396</v>
      </c>
      <c r="D265" s="189" t="s">
        <v>159</v>
      </c>
      <c r="E265" s="190" t="s">
        <v>397</v>
      </c>
      <c r="F265" s="191" t="s">
        <v>398</v>
      </c>
      <c r="G265" s="192" t="s">
        <v>253</v>
      </c>
      <c r="H265" s="193">
        <v>8120</v>
      </c>
      <c r="I265" s="194"/>
      <c r="J265" s="193">
        <f t="shared" si="0"/>
        <v>0</v>
      </c>
      <c r="K265" s="195"/>
      <c r="L265" s="40"/>
      <c r="M265" s="196" t="s">
        <v>1</v>
      </c>
      <c r="N265" s="197" t="s">
        <v>41</v>
      </c>
      <c r="O265" s="72"/>
      <c r="P265" s="198">
        <f t="shared" si="1"/>
        <v>0</v>
      </c>
      <c r="Q265" s="198">
        <v>0</v>
      </c>
      <c r="R265" s="198">
        <f t="shared" si="2"/>
        <v>0</v>
      </c>
      <c r="S265" s="198">
        <v>0</v>
      </c>
      <c r="T265" s="199">
        <f t="shared" si="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0" t="s">
        <v>163</v>
      </c>
      <c r="AT265" s="200" t="s">
        <v>159</v>
      </c>
      <c r="AU265" s="200" t="s">
        <v>102</v>
      </c>
      <c r="AY265" s="18" t="s">
        <v>156</v>
      </c>
      <c r="BE265" s="201">
        <f t="shared" si="4"/>
        <v>0</v>
      </c>
      <c r="BF265" s="201">
        <f t="shared" si="5"/>
        <v>0</v>
      </c>
      <c r="BG265" s="201">
        <f t="shared" si="6"/>
        <v>0</v>
      </c>
      <c r="BH265" s="201">
        <f t="shared" si="7"/>
        <v>0</v>
      </c>
      <c r="BI265" s="201">
        <f t="shared" si="8"/>
        <v>0</v>
      </c>
      <c r="BJ265" s="18" t="s">
        <v>102</v>
      </c>
      <c r="BK265" s="202">
        <f t="shared" si="9"/>
        <v>0</v>
      </c>
      <c r="BL265" s="18" t="s">
        <v>163</v>
      </c>
      <c r="BM265" s="200" t="s">
        <v>399</v>
      </c>
    </row>
    <row r="266" spans="1:65" s="2" customFormat="1" ht="62.7" customHeight="1">
      <c r="A266" s="35"/>
      <c r="B266" s="36"/>
      <c r="C266" s="189" t="s">
        <v>400</v>
      </c>
      <c r="D266" s="189" t="s">
        <v>159</v>
      </c>
      <c r="E266" s="190" t="s">
        <v>401</v>
      </c>
      <c r="F266" s="191" t="s">
        <v>402</v>
      </c>
      <c r="G266" s="192" t="s">
        <v>253</v>
      </c>
      <c r="H266" s="193">
        <v>8282.4</v>
      </c>
      <c r="I266" s="194"/>
      <c r="J266" s="193">
        <f t="shared" si="0"/>
        <v>0</v>
      </c>
      <c r="K266" s="195"/>
      <c r="L266" s="40"/>
      <c r="M266" s="196" t="s">
        <v>1</v>
      </c>
      <c r="N266" s="197" t="s">
        <v>41</v>
      </c>
      <c r="O266" s="72"/>
      <c r="P266" s="198">
        <f t="shared" si="1"/>
        <v>0</v>
      </c>
      <c r="Q266" s="198">
        <v>0</v>
      </c>
      <c r="R266" s="198">
        <f t="shared" si="2"/>
        <v>0</v>
      </c>
      <c r="S266" s="198">
        <v>0</v>
      </c>
      <c r="T266" s="199">
        <f t="shared" si="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0" t="s">
        <v>163</v>
      </c>
      <c r="AT266" s="200" t="s">
        <v>159</v>
      </c>
      <c r="AU266" s="200" t="s">
        <v>102</v>
      </c>
      <c r="AY266" s="18" t="s">
        <v>156</v>
      </c>
      <c r="BE266" s="201">
        <f t="shared" si="4"/>
        <v>0</v>
      </c>
      <c r="BF266" s="201">
        <f t="shared" si="5"/>
        <v>0</v>
      </c>
      <c r="BG266" s="201">
        <f t="shared" si="6"/>
        <v>0</v>
      </c>
      <c r="BH266" s="201">
        <f t="shared" si="7"/>
        <v>0</v>
      </c>
      <c r="BI266" s="201">
        <f t="shared" si="8"/>
        <v>0</v>
      </c>
      <c r="BJ266" s="18" t="s">
        <v>102</v>
      </c>
      <c r="BK266" s="202">
        <f t="shared" si="9"/>
        <v>0</v>
      </c>
      <c r="BL266" s="18" t="s">
        <v>163</v>
      </c>
      <c r="BM266" s="200" t="s">
        <v>403</v>
      </c>
    </row>
    <row r="267" spans="1:65" s="2" customFormat="1" ht="14.4" customHeight="1">
      <c r="A267" s="35"/>
      <c r="B267" s="36"/>
      <c r="C267" s="189" t="s">
        <v>404</v>
      </c>
      <c r="D267" s="189" t="s">
        <v>159</v>
      </c>
      <c r="E267" s="190" t="s">
        <v>405</v>
      </c>
      <c r="F267" s="191" t="s">
        <v>406</v>
      </c>
      <c r="G267" s="192" t="s">
        <v>175</v>
      </c>
      <c r="H267" s="193">
        <v>803</v>
      </c>
      <c r="I267" s="194"/>
      <c r="J267" s="193">
        <f t="shared" si="0"/>
        <v>0</v>
      </c>
      <c r="K267" s="195"/>
      <c r="L267" s="40"/>
      <c r="M267" s="196" t="s">
        <v>1</v>
      </c>
      <c r="N267" s="197" t="s">
        <v>41</v>
      </c>
      <c r="O267" s="72"/>
      <c r="P267" s="198">
        <f t="shared" si="1"/>
        <v>0</v>
      </c>
      <c r="Q267" s="198">
        <v>0</v>
      </c>
      <c r="R267" s="198">
        <f t="shared" si="2"/>
        <v>0</v>
      </c>
      <c r="S267" s="198">
        <v>0</v>
      </c>
      <c r="T267" s="199">
        <f t="shared" si="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0" t="s">
        <v>163</v>
      </c>
      <c r="AT267" s="200" t="s">
        <v>159</v>
      </c>
      <c r="AU267" s="200" t="s">
        <v>102</v>
      </c>
      <c r="AY267" s="18" t="s">
        <v>156</v>
      </c>
      <c r="BE267" s="201">
        <f t="shared" si="4"/>
        <v>0</v>
      </c>
      <c r="BF267" s="201">
        <f t="shared" si="5"/>
        <v>0</v>
      </c>
      <c r="BG267" s="201">
        <f t="shared" si="6"/>
        <v>0</v>
      </c>
      <c r="BH267" s="201">
        <f t="shared" si="7"/>
        <v>0</v>
      </c>
      <c r="BI267" s="201">
        <f t="shared" si="8"/>
        <v>0</v>
      </c>
      <c r="BJ267" s="18" t="s">
        <v>102</v>
      </c>
      <c r="BK267" s="202">
        <f t="shared" si="9"/>
        <v>0</v>
      </c>
      <c r="BL267" s="18" t="s">
        <v>163</v>
      </c>
      <c r="BM267" s="200" t="s">
        <v>407</v>
      </c>
    </row>
    <row r="268" spans="1:65" s="2" customFormat="1" ht="24.15" customHeight="1">
      <c r="A268" s="35"/>
      <c r="B268" s="36"/>
      <c r="C268" s="189" t="s">
        <v>408</v>
      </c>
      <c r="D268" s="189" t="s">
        <v>159</v>
      </c>
      <c r="E268" s="190" t="s">
        <v>409</v>
      </c>
      <c r="F268" s="191" t="s">
        <v>410</v>
      </c>
      <c r="G268" s="192" t="s">
        <v>175</v>
      </c>
      <c r="H268" s="193">
        <v>3000</v>
      </c>
      <c r="I268" s="194"/>
      <c r="J268" s="193">
        <f t="shared" si="0"/>
        <v>0</v>
      </c>
      <c r="K268" s="195"/>
      <c r="L268" s="40"/>
      <c r="M268" s="196" t="s">
        <v>1</v>
      </c>
      <c r="N268" s="197" t="s">
        <v>41</v>
      </c>
      <c r="O268" s="72"/>
      <c r="P268" s="198">
        <f t="shared" si="1"/>
        <v>0</v>
      </c>
      <c r="Q268" s="198">
        <v>0</v>
      </c>
      <c r="R268" s="198">
        <f t="shared" si="2"/>
        <v>0</v>
      </c>
      <c r="S268" s="198">
        <v>0</v>
      </c>
      <c r="T268" s="199">
        <f t="shared" si="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0" t="s">
        <v>163</v>
      </c>
      <c r="AT268" s="200" t="s">
        <v>159</v>
      </c>
      <c r="AU268" s="200" t="s">
        <v>102</v>
      </c>
      <c r="AY268" s="18" t="s">
        <v>156</v>
      </c>
      <c r="BE268" s="201">
        <f t="shared" si="4"/>
        <v>0</v>
      </c>
      <c r="BF268" s="201">
        <f t="shared" si="5"/>
        <v>0</v>
      </c>
      <c r="BG268" s="201">
        <f t="shared" si="6"/>
        <v>0</v>
      </c>
      <c r="BH268" s="201">
        <f t="shared" si="7"/>
        <v>0</v>
      </c>
      <c r="BI268" s="201">
        <f t="shared" si="8"/>
        <v>0</v>
      </c>
      <c r="BJ268" s="18" t="s">
        <v>102</v>
      </c>
      <c r="BK268" s="202">
        <f t="shared" si="9"/>
        <v>0</v>
      </c>
      <c r="BL268" s="18" t="s">
        <v>163</v>
      </c>
      <c r="BM268" s="200" t="s">
        <v>411</v>
      </c>
    </row>
    <row r="269" spans="1:65" s="2" customFormat="1" ht="37.950000000000003" customHeight="1">
      <c r="A269" s="35"/>
      <c r="B269" s="36"/>
      <c r="C269" s="189" t="s">
        <v>412</v>
      </c>
      <c r="D269" s="189" t="s">
        <v>159</v>
      </c>
      <c r="E269" s="190" t="s">
        <v>413</v>
      </c>
      <c r="F269" s="191" t="s">
        <v>414</v>
      </c>
      <c r="G269" s="192" t="s">
        <v>394</v>
      </c>
      <c r="H269" s="193">
        <v>1641.6</v>
      </c>
      <c r="I269" s="194"/>
      <c r="J269" s="193">
        <f t="shared" si="0"/>
        <v>0</v>
      </c>
      <c r="K269" s="195"/>
      <c r="L269" s="40"/>
      <c r="M269" s="196" t="s">
        <v>1</v>
      </c>
      <c r="N269" s="197" t="s">
        <v>41</v>
      </c>
      <c r="O269" s="72"/>
      <c r="P269" s="198">
        <f t="shared" si="1"/>
        <v>0</v>
      </c>
      <c r="Q269" s="198">
        <v>0</v>
      </c>
      <c r="R269" s="198">
        <f t="shared" si="2"/>
        <v>0</v>
      </c>
      <c r="S269" s="198">
        <v>0</v>
      </c>
      <c r="T269" s="199">
        <f t="shared" si="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0" t="s">
        <v>163</v>
      </c>
      <c r="AT269" s="200" t="s">
        <v>159</v>
      </c>
      <c r="AU269" s="200" t="s">
        <v>102</v>
      </c>
      <c r="AY269" s="18" t="s">
        <v>156</v>
      </c>
      <c r="BE269" s="201">
        <f t="shared" si="4"/>
        <v>0</v>
      </c>
      <c r="BF269" s="201">
        <f t="shared" si="5"/>
        <v>0</v>
      </c>
      <c r="BG269" s="201">
        <f t="shared" si="6"/>
        <v>0</v>
      </c>
      <c r="BH269" s="201">
        <f t="shared" si="7"/>
        <v>0</v>
      </c>
      <c r="BI269" s="201">
        <f t="shared" si="8"/>
        <v>0</v>
      </c>
      <c r="BJ269" s="18" t="s">
        <v>102</v>
      </c>
      <c r="BK269" s="202">
        <f t="shared" si="9"/>
        <v>0</v>
      </c>
      <c r="BL269" s="18" t="s">
        <v>163</v>
      </c>
      <c r="BM269" s="200" t="s">
        <v>415</v>
      </c>
    </row>
    <row r="270" spans="1:65" s="2" customFormat="1" ht="37.950000000000003" customHeight="1">
      <c r="A270" s="35"/>
      <c r="B270" s="36"/>
      <c r="C270" s="189" t="s">
        <v>416</v>
      </c>
      <c r="D270" s="189" t="s">
        <v>159</v>
      </c>
      <c r="E270" s="190" t="s">
        <v>417</v>
      </c>
      <c r="F270" s="191" t="s">
        <v>418</v>
      </c>
      <c r="G270" s="192" t="s">
        <v>243</v>
      </c>
      <c r="H270" s="193">
        <v>130</v>
      </c>
      <c r="I270" s="194"/>
      <c r="J270" s="193">
        <f t="shared" si="0"/>
        <v>0</v>
      </c>
      <c r="K270" s="195"/>
      <c r="L270" s="40"/>
      <c r="M270" s="196" t="s">
        <v>1</v>
      </c>
      <c r="N270" s="197" t="s">
        <v>41</v>
      </c>
      <c r="O270" s="72"/>
      <c r="P270" s="198">
        <f t="shared" si="1"/>
        <v>0</v>
      </c>
      <c r="Q270" s="198">
        <v>0</v>
      </c>
      <c r="R270" s="198">
        <f t="shared" si="2"/>
        <v>0</v>
      </c>
      <c r="S270" s="198">
        <v>0</v>
      </c>
      <c r="T270" s="199">
        <f t="shared" si="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0" t="s">
        <v>163</v>
      </c>
      <c r="AT270" s="200" t="s">
        <v>159</v>
      </c>
      <c r="AU270" s="200" t="s">
        <v>102</v>
      </c>
      <c r="AY270" s="18" t="s">
        <v>156</v>
      </c>
      <c r="BE270" s="201">
        <f t="shared" si="4"/>
        <v>0</v>
      </c>
      <c r="BF270" s="201">
        <f t="shared" si="5"/>
        <v>0</v>
      </c>
      <c r="BG270" s="201">
        <f t="shared" si="6"/>
        <v>0</v>
      </c>
      <c r="BH270" s="201">
        <f t="shared" si="7"/>
        <v>0</v>
      </c>
      <c r="BI270" s="201">
        <f t="shared" si="8"/>
        <v>0</v>
      </c>
      <c r="BJ270" s="18" t="s">
        <v>102</v>
      </c>
      <c r="BK270" s="202">
        <f t="shared" si="9"/>
        <v>0</v>
      </c>
      <c r="BL270" s="18" t="s">
        <v>163</v>
      </c>
      <c r="BM270" s="200" t="s">
        <v>419</v>
      </c>
    </row>
    <row r="271" spans="1:65" s="2" customFormat="1" ht="37.950000000000003" customHeight="1">
      <c r="A271" s="35"/>
      <c r="B271" s="36"/>
      <c r="C271" s="189" t="s">
        <v>420</v>
      </c>
      <c r="D271" s="189" t="s">
        <v>159</v>
      </c>
      <c r="E271" s="190" t="s">
        <v>421</v>
      </c>
      <c r="F271" s="191" t="s">
        <v>422</v>
      </c>
      <c r="G271" s="192" t="s">
        <v>243</v>
      </c>
      <c r="H271" s="193">
        <v>66</v>
      </c>
      <c r="I271" s="194"/>
      <c r="J271" s="193">
        <f t="shared" si="0"/>
        <v>0</v>
      </c>
      <c r="K271" s="195"/>
      <c r="L271" s="40"/>
      <c r="M271" s="196" t="s">
        <v>1</v>
      </c>
      <c r="N271" s="197" t="s">
        <v>41</v>
      </c>
      <c r="O271" s="72"/>
      <c r="P271" s="198">
        <f t="shared" si="1"/>
        <v>0</v>
      </c>
      <c r="Q271" s="198">
        <v>0</v>
      </c>
      <c r="R271" s="198">
        <f t="shared" si="2"/>
        <v>0</v>
      </c>
      <c r="S271" s="198">
        <v>0</v>
      </c>
      <c r="T271" s="199">
        <f t="shared" si="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163</v>
      </c>
      <c r="AT271" s="200" t="s">
        <v>159</v>
      </c>
      <c r="AU271" s="200" t="s">
        <v>102</v>
      </c>
      <c r="AY271" s="18" t="s">
        <v>156</v>
      </c>
      <c r="BE271" s="201">
        <f t="shared" si="4"/>
        <v>0</v>
      </c>
      <c r="BF271" s="201">
        <f t="shared" si="5"/>
        <v>0</v>
      </c>
      <c r="BG271" s="201">
        <f t="shared" si="6"/>
        <v>0</v>
      </c>
      <c r="BH271" s="201">
        <f t="shared" si="7"/>
        <v>0</v>
      </c>
      <c r="BI271" s="201">
        <f t="shared" si="8"/>
        <v>0</v>
      </c>
      <c r="BJ271" s="18" t="s">
        <v>102</v>
      </c>
      <c r="BK271" s="202">
        <f t="shared" si="9"/>
        <v>0</v>
      </c>
      <c r="BL271" s="18" t="s">
        <v>163</v>
      </c>
      <c r="BM271" s="200" t="s">
        <v>423</v>
      </c>
    </row>
    <row r="272" spans="1:65" s="2" customFormat="1" ht="24.15" customHeight="1">
      <c r="A272" s="35"/>
      <c r="B272" s="36"/>
      <c r="C272" s="189" t="s">
        <v>424</v>
      </c>
      <c r="D272" s="189" t="s">
        <v>159</v>
      </c>
      <c r="E272" s="190" t="s">
        <v>425</v>
      </c>
      <c r="F272" s="191" t="s">
        <v>426</v>
      </c>
      <c r="G272" s="192" t="s">
        <v>253</v>
      </c>
      <c r="H272" s="193">
        <v>8120</v>
      </c>
      <c r="I272" s="194"/>
      <c r="J272" s="193">
        <f t="shared" si="0"/>
        <v>0</v>
      </c>
      <c r="K272" s="195"/>
      <c r="L272" s="40"/>
      <c r="M272" s="196" t="s">
        <v>1</v>
      </c>
      <c r="N272" s="197" t="s">
        <v>41</v>
      </c>
      <c r="O272" s="72"/>
      <c r="P272" s="198">
        <f t="shared" si="1"/>
        <v>0</v>
      </c>
      <c r="Q272" s="198">
        <v>0</v>
      </c>
      <c r="R272" s="198">
        <f t="shared" si="2"/>
        <v>0</v>
      </c>
      <c r="S272" s="198">
        <v>0</v>
      </c>
      <c r="T272" s="199">
        <f t="shared" si="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163</v>
      </c>
      <c r="AT272" s="200" t="s">
        <v>159</v>
      </c>
      <c r="AU272" s="200" t="s">
        <v>102</v>
      </c>
      <c r="AY272" s="18" t="s">
        <v>156</v>
      </c>
      <c r="BE272" s="201">
        <f t="shared" si="4"/>
        <v>0</v>
      </c>
      <c r="BF272" s="201">
        <f t="shared" si="5"/>
        <v>0</v>
      </c>
      <c r="BG272" s="201">
        <f t="shared" si="6"/>
        <v>0</v>
      </c>
      <c r="BH272" s="201">
        <f t="shared" si="7"/>
        <v>0</v>
      </c>
      <c r="BI272" s="201">
        <f t="shared" si="8"/>
        <v>0</v>
      </c>
      <c r="BJ272" s="18" t="s">
        <v>102</v>
      </c>
      <c r="BK272" s="202">
        <f t="shared" si="9"/>
        <v>0</v>
      </c>
      <c r="BL272" s="18" t="s">
        <v>163</v>
      </c>
      <c r="BM272" s="200" t="s">
        <v>427</v>
      </c>
    </row>
    <row r="273" spans="1:65" s="2" customFormat="1" ht="49.2" customHeight="1">
      <c r="A273" s="35"/>
      <c r="B273" s="36"/>
      <c r="C273" s="189" t="s">
        <v>428</v>
      </c>
      <c r="D273" s="189" t="s">
        <v>159</v>
      </c>
      <c r="E273" s="190" t="s">
        <v>429</v>
      </c>
      <c r="F273" s="191" t="s">
        <v>430</v>
      </c>
      <c r="G273" s="192" t="s">
        <v>431</v>
      </c>
      <c r="H273" s="193">
        <v>1</v>
      </c>
      <c r="I273" s="194"/>
      <c r="J273" s="193">
        <f t="shared" si="0"/>
        <v>0</v>
      </c>
      <c r="K273" s="195"/>
      <c r="L273" s="40"/>
      <c r="M273" s="196" t="s">
        <v>1</v>
      </c>
      <c r="N273" s="197" t="s">
        <v>41</v>
      </c>
      <c r="O273" s="72"/>
      <c r="P273" s="198">
        <f t="shared" si="1"/>
        <v>0</v>
      </c>
      <c r="Q273" s="198">
        <v>0</v>
      </c>
      <c r="R273" s="198">
        <f t="shared" si="2"/>
        <v>0</v>
      </c>
      <c r="S273" s="198">
        <v>0</v>
      </c>
      <c r="T273" s="199">
        <f t="shared" si="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0" t="s">
        <v>163</v>
      </c>
      <c r="AT273" s="200" t="s">
        <v>159</v>
      </c>
      <c r="AU273" s="200" t="s">
        <v>102</v>
      </c>
      <c r="AY273" s="18" t="s">
        <v>156</v>
      </c>
      <c r="BE273" s="201">
        <f t="shared" si="4"/>
        <v>0</v>
      </c>
      <c r="BF273" s="201">
        <f t="shared" si="5"/>
        <v>0</v>
      </c>
      <c r="BG273" s="201">
        <f t="shared" si="6"/>
        <v>0</v>
      </c>
      <c r="BH273" s="201">
        <f t="shared" si="7"/>
        <v>0</v>
      </c>
      <c r="BI273" s="201">
        <f t="shared" si="8"/>
        <v>0</v>
      </c>
      <c r="BJ273" s="18" t="s">
        <v>102</v>
      </c>
      <c r="BK273" s="202">
        <f t="shared" si="9"/>
        <v>0</v>
      </c>
      <c r="BL273" s="18" t="s">
        <v>163</v>
      </c>
      <c r="BM273" s="200" t="s">
        <v>432</v>
      </c>
    </row>
    <row r="274" spans="1:65" s="12" customFormat="1" ht="22.95" customHeight="1">
      <c r="B274" s="173"/>
      <c r="C274" s="174"/>
      <c r="D274" s="175" t="s">
        <v>74</v>
      </c>
      <c r="E274" s="187" t="s">
        <v>220</v>
      </c>
      <c r="F274" s="187" t="s">
        <v>433</v>
      </c>
      <c r="G274" s="174"/>
      <c r="H274" s="174"/>
      <c r="I274" s="177"/>
      <c r="J274" s="188">
        <f>BK274</f>
        <v>0</v>
      </c>
      <c r="K274" s="174"/>
      <c r="L274" s="179"/>
      <c r="M274" s="180"/>
      <c r="N274" s="181"/>
      <c r="O274" s="181"/>
      <c r="P274" s="182">
        <f>SUM(P275:P313)</f>
        <v>0</v>
      </c>
      <c r="Q274" s="181"/>
      <c r="R274" s="182">
        <f>SUM(R275:R313)</f>
        <v>78.205583820000015</v>
      </c>
      <c r="S274" s="181"/>
      <c r="T274" s="183">
        <f>SUM(T275:T313)</f>
        <v>62.503600000000006</v>
      </c>
      <c r="AR274" s="184" t="s">
        <v>83</v>
      </c>
      <c r="AT274" s="185" t="s">
        <v>74</v>
      </c>
      <c r="AU274" s="185" t="s">
        <v>83</v>
      </c>
      <c r="AY274" s="184" t="s">
        <v>156</v>
      </c>
      <c r="BK274" s="186">
        <f>SUM(BK275:BK313)</f>
        <v>0</v>
      </c>
    </row>
    <row r="275" spans="1:65" s="2" customFormat="1" ht="37.950000000000003" customHeight="1">
      <c r="A275" s="35"/>
      <c r="B275" s="36"/>
      <c r="C275" s="189" t="s">
        <v>434</v>
      </c>
      <c r="D275" s="189" t="s">
        <v>159</v>
      </c>
      <c r="E275" s="190" t="s">
        <v>435</v>
      </c>
      <c r="F275" s="191" t="s">
        <v>436</v>
      </c>
      <c r="G275" s="192" t="s">
        <v>175</v>
      </c>
      <c r="H275" s="275">
        <v>488.55</v>
      </c>
      <c r="I275" s="194"/>
      <c r="J275" s="193">
        <f>ROUND(I275*H275,3)</f>
        <v>0</v>
      </c>
      <c r="K275" s="195"/>
      <c r="L275" s="40"/>
      <c r="M275" s="196" t="s">
        <v>1</v>
      </c>
      <c r="N275" s="197" t="s">
        <v>41</v>
      </c>
      <c r="O275" s="72"/>
      <c r="P275" s="198">
        <f>O275*H275</f>
        <v>0</v>
      </c>
      <c r="Q275" s="198">
        <v>9.8530000000000006E-2</v>
      </c>
      <c r="R275" s="198">
        <f>Q275*H275</f>
        <v>48.136831500000007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163</v>
      </c>
      <c r="AT275" s="200" t="s">
        <v>159</v>
      </c>
      <c r="AU275" s="200" t="s">
        <v>102</v>
      </c>
      <c r="AY275" s="18" t="s">
        <v>156</v>
      </c>
      <c r="BE275" s="201">
        <f>IF(N275="základná",J275,0)</f>
        <v>0</v>
      </c>
      <c r="BF275" s="201">
        <f>IF(N275="znížená",J275,0)</f>
        <v>0</v>
      </c>
      <c r="BG275" s="201">
        <f>IF(N275="zákl. prenesená",J275,0)</f>
        <v>0</v>
      </c>
      <c r="BH275" s="201">
        <f>IF(N275="zníž. prenesená",J275,0)</f>
        <v>0</v>
      </c>
      <c r="BI275" s="201">
        <f>IF(N275="nulová",J275,0)</f>
        <v>0</v>
      </c>
      <c r="BJ275" s="18" t="s">
        <v>102</v>
      </c>
      <c r="BK275" s="202">
        <f>ROUND(I275*H275,3)</f>
        <v>0</v>
      </c>
      <c r="BL275" s="18" t="s">
        <v>163</v>
      </c>
      <c r="BM275" s="200" t="s">
        <v>437</v>
      </c>
    </row>
    <row r="276" spans="1:65" s="13" customFormat="1">
      <c r="B276" s="203"/>
      <c r="C276" s="204"/>
      <c r="D276" s="205" t="s">
        <v>177</v>
      </c>
      <c r="E276" s="206" t="s">
        <v>1</v>
      </c>
      <c r="F276" s="207" t="s">
        <v>438</v>
      </c>
      <c r="G276" s="204"/>
      <c r="H276" s="208">
        <v>415.75</v>
      </c>
      <c r="I276" s="209"/>
      <c r="J276" s="204"/>
      <c r="K276" s="204"/>
      <c r="L276" s="210"/>
      <c r="M276" s="211"/>
      <c r="N276" s="212"/>
      <c r="O276" s="212"/>
      <c r="P276" s="212"/>
      <c r="Q276" s="212"/>
      <c r="R276" s="212"/>
      <c r="S276" s="212"/>
      <c r="T276" s="213"/>
      <c r="AT276" s="214" t="s">
        <v>177</v>
      </c>
      <c r="AU276" s="214" t="s">
        <v>102</v>
      </c>
      <c r="AV276" s="13" t="s">
        <v>102</v>
      </c>
      <c r="AW276" s="13" t="s">
        <v>30</v>
      </c>
      <c r="AX276" s="13" t="s">
        <v>75</v>
      </c>
      <c r="AY276" s="214" t="s">
        <v>156</v>
      </c>
    </row>
    <row r="277" spans="1:65" s="15" customFormat="1">
      <c r="B277" s="226"/>
      <c r="C277" s="227"/>
      <c r="D277" s="205" t="s">
        <v>177</v>
      </c>
      <c r="E277" s="228" t="s">
        <v>1</v>
      </c>
      <c r="F277" s="229" t="s">
        <v>439</v>
      </c>
      <c r="G277" s="227"/>
      <c r="H277" s="228" t="s">
        <v>1</v>
      </c>
      <c r="I277" s="230"/>
      <c r="J277" s="227"/>
      <c r="K277" s="227"/>
      <c r="L277" s="231"/>
      <c r="M277" s="232"/>
      <c r="N277" s="233"/>
      <c r="O277" s="233"/>
      <c r="P277" s="233"/>
      <c r="Q277" s="233"/>
      <c r="R277" s="233"/>
      <c r="S277" s="233"/>
      <c r="T277" s="234"/>
      <c r="AT277" s="235" t="s">
        <v>177</v>
      </c>
      <c r="AU277" s="235" t="s">
        <v>102</v>
      </c>
      <c r="AV277" s="15" t="s">
        <v>83</v>
      </c>
      <c r="AW277" s="15" t="s">
        <v>30</v>
      </c>
      <c r="AX277" s="15" t="s">
        <v>75</v>
      </c>
      <c r="AY277" s="235" t="s">
        <v>156</v>
      </c>
    </row>
    <row r="278" spans="1:65" s="13" customFormat="1">
      <c r="B278" s="203"/>
      <c r="C278" s="204"/>
      <c r="D278" s="205" t="s">
        <v>177</v>
      </c>
      <c r="E278" s="206" t="s">
        <v>1</v>
      </c>
      <c r="F278" s="207" t="s">
        <v>440</v>
      </c>
      <c r="G278" s="204"/>
      <c r="H278" s="208">
        <v>31.3</v>
      </c>
      <c r="I278" s="209"/>
      <c r="J278" s="204"/>
      <c r="K278" s="204"/>
      <c r="L278" s="210"/>
      <c r="M278" s="211"/>
      <c r="N278" s="212"/>
      <c r="O278" s="212"/>
      <c r="P278" s="212"/>
      <c r="Q278" s="212"/>
      <c r="R278" s="212"/>
      <c r="S278" s="212"/>
      <c r="T278" s="213"/>
      <c r="AT278" s="214" t="s">
        <v>177</v>
      </c>
      <c r="AU278" s="214" t="s">
        <v>102</v>
      </c>
      <c r="AV278" s="13" t="s">
        <v>102</v>
      </c>
      <c r="AW278" s="13" t="s">
        <v>30</v>
      </c>
      <c r="AX278" s="13" t="s">
        <v>75</v>
      </c>
      <c r="AY278" s="214" t="s">
        <v>156</v>
      </c>
    </row>
    <row r="279" spans="1:65" s="13" customFormat="1">
      <c r="B279" s="203"/>
      <c r="C279" s="204"/>
      <c r="D279" s="205" t="s">
        <v>177</v>
      </c>
      <c r="E279" s="206" t="s">
        <v>1</v>
      </c>
      <c r="F279" s="207" t="s">
        <v>441</v>
      </c>
      <c r="G279" s="204"/>
      <c r="H279" s="208">
        <v>41.5</v>
      </c>
      <c r="I279" s="209"/>
      <c r="J279" s="204"/>
      <c r="K279" s="204"/>
      <c r="L279" s="210"/>
      <c r="M279" s="211"/>
      <c r="N279" s="212"/>
      <c r="O279" s="212"/>
      <c r="P279" s="212"/>
      <c r="Q279" s="212"/>
      <c r="R279" s="212"/>
      <c r="S279" s="212"/>
      <c r="T279" s="213"/>
      <c r="AT279" s="214" t="s">
        <v>177</v>
      </c>
      <c r="AU279" s="214" t="s">
        <v>102</v>
      </c>
      <c r="AV279" s="13" t="s">
        <v>102</v>
      </c>
      <c r="AW279" s="13" t="s">
        <v>30</v>
      </c>
      <c r="AX279" s="13" t="s">
        <v>75</v>
      </c>
      <c r="AY279" s="214" t="s">
        <v>156</v>
      </c>
    </row>
    <row r="280" spans="1:65" s="14" customFormat="1">
      <c r="B280" s="215"/>
      <c r="C280" s="216"/>
      <c r="D280" s="205" t="s">
        <v>177</v>
      </c>
      <c r="E280" s="217" t="s">
        <v>118</v>
      </c>
      <c r="F280" s="218" t="s">
        <v>185</v>
      </c>
      <c r="G280" s="216"/>
      <c r="H280" s="219">
        <v>488.55</v>
      </c>
      <c r="I280" s="220"/>
      <c r="J280" s="216"/>
      <c r="K280" s="216"/>
      <c r="L280" s="221"/>
      <c r="M280" s="222"/>
      <c r="N280" s="223"/>
      <c r="O280" s="223"/>
      <c r="P280" s="223"/>
      <c r="Q280" s="223"/>
      <c r="R280" s="223"/>
      <c r="S280" s="223"/>
      <c r="T280" s="224"/>
      <c r="AT280" s="225" t="s">
        <v>177</v>
      </c>
      <c r="AU280" s="225" t="s">
        <v>102</v>
      </c>
      <c r="AV280" s="14" t="s">
        <v>163</v>
      </c>
      <c r="AW280" s="14" t="s">
        <v>30</v>
      </c>
      <c r="AX280" s="14" t="s">
        <v>83</v>
      </c>
      <c r="AY280" s="225" t="s">
        <v>156</v>
      </c>
    </row>
    <row r="281" spans="1:65" s="2" customFormat="1" ht="14.4" customHeight="1">
      <c r="A281" s="35"/>
      <c r="B281" s="36"/>
      <c r="C281" s="236" t="s">
        <v>442</v>
      </c>
      <c r="D281" s="236" t="s">
        <v>333</v>
      </c>
      <c r="E281" s="237" t="s">
        <v>443</v>
      </c>
      <c r="F281" s="238" t="s">
        <v>444</v>
      </c>
      <c r="G281" s="239" t="s">
        <v>162</v>
      </c>
      <c r="H281" s="276">
        <v>498.32100000000003</v>
      </c>
      <c r="I281" s="241"/>
      <c r="J281" s="240">
        <f>ROUND(I281*H281,3)</f>
        <v>0</v>
      </c>
      <c r="K281" s="242"/>
      <c r="L281" s="243"/>
      <c r="M281" s="244" t="s">
        <v>1</v>
      </c>
      <c r="N281" s="245" t="s">
        <v>41</v>
      </c>
      <c r="O281" s="72"/>
      <c r="P281" s="198">
        <f>O281*H281</f>
        <v>0</v>
      </c>
      <c r="Q281" s="198">
        <v>2.3E-2</v>
      </c>
      <c r="R281" s="198">
        <f>Q281*H281</f>
        <v>11.461383</v>
      </c>
      <c r="S281" s="198">
        <v>0</v>
      </c>
      <c r="T281" s="199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0" t="s">
        <v>216</v>
      </c>
      <c r="AT281" s="200" t="s">
        <v>333</v>
      </c>
      <c r="AU281" s="200" t="s">
        <v>102</v>
      </c>
      <c r="AY281" s="18" t="s">
        <v>156</v>
      </c>
      <c r="BE281" s="201">
        <f>IF(N281="základná",J281,0)</f>
        <v>0</v>
      </c>
      <c r="BF281" s="201">
        <f>IF(N281="znížená",J281,0)</f>
        <v>0</v>
      </c>
      <c r="BG281" s="201">
        <f>IF(N281="zákl. prenesená",J281,0)</f>
        <v>0</v>
      </c>
      <c r="BH281" s="201">
        <f>IF(N281="zníž. prenesená",J281,0)</f>
        <v>0</v>
      </c>
      <c r="BI281" s="201">
        <f>IF(N281="nulová",J281,0)</f>
        <v>0</v>
      </c>
      <c r="BJ281" s="18" t="s">
        <v>102</v>
      </c>
      <c r="BK281" s="202">
        <f>ROUND(I281*H281,3)</f>
        <v>0</v>
      </c>
      <c r="BL281" s="18" t="s">
        <v>163</v>
      </c>
      <c r="BM281" s="200" t="s">
        <v>445</v>
      </c>
    </row>
    <row r="282" spans="1:65" s="13" customFormat="1">
      <c r="B282" s="203"/>
      <c r="C282" s="204"/>
      <c r="D282" s="205" t="s">
        <v>177</v>
      </c>
      <c r="E282" s="206" t="s">
        <v>1</v>
      </c>
      <c r="F282" s="207" t="s">
        <v>446</v>
      </c>
      <c r="G282" s="204"/>
      <c r="H282" s="208">
        <v>498.32100000000003</v>
      </c>
      <c r="I282" s="209"/>
      <c r="J282" s="204"/>
      <c r="K282" s="204"/>
      <c r="L282" s="210"/>
      <c r="M282" s="211"/>
      <c r="N282" s="212"/>
      <c r="O282" s="212"/>
      <c r="P282" s="212"/>
      <c r="Q282" s="212"/>
      <c r="R282" s="212"/>
      <c r="S282" s="212"/>
      <c r="T282" s="213"/>
      <c r="AT282" s="214" t="s">
        <v>177</v>
      </c>
      <c r="AU282" s="214" t="s">
        <v>102</v>
      </c>
      <c r="AV282" s="13" t="s">
        <v>102</v>
      </c>
      <c r="AW282" s="13" t="s">
        <v>30</v>
      </c>
      <c r="AX282" s="13" t="s">
        <v>83</v>
      </c>
      <c r="AY282" s="214" t="s">
        <v>156</v>
      </c>
    </row>
    <row r="283" spans="1:65" s="2" customFormat="1" ht="14.4" customHeight="1">
      <c r="A283" s="35"/>
      <c r="B283" s="36"/>
      <c r="C283" s="189" t="s">
        <v>447</v>
      </c>
      <c r="D283" s="189" t="s">
        <v>159</v>
      </c>
      <c r="E283" s="190" t="s">
        <v>448</v>
      </c>
      <c r="F283" s="191" t="s">
        <v>449</v>
      </c>
      <c r="G283" s="192" t="s">
        <v>162</v>
      </c>
      <c r="H283" s="193">
        <v>2</v>
      </c>
      <c r="I283" s="194"/>
      <c r="J283" s="193">
        <f>ROUND(I283*H283,3)</f>
        <v>0</v>
      </c>
      <c r="K283" s="195"/>
      <c r="L283" s="40"/>
      <c r="M283" s="196" t="s">
        <v>1</v>
      </c>
      <c r="N283" s="197" t="s">
        <v>41</v>
      </c>
      <c r="O283" s="72"/>
      <c r="P283" s="198">
        <f>O283*H283</f>
        <v>0</v>
      </c>
      <c r="Q283" s="198">
        <v>2.2200000000000002E-3</v>
      </c>
      <c r="R283" s="198">
        <f>Q283*H283</f>
        <v>4.4400000000000004E-3</v>
      </c>
      <c r="S283" s="198">
        <v>0</v>
      </c>
      <c r="T283" s="199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0" t="s">
        <v>163</v>
      </c>
      <c r="AT283" s="200" t="s">
        <v>159</v>
      </c>
      <c r="AU283" s="200" t="s">
        <v>102</v>
      </c>
      <c r="AY283" s="18" t="s">
        <v>156</v>
      </c>
      <c r="BE283" s="201">
        <f>IF(N283="základná",J283,0)</f>
        <v>0</v>
      </c>
      <c r="BF283" s="201">
        <f>IF(N283="znížená",J283,0)</f>
        <v>0</v>
      </c>
      <c r="BG283" s="201">
        <f>IF(N283="zákl. prenesená",J283,0)</f>
        <v>0</v>
      </c>
      <c r="BH283" s="201">
        <f>IF(N283="zníž. prenesená",J283,0)</f>
        <v>0</v>
      </c>
      <c r="BI283" s="201">
        <f>IF(N283="nulová",J283,0)</f>
        <v>0</v>
      </c>
      <c r="BJ283" s="18" t="s">
        <v>102</v>
      </c>
      <c r="BK283" s="202">
        <f>ROUND(I283*H283,3)</f>
        <v>0</v>
      </c>
      <c r="BL283" s="18" t="s">
        <v>163</v>
      </c>
      <c r="BM283" s="200" t="s">
        <v>450</v>
      </c>
    </row>
    <row r="284" spans="1:65" s="2" customFormat="1" ht="24.15" customHeight="1">
      <c r="A284" s="35"/>
      <c r="B284" s="36"/>
      <c r="C284" s="189" t="s">
        <v>451</v>
      </c>
      <c r="D284" s="189" t="s">
        <v>159</v>
      </c>
      <c r="E284" s="190" t="s">
        <v>452</v>
      </c>
      <c r="F284" s="191" t="s">
        <v>453</v>
      </c>
      <c r="G284" s="192" t="s">
        <v>253</v>
      </c>
      <c r="H284" s="193">
        <v>1115.444</v>
      </c>
      <c r="I284" s="194"/>
      <c r="J284" s="193">
        <f>ROUND(I284*H284,3)</f>
        <v>0</v>
      </c>
      <c r="K284" s="195"/>
      <c r="L284" s="40"/>
      <c r="M284" s="196" t="s">
        <v>1</v>
      </c>
      <c r="N284" s="197" t="s">
        <v>41</v>
      </c>
      <c r="O284" s="72"/>
      <c r="P284" s="198">
        <f>O284*H284</f>
        <v>0</v>
      </c>
      <c r="Q284" s="198">
        <v>1.653E-2</v>
      </c>
      <c r="R284" s="198">
        <f>Q284*H284</f>
        <v>18.438289319999999</v>
      </c>
      <c r="S284" s="198">
        <v>0</v>
      </c>
      <c r="T284" s="199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0" t="s">
        <v>163</v>
      </c>
      <c r="AT284" s="200" t="s">
        <v>159</v>
      </c>
      <c r="AU284" s="200" t="s">
        <v>102</v>
      </c>
      <c r="AY284" s="18" t="s">
        <v>156</v>
      </c>
      <c r="BE284" s="201">
        <f>IF(N284="základná",J284,0)</f>
        <v>0</v>
      </c>
      <c r="BF284" s="201">
        <f>IF(N284="znížená",J284,0)</f>
        <v>0</v>
      </c>
      <c r="BG284" s="201">
        <f>IF(N284="zákl. prenesená",J284,0)</f>
        <v>0</v>
      </c>
      <c r="BH284" s="201">
        <f>IF(N284="zníž. prenesená",J284,0)</f>
        <v>0</v>
      </c>
      <c r="BI284" s="201">
        <f>IF(N284="nulová",J284,0)</f>
        <v>0</v>
      </c>
      <c r="BJ284" s="18" t="s">
        <v>102</v>
      </c>
      <c r="BK284" s="202">
        <f>ROUND(I284*H284,3)</f>
        <v>0</v>
      </c>
      <c r="BL284" s="18" t="s">
        <v>163</v>
      </c>
      <c r="BM284" s="200" t="s">
        <v>454</v>
      </c>
    </row>
    <row r="285" spans="1:65" s="13" customFormat="1">
      <c r="B285" s="203"/>
      <c r="C285" s="204"/>
      <c r="D285" s="205" t="s">
        <v>177</v>
      </c>
      <c r="E285" s="206" t="s">
        <v>1</v>
      </c>
      <c r="F285" s="207" t="s">
        <v>455</v>
      </c>
      <c r="G285" s="204"/>
      <c r="H285" s="208">
        <v>1115.444</v>
      </c>
      <c r="I285" s="209"/>
      <c r="J285" s="204"/>
      <c r="K285" s="204"/>
      <c r="L285" s="210"/>
      <c r="M285" s="211"/>
      <c r="N285" s="212"/>
      <c r="O285" s="212"/>
      <c r="P285" s="212"/>
      <c r="Q285" s="212"/>
      <c r="R285" s="212"/>
      <c r="S285" s="212"/>
      <c r="T285" s="213"/>
      <c r="AT285" s="214" t="s">
        <v>177</v>
      </c>
      <c r="AU285" s="214" t="s">
        <v>102</v>
      </c>
      <c r="AV285" s="13" t="s">
        <v>102</v>
      </c>
      <c r="AW285" s="13" t="s">
        <v>30</v>
      </c>
      <c r="AX285" s="13" t="s">
        <v>75</v>
      </c>
      <c r="AY285" s="214" t="s">
        <v>156</v>
      </c>
    </row>
    <row r="286" spans="1:65" s="14" customFormat="1">
      <c r="B286" s="215"/>
      <c r="C286" s="216"/>
      <c r="D286" s="205" t="s">
        <v>177</v>
      </c>
      <c r="E286" s="217" t="s">
        <v>120</v>
      </c>
      <c r="F286" s="218" t="s">
        <v>185</v>
      </c>
      <c r="G286" s="216"/>
      <c r="H286" s="219">
        <v>1115.444</v>
      </c>
      <c r="I286" s="220"/>
      <c r="J286" s="216"/>
      <c r="K286" s="216"/>
      <c r="L286" s="221"/>
      <c r="M286" s="222"/>
      <c r="N286" s="223"/>
      <c r="O286" s="223"/>
      <c r="P286" s="223"/>
      <c r="Q286" s="223"/>
      <c r="R286" s="223"/>
      <c r="S286" s="223"/>
      <c r="T286" s="224"/>
      <c r="AT286" s="225" t="s">
        <v>177</v>
      </c>
      <c r="AU286" s="225" t="s">
        <v>102</v>
      </c>
      <c r="AV286" s="14" t="s">
        <v>163</v>
      </c>
      <c r="AW286" s="14" t="s">
        <v>30</v>
      </c>
      <c r="AX286" s="14" t="s">
        <v>83</v>
      </c>
      <c r="AY286" s="225" t="s">
        <v>156</v>
      </c>
    </row>
    <row r="287" spans="1:65" s="2" customFormat="1" ht="24.15" customHeight="1">
      <c r="A287" s="35"/>
      <c r="B287" s="36"/>
      <c r="C287" s="189" t="s">
        <v>456</v>
      </c>
      <c r="D287" s="189" t="s">
        <v>159</v>
      </c>
      <c r="E287" s="190" t="s">
        <v>457</v>
      </c>
      <c r="F287" s="191" t="s">
        <v>458</v>
      </c>
      <c r="G287" s="192" t="s">
        <v>253</v>
      </c>
      <c r="H287" s="193">
        <v>1115.444</v>
      </c>
      <c r="I287" s="194"/>
      <c r="J287" s="193">
        <f>ROUND(I287*H287,3)</f>
        <v>0</v>
      </c>
      <c r="K287" s="195"/>
      <c r="L287" s="40"/>
      <c r="M287" s="196" t="s">
        <v>1</v>
      </c>
      <c r="N287" s="197" t="s">
        <v>41</v>
      </c>
      <c r="O287" s="72"/>
      <c r="P287" s="198">
        <f>O287*H287</f>
        <v>0</v>
      </c>
      <c r="Q287" s="198">
        <v>0</v>
      </c>
      <c r="R287" s="198">
        <f>Q287*H287</f>
        <v>0</v>
      </c>
      <c r="S287" s="198">
        <v>0</v>
      </c>
      <c r="T287" s="199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0" t="s">
        <v>163</v>
      </c>
      <c r="AT287" s="200" t="s">
        <v>159</v>
      </c>
      <c r="AU287" s="200" t="s">
        <v>102</v>
      </c>
      <c r="AY287" s="18" t="s">
        <v>156</v>
      </c>
      <c r="BE287" s="201">
        <f>IF(N287="základná",J287,0)</f>
        <v>0</v>
      </c>
      <c r="BF287" s="201">
        <f>IF(N287="znížená",J287,0)</f>
        <v>0</v>
      </c>
      <c r="BG287" s="201">
        <f>IF(N287="zákl. prenesená",J287,0)</f>
        <v>0</v>
      </c>
      <c r="BH287" s="201">
        <f>IF(N287="zníž. prenesená",J287,0)</f>
        <v>0</v>
      </c>
      <c r="BI287" s="201">
        <f>IF(N287="nulová",J287,0)</f>
        <v>0</v>
      </c>
      <c r="BJ287" s="18" t="s">
        <v>102</v>
      </c>
      <c r="BK287" s="202">
        <f>ROUND(I287*H287,3)</f>
        <v>0</v>
      </c>
      <c r="BL287" s="18" t="s">
        <v>163</v>
      </c>
      <c r="BM287" s="200" t="s">
        <v>459</v>
      </c>
    </row>
    <row r="288" spans="1:65" s="13" customFormat="1">
      <c r="B288" s="203"/>
      <c r="C288" s="204"/>
      <c r="D288" s="205" t="s">
        <v>177</v>
      </c>
      <c r="E288" s="206" t="s">
        <v>1</v>
      </c>
      <c r="F288" s="207" t="s">
        <v>120</v>
      </c>
      <c r="G288" s="204"/>
      <c r="H288" s="208">
        <v>1115.444</v>
      </c>
      <c r="I288" s="209"/>
      <c r="J288" s="204"/>
      <c r="K288" s="204"/>
      <c r="L288" s="210"/>
      <c r="M288" s="211"/>
      <c r="N288" s="212"/>
      <c r="O288" s="212"/>
      <c r="P288" s="212"/>
      <c r="Q288" s="212"/>
      <c r="R288" s="212"/>
      <c r="S288" s="212"/>
      <c r="T288" s="213"/>
      <c r="AT288" s="214" t="s">
        <v>177</v>
      </c>
      <c r="AU288" s="214" t="s">
        <v>102</v>
      </c>
      <c r="AV288" s="13" t="s">
        <v>102</v>
      </c>
      <c r="AW288" s="13" t="s">
        <v>30</v>
      </c>
      <c r="AX288" s="13" t="s">
        <v>83</v>
      </c>
      <c r="AY288" s="214" t="s">
        <v>156</v>
      </c>
    </row>
    <row r="289" spans="1:65" s="2" customFormat="1" ht="37.950000000000003" customHeight="1">
      <c r="A289" s="35"/>
      <c r="B289" s="36"/>
      <c r="C289" s="189" t="s">
        <v>460</v>
      </c>
      <c r="D289" s="189" t="s">
        <v>159</v>
      </c>
      <c r="E289" s="190" t="s">
        <v>461</v>
      </c>
      <c r="F289" s="191" t="s">
        <v>462</v>
      </c>
      <c r="G289" s="192" t="s">
        <v>253</v>
      </c>
      <c r="H289" s="193">
        <v>2230.8879999999999</v>
      </c>
      <c r="I289" s="194"/>
      <c r="J289" s="193">
        <f>ROUND(I289*H289,3)</f>
        <v>0</v>
      </c>
      <c r="K289" s="195"/>
      <c r="L289" s="40"/>
      <c r="M289" s="196" t="s">
        <v>1</v>
      </c>
      <c r="N289" s="197" t="s">
        <v>41</v>
      </c>
      <c r="O289" s="72"/>
      <c r="P289" s="198">
        <f>O289*H289</f>
        <v>0</v>
      </c>
      <c r="Q289" s="198">
        <v>0</v>
      </c>
      <c r="R289" s="198">
        <f>Q289*H289</f>
        <v>0</v>
      </c>
      <c r="S289" s="198">
        <v>0</v>
      </c>
      <c r="T289" s="199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0" t="s">
        <v>163</v>
      </c>
      <c r="AT289" s="200" t="s">
        <v>159</v>
      </c>
      <c r="AU289" s="200" t="s">
        <v>102</v>
      </c>
      <c r="AY289" s="18" t="s">
        <v>156</v>
      </c>
      <c r="BE289" s="201">
        <f>IF(N289="základná",J289,0)</f>
        <v>0</v>
      </c>
      <c r="BF289" s="201">
        <f>IF(N289="znížená",J289,0)</f>
        <v>0</v>
      </c>
      <c r="BG289" s="201">
        <f>IF(N289="zákl. prenesená",J289,0)</f>
        <v>0</v>
      </c>
      <c r="BH289" s="201">
        <f>IF(N289="zníž. prenesená",J289,0)</f>
        <v>0</v>
      </c>
      <c r="BI289" s="201">
        <f>IF(N289="nulová",J289,0)</f>
        <v>0</v>
      </c>
      <c r="BJ289" s="18" t="s">
        <v>102</v>
      </c>
      <c r="BK289" s="202">
        <f>ROUND(I289*H289,3)</f>
        <v>0</v>
      </c>
      <c r="BL289" s="18" t="s">
        <v>163</v>
      </c>
      <c r="BM289" s="200" t="s">
        <v>463</v>
      </c>
    </row>
    <row r="290" spans="1:65" s="13" customFormat="1">
      <c r="B290" s="203"/>
      <c r="C290" s="204"/>
      <c r="D290" s="205" t="s">
        <v>177</v>
      </c>
      <c r="E290" s="206" t="s">
        <v>1</v>
      </c>
      <c r="F290" s="207" t="s">
        <v>464</v>
      </c>
      <c r="G290" s="204"/>
      <c r="H290" s="208">
        <v>2230.8879999999999</v>
      </c>
      <c r="I290" s="209"/>
      <c r="J290" s="204"/>
      <c r="K290" s="204"/>
      <c r="L290" s="210"/>
      <c r="M290" s="211"/>
      <c r="N290" s="212"/>
      <c r="O290" s="212"/>
      <c r="P290" s="212"/>
      <c r="Q290" s="212"/>
      <c r="R290" s="212"/>
      <c r="S290" s="212"/>
      <c r="T290" s="213"/>
      <c r="AT290" s="214" t="s">
        <v>177</v>
      </c>
      <c r="AU290" s="214" t="s">
        <v>102</v>
      </c>
      <c r="AV290" s="13" t="s">
        <v>102</v>
      </c>
      <c r="AW290" s="13" t="s">
        <v>30</v>
      </c>
      <c r="AX290" s="13" t="s">
        <v>83</v>
      </c>
      <c r="AY290" s="214" t="s">
        <v>156</v>
      </c>
    </row>
    <row r="291" spans="1:65" s="2" customFormat="1" ht="37.950000000000003" customHeight="1">
      <c r="A291" s="35"/>
      <c r="B291" s="36"/>
      <c r="C291" s="189" t="s">
        <v>465</v>
      </c>
      <c r="D291" s="189" t="s">
        <v>159</v>
      </c>
      <c r="E291" s="190" t="s">
        <v>466</v>
      </c>
      <c r="F291" s="191" t="s">
        <v>467</v>
      </c>
      <c r="G291" s="192" t="s">
        <v>162</v>
      </c>
      <c r="H291" s="193">
        <v>4</v>
      </c>
      <c r="I291" s="194"/>
      <c r="J291" s="193">
        <f>ROUND(I291*H291,3)</f>
        <v>0</v>
      </c>
      <c r="K291" s="195"/>
      <c r="L291" s="40"/>
      <c r="M291" s="196" t="s">
        <v>1</v>
      </c>
      <c r="N291" s="197" t="s">
        <v>41</v>
      </c>
      <c r="O291" s="72"/>
      <c r="P291" s="198">
        <f>O291*H291</f>
        <v>0</v>
      </c>
      <c r="Q291" s="198">
        <v>4.1160000000000002E-2</v>
      </c>
      <c r="R291" s="198">
        <f>Q291*H291</f>
        <v>0.16464000000000001</v>
      </c>
      <c r="S291" s="198">
        <v>0</v>
      </c>
      <c r="T291" s="19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163</v>
      </c>
      <c r="AT291" s="200" t="s">
        <v>159</v>
      </c>
      <c r="AU291" s="200" t="s">
        <v>102</v>
      </c>
      <c r="AY291" s="18" t="s">
        <v>156</v>
      </c>
      <c r="BE291" s="201">
        <f>IF(N291="základná",J291,0)</f>
        <v>0</v>
      </c>
      <c r="BF291" s="201">
        <f>IF(N291="znížená",J291,0)</f>
        <v>0</v>
      </c>
      <c r="BG291" s="201">
        <f>IF(N291="zákl. prenesená",J291,0)</f>
        <v>0</v>
      </c>
      <c r="BH291" s="201">
        <f>IF(N291="zníž. prenesená",J291,0)</f>
        <v>0</v>
      </c>
      <c r="BI291" s="201">
        <f>IF(N291="nulová",J291,0)</f>
        <v>0</v>
      </c>
      <c r="BJ291" s="18" t="s">
        <v>102</v>
      </c>
      <c r="BK291" s="202">
        <f>ROUND(I291*H291,3)</f>
        <v>0</v>
      </c>
      <c r="BL291" s="18" t="s">
        <v>163</v>
      </c>
      <c r="BM291" s="200" t="s">
        <v>468</v>
      </c>
    </row>
    <row r="292" spans="1:65" s="13" customFormat="1">
      <c r="B292" s="203"/>
      <c r="C292" s="204"/>
      <c r="D292" s="205" t="s">
        <v>177</v>
      </c>
      <c r="E292" s="206" t="s">
        <v>1</v>
      </c>
      <c r="F292" s="207" t="s">
        <v>163</v>
      </c>
      <c r="G292" s="204"/>
      <c r="H292" s="208">
        <v>4</v>
      </c>
      <c r="I292" s="209"/>
      <c r="J292" s="204"/>
      <c r="K292" s="204"/>
      <c r="L292" s="210"/>
      <c r="M292" s="211"/>
      <c r="N292" s="212"/>
      <c r="O292" s="212"/>
      <c r="P292" s="212"/>
      <c r="Q292" s="212"/>
      <c r="R292" s="212"/>
      <c r="S292" s="212"/>
      <c r="T292" s="213"/>
      <c r="AT292" s="214" t="s">
        <v>177</v>
      </c>
      <c r="AU292" s="214" t="s">
        <v>102</v>
      </c>
      <c r="AV292" s="13" t="s">
        <v>102</v>
      </c>
      <c r="AW292" s="13" t="s">
        <v>30</v>
      </c>
      <c r="AX292" s="13" t="s">
        <v>83</v>
      </c>
      <c r="AY292" s="214" t="s">
        <v>156</v>
      </c>
    </row>
    <row r="293" spans="1:65" s="2" customFormat="1" ht="14.4" customHeight="1">
      <c r="A293" s="35"/>
      <c r="B293" s="36"/>
      <c r="C293" s="236" t="s">
        <v>469</v>
      </c>
      <c r="D293" s="236" t="s">
        <v>333</v>
      </c>
      <c r="E293" s="237" t="s">
        <v>470</v>
      </c>
      <c r="F293" s="238" t="s">
        <v>471</v>
      </c>
      <c r="G293" s="239" t="s">
        <v>162</v>
      </c>
      <c r="H293" s="240">
        <v>4</v>
      </c>
      <c r="I293" s="241"/>
      <c r="J293" s="240">
        <f>ROUND(I293*H293,3)</f>
        <v>0</v>
      </c>
      <c r="K293" s="242"/>
      <c r="L293" s="243"/>
      <c r="M293" s="244" t="s">
        <v>1</v>
      </c>
      <c r="N293" s="245" t="s">
        <v>41</v>
      </c>
      <c r="O293" s="72"/>
      <c r="P293" s="198">
        <f>O293*H293</f>
        <v>0</v>
      </c>
      <c r="Q293" s="198">
        <v>0</v>
      </c>
      <c r="R293" s="198">
        <f>Q293*H293</f>
        <v>0</v>
      </c>
      <c r="S293" s="198">
        <v>0</v>
      </c>
      <c r="T293" s="199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0" t="s">
        <v>216</v>
      </c>
      <c r="AT293" s="200" t="s">
        <v>333</v>
      </c>
      <c r="AU293" s="200" t="s">
        <v>102</v>
      </c>
      <c r="AY293" s="18" t="s">
        <v>156</v>
      </c>
      <c r="BE293" s="201">
        <f>IF(N293="základná",J293,0)</f>
        <v>0</v>
      </c>
      <c r="BF293" s="201">
        <f>IF(N293="znížená",J293,0)</f>
        <v>0</v>
      </c>
      <c r="BG293" s="201">
        <f>IF(N293="zákl. prenesená",J293,0)</f>
        <v>0</v>
      </c>
      <c r="BH293" s="201">
        <f>IF(N293="zníž. prenesená",J293,0)</f>
        <v>0</v>
      </c>
      <c r="BI293" s="201">
        <f>IF(N293="nulová",J293,0)</f>
        <v>0</v>
      </c>
      <c r="BJ293" s="18" t="s">
        <v>102</v>
      </c>
      <c r="BK293" s="202">
        <f>ROUND(I293*H293,3)</f>
        <v>0</v>
      </c>
      <c r="BL293" s="18" t="s">
        <v>163</v>
      </c>
      <c r="BM293" s="200" t="s">
        <v>472</v>
      </c>
    </row>
    <row r="294" spans="1:65" s="13" customFormat="1">
      <c r="B294" s="203"/>
      <c r="C294" s="204"/>
      <c r="D294" s="205" t="s">
        <v>177</v>
      </c>
      <c r="E294" s="206" t="s">
        <v>1</v>
      </c>
      <c r="F294" s="207" t="s">
        <v>163</v>
      </c>
      <c r="G294" s="204"/>
      <c r="H294" s="208">
        <v>4</v>
      </c>
      <c r="I294" s="209"/>
      <c r="J294" s="204"/>
      <c r="K294" s="204"/>
      <c r="L294" s="210"/>
      <c r="M294" s="211"/>
      <c r="N294" s="212"/>
      <c r="O294" s="212"/>
      <c r="P294" s="212"/>
      <c r="Q294" s="212"/>
      <c r="R294" s="212"/>
      <c r="S294" s="212"/>
      <c r="T294" s="213"/>
      <c r="AT294" s="214" t="s">
        <v>177</v>
      </c>
      <c r="AU294" s="214" t="s">
        <v>102</v>
      </c>
      <c r="AV294" s="13" t="s">
        <v>102</v>
      </c>
      <c r="AW294" s="13" t="s">
        <v>30</v>
      </c>
      <c r="AX294" s="13" t="s">
        <v>83</v>
      </c>
      <c r="AY294" s="214" t="s">
        <v>156</v>
      </c>
    </row>
    <row r="295" spans="1:65" s="2" customFormat="1" ht="24.15" customHeight="1">
      <c r="A295" s="35"/>
      <c r="B295" s="36"/>
      <c r="C295" s="189" t="s">
        <v>473</v>
      </c>
      <c r="D295" s="189" t="s">
        <v>159</v>
      </c>
      <c r="E295" s="190" t="s">
        <v>474</v>
      </c>
      <c r="F295" s="191" t="s">
        <v>475</v>
      </c>
      <c r="G295" s="192" t="s">
        <v>162</v>
      </c>
      <c r="H295" s="193">
        <v>2</v>
      </c>
      <c r="I295" s="194"/>
      <c r="J295" s="193">
        <f>ROUND(I295*H295,3)</f>
        <v>0</v>
      </c>
      <c r="K295" s="195"/>
      <c r="L295" s="40"/>
      <c r="M295" s="196" t="s">
        <v>1</v>
      </c>
      <c r="N295" s="197" t="s">
        <v>41</v>
      </c>
      <c r="O295" s="72"/>
      <c r="P295" s="198">
        <f>O295*H295</f>
        <v>0</v>
      </c>
      <c r="Q295" s="198">
        <v>0</v>
      </c>
      <c r="R295" s="198">
        <f>Q295*H295</f>
        <v>0</v>
      </c>
      <c r="S295" s="198">
        <v>0</v>
      </c>
      <c r="T295" s="19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0" t="s">
        <v>163</v>
      </c>
      <c r="AT295" s="200" t="s">
        <v>159</v>
      </c>
      <c r="AU295" s="200" t="s">
        <v>102</v>
      </c>
      <c r="AY295" s="18" t="s">
        <v>156</v>
      </c>
      <c r="BE295" s="201">
        <f>IF(N295="základná",J295,0)</f>
        <v>0</v>
      </c>
      <c r="BF295" s="201">
        <f>IF(N295="znížená",J295,0)</f>
        <v>0</v>
      </c>
      <c r="BG295" s="201">
        <f>IF(N295="zákl. prenesená",J295,0)</f>
        <v>0</v>
      </c>
      <c r="BH295" s="201">
        <f>IF(N295="zníž. prenesená",J295,0)</f>
        <v>0</v>
      </c>
      <c r="BI295" s="201">
        <f>IF(N295="nulová",J295,0)</f>
        <v>0</v>
      </c>
      <c r="BJ295" s="18" t="s">
        <v>102</v>
      </c>
      <c r="BK295" s="202">
        <f>ROUND(I295*H295,3)</f>
        <v>0</v>
      </c>
      <c r="BL295" s="18" t="s">
        <v>163</v>
      </c>
      <c r="BM295" s="200" t="s">
        <v>476</v>
      </c>
    </row>
    <row r="296" spans="1:65" s="13" customFormat="1">
      <c r="B296" s="203"/>
      <c r="C296" s="204"/>
      <c r="D296" s="205" t="s">
        <v>177</v>
      </c>
      <c r="E296" s="206" t="s">
        <v>1</v>
      </c>
      <c r="F296" s="207" t="s">
        <v>477</v>
      </c>
      <c r="G296" s="204"/>
      <c r="H296" s="208">
        <v>2</v>
      </c>
      <c r="I296" s="209"/>
      <c r="J296" s="204"/>
      <c r="K296" s="204"/>
      <c r="L296" s="210"/>
      <c r="M296" s="211"/>
      <c r="N296" s="212"/>
      <c r="O296" s="212"/>
      <c r="P296" s="212"/>
      <c r="Q296" s="212"/>
      <c r="R296" s="212"/>
      <c r="S296" s="212"/>
      <c r="T296" s="213"/>
      <c r="AT296" s="214" t="s">
        <v>177</v>
      </c>
      <c r="AU296" s="214" t="s">
        <v>102</v>
      </c>
      <c r="AV296" s="13" t="s">
        <v>102</v>
      </c>
      <c r="AW296" s="13" t="s">
        <v>30</v>
      </c>
      <c r="AX296" s="13" t="s">
        <v>75</v>
      </c>
      <c r="AY296" s="214" t="s">
        <v>156</v>
      </c>
    </row>
    <row r="297" spans="1:65" s="14" customFormat="1">
      <c r="B297" s="215"/>
      <c r="C297" s="216"/>
      <c r="D297" s="205" t="s">
        <v>177</v>
      </c>
      <c r="E297" s="217" t="s">
        <v>1</v>
      </c>
      <c r="F297" s="218" t="s">
        <v>185</v>
      </c>
      <c r="G297" s="216"/>
      <c r="H297" s="219">
        <v>2</v>
      </c>
      <c r="I297" s="220"/>
      <c r="J297" s="216"/>
      <c r="K297" s="216"/>
      <c r="L297" s="221"/>
      <c r="M297" s="222"/>
      <c r="N297" s="223"/>
      <c r="O297" s="223"/>
      <c r="P297" s="223"/>
      <c r="Q297" s="223"/>
      <c r="R297" s="223"/>
      <c r="S297" s="223"/>
      <c r="T297" s="224"/>
      <c r="AT297" s="225" t="s">
        <v>177</v>
      </c>
      <c r="AU297" s="225" t="s">
        <v>102</v>
      </c>
      <c r="AV297" s="14" t="s">
        <v>163</v>
      </c>
      <c r="AW297" s="14" t="s">
        <v>30</v>
      </c>
      <c r="AX297" s="14" t="s">
        <v>83</v>
      </c>
      <c r="AY297" s="225" t="s">
        <v>156</v>
      </c>
    </row>
    <row r="298" spans="1:65" s="2" customFormat="1" ht="24.15" customHeight="1">
      <c r="A298" s="35"/>
      <c r="B298" s="36"/>
      <c r="C298" s="236" t="s">
        <v>478</v>
      </c>
      <c r="D298" s="236" t="s">
        <v>333</v>
      </c>
      <c r="E298" s="237" t="s">
        <v>479</v>
      </c>
      <c r="F298" s="238" t="s">
        <v>480</v>
      </c>
      <c r="G298" s="239" t="s">
        <v>162</v>
      </c>
      <c r="H298" s="240">
        <v>2</v>
      </c>
      <c r="I298" s="241"/>
      <c r="J298" s="240">
        <f>ROUND(I298*H298,3)</f>
        <v>0</v>
      </c>
      <c r="K298" s="242"/>
      <c r="L298" s="243"/>
      <c r="M298" s="244" t="s">
        <v>1</v>
      </c>
      <c r="N298" s="245" t="s">
        <v>41</v>
      </c>
      <c r="O298" s="72"/>
      <c r="P298" s="198">
        <f>O298*H298</f>
        <v>0</v>
      </c>
      <c r="Q298" s="198">
        <v>0</v>
      </c>
      <c r="R298" s="198">
        <f>Q298*H298</f>
        <v>0</v>
      </c>
      <c r="S298" s="198">
        <v>0</v>
      </c>
      <c r="T298" s="199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00" t="s">
        <v>216</v>
      </c>
      <c r="AT298" s="200" t="s">
        <v>333</v>
      </c>
      <c r="AU298" s="200" t="s">
        <v>102</v>
      </c>
      <c r="AY298" s="18" t="s">
        <v>156</v>
      </c>
      <c r="BE298" s="201">
        <f>IF(N298="základná",J298,0)</f>
        <v>0</v>
      </c>
      <c r="BF298" s="201">
        <f>IF(N298="znížená",J298,0)</f>
        <v>0</v>
      </c>
      <c r="BG298" s="201">
        <f>IF(N298="zákl. prenesená",J298,0)</f>
        <v>0</v>
      </c>
      <c r="BH298" s="201">
        <f>IF(N298="zníž. prenesená",J298,0)</f>
        <v>0</v>
      </c>
      <c r="BI298" s="201">
        <f>IF(N298="nulová",J298,0)</f>
        <v>0</v>
      </c>
      <c r="BJ298" s="18" t="s">
        <v>102</v>
      </c>
      <c r="BK298" s="202">
        <f>ROUND(I298*H298,3)</f>
        <v>0</v>
      </c>
      <c r="BL298" s="18" t="s">
        <v>163</v>
      </c>
      <c r="BM298" s="200" t="s">
        <v>481</v>
      </c>
    </row>
    <row r="299" spans="1:65" s="2" customFormat="1" ht="24.15" customHeight="1">
      <c r="A299" s="35"/>
      <c r="B299" s="36"/>
      <c r="C299" s="189" t="s">
        <v>482</v>
      </c>
      <c r="D299" s="189" t="s">
        <v>159</v>
      </c>
      <c r="E299" s="190" t="s">
        <v>483</v>
      </c>
      <c r="F299" s="191" t="s">
        <v>484</v>
      </c>
      <c r="G299" s="192" t="s">
        <v>181</v>
      </c>
      <c r="H299" s="193">
        <v>26.138000000000002</v>
      </c>
      <c r="I299" s="194"/>
      <c r="J299" s="193">
        <f>ROUND(I299*H299,3)</f>
        <v>0</v>
      </c>
      <c r="K299" s="195"/>
      <c r="L299" s="40"/>
      <c r="M299" s="196" t="s">
        <v>1</v>
      </c>
      <c r="N299" s="197" t="s">
        <v>41</v>
      </c>
      <c r="O299" s="72"/>
      <c r="P299" s="198">
        <f>O299*H299</f>
        <v>0</v>
      </c>
      <c r="Q299" s="198">
        <v>0</v>
      </c>
      <c r="R299" s="198">
        <f>Q299*H299</f>
        <v>0</v>
      </c>
      <c r="S299" s="198">
        <v>2.2000000000000002</v>
      </c>
      <c r="T299" s="199">
        <f>S299*H299</f>
        <v>57.503600000000006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0" t="s">
        <v>163</v>
      </c>
      <c r="AT299" s="200" t="s">
        <v>159</v>
      </c>
      <c r="AU299" s="200" t="s">
        <v>102</v>
      </c>
      <c r="AY299" s="18" t="s">
        <v>156</v>
      </c>
      <c r="BE299" s="201">
        <f>IF(N299="základná",J299,0)</f>
        <v>0</v>
      </c>
      <c r="BF299" s="201">
        <f>IF(N299="znížená",J299,0)</f>
        <v>0</v>
      </c>
      <c r="BG299" s="201">
        <f>IF(N299="zákl. prenesená",J299,0)</f>
        <v>0</v>
      </c>
      <c r="BH299" s="201">
        <f>IF(N299="zníž. prenesená",J299,0)</f>
        <v>0</v>
      </c>
      <c r="BI299" s="201">
        <f>IF(N299="nulová",J299,0)</f>
        <v>0</v>
      </c>
      <c r="BJ299" s="18" t="s">
        <v>102</v>
      </c>
      <c r="BK299" s="202">
        <f>ROUND(I299*H299,3)</f>
        <v>0</v>
      </c>
      <c r="BL299" s="18" t="s">
        <v>163</v>
      </c>
      <c r="BM299" s="200" t="s">
        <v>485</v>
      </c>
    </row>
    <row r="300" spans="1:65" s="13" customFormat="1">
      <c r="B300" s="203"/>
      <c r="C300" s="204"/>
      <c r="D300" s="205" t="s">
        <v>177</v>
      </c>
      <c r="E300" s="206" t="s">
        <v>1</v>
      </c>
      <c r="F300" s="207" t="s">
        <v>486</v>
      </c>
      <c r="G300" s="204"/>
      <c r="H300" s="208">
        <v>8</v>
      </c>
      <c r="I300" s="209"/>
      <c r="J300" s="204"/>
      <c r="K300" s="204"/>
      <c r="L300" s="210"/>
      <c r="M300" s="211"/>
      <c r="N300" s="212"/>
      <c r="O300" s="212"/>
      <c r="P300" s="212"/>
      <c r="Q300" s="212"/>
      <c r="R300" s="212"/>
      <c r="S300" s="212"/>
      <c r="T300" s="213"/>
      <c r="AT300" s="214" t="s">
        <v>177</v>
      </c>
      <c r="AU300" s="214" t="s">
        <v>102</v>
      </c>
      <c r="AV300" s="13" t="s">
        <v>102</v>
      </c>
      <c r="AW300" s="13" t="s">
        <v>30</v>
      </c>
      <c r="AX300" s="13" t="s">
        <v>75</v>
      </c>
      <c r="AY300" s="214" t="s">
        <v>156</v>
      </c>
    </row>
    <row r="301" spans="1:65" s="13" customFormat="1">
      <c r="B301" s="203"/>
      <c r="C301" s="204"/>
      <c r="D301" s="205" t="s">
        <v>177</v>
      </c>
      <c r="E301" s="206" t="s">
        <v>1</v>
      </c>
      <c r="F301" s="207" t="s">
        <v>487</v>
      </c>
      <c r="G301" s="204"/>
      <c r="H301" s="208">
        <v>0.4</v>
      </c>
      <c r="I301" s="209"/>
      <c r="J301" s="204"/>
      <c r="K301" s="204"/>
      <c r="L301" s="210"/>
      <c r="M301" s="211"/>
      <c r="N301" s="212"/>
      <c r="O301" s="212"/>
      <c r="P301" s="212"/>
      <c r="Q301" s="212"/>
      <c r="R301" s="212"/>
      <c r="S301" s="212"/>
      <c r="T301" s="213"/>
      <c r="AT301" s="214" t="s">
        <v>177</v>
      </c>
      <c r="AU301" s="214" t="s">
        <v>102</v>
      </c>
      <c r="AV301" s="13" t="s">
        <v>102</v>
      </c>
      <c r="AW301" s="13" t="s">
        <v>30</v>
      </c>
      <c r="AX301" s="13" t="s">
        <v>75</v>
      </c>
      <c r="AY301" s="214" t="s">
        <v>156</v>
      </c>
    </row>
    <row r="302" spans="1:65" s="13" customFormat="1">
      <c r="B302" s="203"/>
      <c r="C302" s="204"/>
      <c r="D302" s="205" t="s">
        <v>177</v>
      </c>
      <c r="E302" s="206" t="s">
        <v>1</v>
      </c>
      <c r="F302" s="207" t="s">
        <v>488</v>
      </c>
      <c r="G302" s="204"/>
      <c r="H302" s="208">
        <v>17.738</v>
      </c>
      <c r="I302" s="209"/>
      <c r="J302" s="204"/>
      <c r="K302" s="204"/>
      <c r="L302" s="210"/>
      <c r="M302" s="211"/>
      <c r="N302" s="212"/>
      <c r="O302" s="212"/>
      <c r="P302" s="212"/>
      <c r="Q302" s="212"/>
      <c r="R302" s="212"/>
      <c r="S302" s="212"/>
      <c r="T302" s="213"/>
      <c r="AT302" s="214" t="s">
        <v>177</v>
      </c>
      <c r="AU302" s="214" t="s">
        <v>102</v>
      </c>
      <c r="AV302" s="13" t="s">
        <v>102</v>
      </c>
      <c r="AW302" s="13" t="s">
        <v>30</v>
      </c>
      <c r="AX302" s="13" t="s">
        <v>75</v>
      </c>
      <c r="AY302" s="214" t="s">
        <v>156</v>
      </c>
    </row>
    <row r="303" spans="1:65" s="14" customFormat="1">
      <c r="B303" s="215"/>
      <c r="C303" s="216"/>
      <c r="D303" s="205" t="s">
        <v>177</v>
      </c>
      <c r="E303" s="217" t="s">
        <v>1</v>
      </c>
      <c r="F303" s="218" t="s">
        <v>489</v>
      </c>
      <c r="G303" s="216"/>
      <c r="H303" s="219">
        <v>26.138000000000002</v>
      </c>
      <c r="I303" s="220"/>
      <c r="J303" s="216"/>
      <c r="K303" s="216"/>
      <c r="L303" s="221"/>
      <c r="M303" s="222"/>
      <c r="N303" s="223"/>
      <c r="O303" s="223"/>
      <c r="P303" s="223"/>
      <c r="Q303" s="223"/>
      <c r="R303" s="223"/>
      <c r="S303" s="223"/>
      <c r="T303" s="224"/>
      <c r="AT303" s="225" t="s">
        <v>177</v>
      </c>
      <c r="AU303" s="225" t="s">
        <v>102</v>
      </c>
      <c r="AV303" s="14" t="s">
        <v>163</v>
      </c>
      <c r="AW303" s="14" t="s">
        <v>30</v>
      </c>
      <c r="AX303" s="14" t="s">
        <v>83</v>
      </c>
      <c r="AY303" s="225" t="s">
        <v>156</v>
      </c>
    </row>
    <row r="304" spans="1:65" s="2" customFormat="1" ht="24.15" customHeight="1">
      <c r="A304" s="35"/>
      <c r="B304" s="36"/>
      <c r="C304" s="189" t="s">
        <v>490</v>
      </c>
      <c r="D304" s="189" t="s">
        <v>159</v>
      </c>
      <c r="E304" s="190" t="s">
        <v>491</v>
      </c>
      <c r="F304" s="191" t="s">
        <v>492</v>
      </c>
      <c r="G304" s="192" t="s">
        <v>493</v>
      </c>
      <c r="H304" s="193">
        <v>1</v>
      </c>
      <c r="I304" s="194"/>
      <c r="J304" s="193">
        <f>ROUND(I304*H304,3)</f>
        <v>0</v>
      </c>
      <c r="K304" s="195"/>
      <c r="L304" s="40"/>
      <c r="M304" s="196" t="s">
        <v>1</v>
      </c>
      <c r="N304" s="197" t="s">
        <v>41</v>
      </c>
      <c r="O304" s="72"/>
      <c r="P304" s="198">
        <f>O304*H304</f>
        <v>0</v>
      </c>
      <c r="Q304" s="198">
        <v>0</v>
      </c>
      <c r="R304" s="198">
        <f>Q304*H304</f>
        <v>0</v>
      </c>
      <c r="S304" s="198">
        <v>5</v>
      </c>
      <c r="T304" s="199">
        <f>S304*H304</f>
        <v>5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0" t="s">
        <v>163</v>
      </c>
      <c r="AT304" s="200" t="s">
        <v>159</v>
      </c>
      <c r="AU304" s="200" t="s">
        <v>102</v>
      </c>
      <c r="AY304" s="18" t="s">
        <v>156</v>
      </c>
      <c r="BE304" s="201">
        <f>IF(N304="základná",J304,0)</f>
        <v>0</v>
      </c>
      <c r="BF304" s="201">
        <f>IF(N304="znížená",J304,0)</f>
        <v>0</v>
      </c>
      <c r="BG304" s="201">
        <f>IF(N304="zákl. prenesená",J304,0)</f>
        <v>0</v>
      </c>
      <c r="BH304" s="201">
        <f>IF(N304="zníž. prenesená",J304,0)</f>
        <v>0</v>
      </c>
      <c r="BI304" s="201">
        <f>IF(N304="nulová",J304,0)</f>
        <v>0</v>
      </c>
      <c r="BJ304" s="18" t="s">
        <v>102</v>
      </c>
      <c r="BK304" s="202">
        <f>ROUND(I304*H304,3)</f>
        <v>0</v>
      </c>
      <c r="BL304" s="18" t="s">
        <v>163</v>
      </c>
      <c r="BM304" s="200" t="s">
        <v>494</v>
      </c>
    </row>
    <row r="305" spans="1:65" s="13" customFormat="1">
      <c r="B305" s="203"/>
      <c r="C305" s="204"/>
      <c r="D305" s="205" t="s">
        <v>177</v>
      </c>
      <c r="E305" s="206" t="s">
        <v>1</v>
      </c>
      <c r="F305" s="207" t="s">
        <v>83</v>
      </c>
      <c r="G305" s="204"/>
      <c r="H305" s="208">
        <v>1</v>
      </c>
      <c r="I305" s="209"/>
      <c r="J305" s="204"/>
      <c r="K305" s="204"/>
      <c r="L305" s="210"/>
      <c r="M305" s="211"/>
      <c r="N305" s="212"/>
      <c r="O305" s="212"/>
      <c r="P305" s="212"/>
      <c r="Q305" s="212"/>
      <c r="R305" s="212"/>
      <c r="S305" s="212"/>
      <c r="T305" s="213"/>
      <c r="AT305" s="214" t="s">
        <v>177</v>
      </c>
      <c r="AU305" s="214" t="s">
        <v>102</v>
      </c>
      <c r="AV305" s="13" t="s">
        <v>102</v>
      </c>
      <c r="AW305" s="13" t="s">
        <v>30</v>
      </c>
      <c r="AX305" s="13" t="s">
        <v>83</v>
      </c>
      <c r="AY305" s="214" t="s">
        <v>156</v>
      </c>
    </row>
    <row r="306" spans="1:65" s="2" customFormat="1" ht="14.4" customHeight="1">
      <c r="A306" s="35"/>
      <c r="B306" s="36"/>
      <c r="C306" s="189" t="s">
        <v>495</v>
      </c>
      <c r="D306" s="189" t="s">
        <v>159</v>
      </c>
      <c r="E306" s="190" t="s">
        <v>496</v>
      </c>
      <c r="F306" s="191" t="s">
        <v>497</v>
      </c>
      <c r="G306" s="192" t="s">
        <v>243</v>
      </c>
      <c r="H306" s="193">
        <v>82.375</v>
      </c>
      <c r="I306" s="194"/>
      <c r="J306" s="193">
        <f>ROUND(I306*H306,3)</f>
        <v>0</v>
      </c>
      <c r="K306" s="195"/>
      <c r="L306" s="40"/>
      <c r="M306" s="196" t="s">
        <v>1</v>
      </c>
      <c r="N306" s="197" t="s">
        <v>41</v>
      </c>
      <c r="O306" s="72"/>
      <c r="P306" s="198">
        <f>O306*H306</f>
        <v>0</v>
      </c>
      <c r="Q306" s="198">
        <v>0</v>
      </c>
      <c r="R306" s="198">
        <f>Q306*H306</f>
        <v>0</v>
      </c>
      <c r="S306" s="198">
        <v>0</v>
      </c>
      <c r="T306" s="199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0" t="s">
        <v>163</v>
      </c>
      <c r="AT306" s="200" t="s">
        <v>159</v>
      </c>
      <c r="AU306" s="200" t="s">
        <v>102</v>
      </c>
      <c r="AY306" s="18" t="s">
        <v>156</v>
      </c>
      <c r="BE306" s="201">
        <f>IF(N306="základná",J306,0)</f>
        <v>0</v>
      </c>
      <c r="BF306" s="201">
        <f>IF(N306="znížená",J306,0)</f>
        <v>0</v>
      </c>
      <c r="BG306" s="201">
        <f>IF(N306="zákl. prenesená",J306,0)</f>
        <v>0</v>
      </c>
      <c r="BH306" s="201">
        <f>IF(N306="zníž. prenesená",J306,0)</f>
        <v>0</v>
      </c>
      <c r="BI306" s="201">
        <f>IF(N306="nulová",J306,0)</f>
        <v>0</v>
      </c>
      <c r="BJ306" s="18" t="s">
        <v>102</v>
      </c>
      <c r="BK306" s="202">
        <f>ROUND(I306*H306,3)</f>
        <v>0</v>
      </c>
      <c r="BL306" s="18" t="s">
        <v>163</v>
      </c>
      <c r="BM306" s="200" t="s">
        <v>498</v>
      </c>
    </row>
    <row r="307" spans="1:65" s="2" customFormat="1" ht="24.15" customHeight="1">
      <c r="A307" s="35"/>
      <c r="B307" s="36"/>
      <c r="C307" s="189" t="s">
        <v>499</v>
      </c>
      <c r="D307" s="189" t="s">
        <v>159</v>
      </c>
      <c r="E307" s="190" t="s">
        <v>500</v>
      </c>
      <c r="F307" s="191" t="s">
        <v>501</v>
      </c>
      <c r="G307" s="192" t="s">
        <v>243</v>
      </c>
      <c r="H307" s="193">
        <v>494.25</v>
      </c>
      <c r="I307" s="194"/>
      <c r="J307" s="193">
        <f>ROUND(I307*H307,3)</f>
        <v>0</v>
      </c>
      <c r="K307" s="195"/>
      <c r="L307" s="40"/>
      <c r="M307" s="196" t="s">
        <v>1</v>
      </c>
      <c r="N307" s="197" t="s">
        <v>41</v>
      </c>
      <c r="O307" s="72"/>
      <c r="P307" s="198">
        <f>O307*H307</f>
        <v>0</v>
      </c>
      <c r="Q307" s="198">
        <v>0</v>
      </c>
      <c r="R307" s="198">
        <f>Q307*H307</f>
        <v>0</v>
      </c>
      <c r="S307" s="198">
        <v>0</v>
      </c>
      <c r="T307" s="199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0" t="s">
        <v>163</v>
      </c>
      <c r="AT307" s="200" t="s">
        <v>159</v>
      </c>
      <c r="AU307" s="200" t="s">
        <v>102</v>
      </c>
      <c r="AY307" s="18" t="s">
        <v>156</v>
      </c>
      <c r="BE307" s="201">
        <f>IF(N307="základná",J307,0)</f>
        <v>0</v>
      </c>
      <c r="BF307" s="201">
        <f>IF(N307="znížená",J307,0)</f>
        <v>0</v>
      </c>
      <c r="BG307" s="201">
        <f>IF(N307="zákl. prenesená",J307,0)</f>
        <v>0</v>
      </c>
      <c r="BH307" s="201">
        <f>IF(N307="zníž. prenesená",J307,0)</f>
        <v>0</v>
      </c>
      <c r="BI307" s="201">
        <f>IF(N307="nulová",J307,0)</f>
        <v>0</v>
      </c>
      <c r="BJ307" s="18" t="s">
        <v>102</v>
      </c>
      <c r="BK307" s="202">
        <f>ROUND(I307*H307,3)</f>
        <v>0</v>
      </c>
      <c r="BL307" s="18" t="s">
        <v>163</v>
      </c>
      <c r="BM307" s="200" t="s">
        <v>502</v>
      </c>
    </row>
    <row r="308" spans="1:65" s="13" customFormat="1">
      <c r="B308" s="203"/>
      <c r="C308" s="204"/>
      <c r="D308" s="205" t="s">
        <v>177</v>
      </c>
      <c r="E308" s="204"/>
      <c r="F308" s="207" t="s">
        <v>503</v>
      </c>
      <c r="G308" s="204"/>
      <c r="H308" s="208">
        <v>494.25</v>
      </c>
      <c r="I308" s="209"/>
      <c r="J308" s="204"/>
      <c r="K308" s="204"/>
      <c r="L308" s="210"/>
      <c r="M308" s="211"/>
      <c r="N308" s="212"/>
      <c r="O308" s="212"/>
      <c r="P308" s="212"/>
      <c r="Q308" s="212"/>
      <c r="R308" s="212"/>
      <c r="S308" s="212"/>
      <c r="T308" s="213"/>
      <c r="AT308" s="214" t="s">
        <v>177</v>
      </c>
      <c r="AU308" s="214" t="s">
        <v>102</v>
      </c>
      <c r="AV308" s="13" t="s">
        <v>102</v>
      </c>
      <c r="AW308" s="13" t="s">
        <v>4</v>
      </c>
      <c r="AX308" s="13" t="s">
        <v>83</v>
      </c>
      <c r="AY308" s="214" t="s">
        <v>156</v>
      </c>
    </row>
    <row r="309" spans="1:65" s="2" customFormat="1" ht="24.15" customHeight="1">
      <c r="A309" s="35"/>
      <c r="B309" s="36"/>
      <c r="C309" s="189" t="s">
        <v>504</v>
      </c>
      <c r="D309" s="189" t="s">
        <v>159</v>
      </c>
      <c r="E309" s="190" t="s">
        <v>505</v>
      </c>
      <c r="F309" s="191" t="s">
        <v>506</v>
      </c>
      <c r="G309" s="192" t="s">
        <v>243</v>
      </c>
      <c r="H309" s="193">
        <v>82.375</v>
      </c>
      <c r="I309" s="194"/>
      <c r="J309" s="193">
        <f>ROUND(I309*H309,3)</f>
        <v>0</v>
      </c>
      <c r="K309" s="195"/>
      <c r="L309" s="40"/>
      <c r="M309" s="196" t="s">
        <v>1</v>
      </c>
      <c r="N309" s="197" t="s">
        <v>41</v>
      </c>
      <c r="O309" s="72"/>
      <c r="P309" s="198">
        <f>O309*H309</f>
        <v>0</v>
      </c>
      <c r="Q309" s="198">
        <v>0</v>
      </c>
      <c r="R309" s="198">
        <f>Q309*H309</f>
        <v>0</v>
      </c>
      <c r="S309" s="198">
        <v>0</v>
      </c>
      <c r="T309" s="199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0" t="s">
        <v>163</v>
      </c>
      <c r="AT309" s="200" t="s">
        <v>159</v>
      </c>
      <c r="AU309" s="200" t="s">
        <v>102</v>
      </c>
      <c r="AY309" s="18" t="s">
        <v>156</v>
      </c>
      <c r="BE309" s="201">
        <f>IF(N309="základná",J309,0)</f>
        <v>0</v>
      </c>
      <c r="BF309" s="201">
        <f>IF(N309="znížená",J309,0)</f>
        <v>0</v>
      </c>
      <c r="BG309" s="201">
        <f>IF(N309="zákl. prenesená",J309,0)</f>
        <v>0</v>
      </c>
      <c r="BH309" s="201">
        <f>IF(N309="zníž. prenesená",J309,0)</f>
        <v>0</v>
      </c>
      <c r="BI309" s="201">
        <f>IF(N309="nulová",J309,0)</f>
        <v>0</v>
      </c>
      <c r="BJ309" s="18" t="s">
        <v>102</v>
      </c>
      <c r="BK309" s="202">
        <f>ROUND(I309*H309,3)</f>
        <v>0</v>
      </c>
      <c r="BL309" s="18" t="s">
        <v>163</v>
      </c>
      <c r="BM309" s="200" t="s">
        <v>507</v>
      </c>
    </row>
    <row r="310" spans="1:65" s="2" customFormat="1" ht="24.15" customHeight="1">
      <c r="A310" s="35"/>
      <c r="B310" s="36"/>
      <c r="C310" s="189" t="s">
        <v>508</v>
      </c>
      <c r="D310" s="189" t="s">
        <v>159</v>
      </c>
      <c r="E310" s="190" t="s">
        <v>509</v>
      </c>
      <c r="F310" s="191" t="s">
        <v>510</v>
      </c>
      <c r="G310" s="192" t="s">
        <v>243</v>
      </c>
      <c r="H310" s="193">
        <v>1482.75</v>
      </c>
      <c r="I310" s="194"/>
      <c r="J310" s="193">
        <f>ROUND(I310*H310,3)</f>
        <v>0</v>
      </c>
      <c r="K310" s="195"/>
      <c r="L310" s="40"/>
      <c r="M310" s="196" t="s">
        <v>1</v>
      </c>
      <c r="N310" s="197" t="s">
        <v>41</v>
      </c>
      <c r="O310" s="72"/>
      <c r="P310" s="198">
        <f>O310*H310</f>
        <v>0</v>
      </c>
      <c r="Q310" s="198">
        <v>0</v>
      </c>
      <c r="R310" s="198">
        <f>Q310*H310</f>
        <v>0</v>
      </c>
      <c r="S310" s="198">
        <v>0</v>
      </c>
      <c r="T310" s="199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0" t="s">
        <v>163</v>
      </c>
      <c r="AT310" s="200" t="s">
        <v>159</v>
      </c>
      <c r="AU310" s="200" t="s">
        <v>102</v>
      </c>
      <c r="AY310" s="18" t="s">
        <v>156</v>
      </c>
      <c r="BE310" s="201">
        <f>IF(N310="základná",J310,0)</f>
        <v>0</v>
      </c>
      <c r="BF310" s="201">
        <f>IF(N310="znížená",J310,0)</f>
        <v>0</v>
      </c>
      <c r="BG310" s="201">
        <f>IF(N310="zákl. prenesená",J310,0)</f>
        <v>0</v>
      </c>
      <c r="BH310" s="201">
        <f>IF(N310="zníž. prenesená",J310,0)</f>
        <v>0</v>
      </c>
      <c r="BI310" s="201">
        <f>IF(N310="nulová",J310,0)</f>
        <v>0</v>
      </c>
      <c r="BJ310" s="18" t="s">
        <v>102</v>
      </c>
      <c r="BK310" s="202">
        <f>ROUND(I310*H310,3)</f>
        <v>0</v>
      </c>
      <c r="BL310" s="18" t="s">
        <v>163</v>
      </c>
      <c r="BM310" s="200" t="s">
        <v>511</v>
      </c>
    </row>
    <row r="311" spans="1:65" s="13" customFormat="1">
      <c r="B311" s="203"/>
      <c r="C311" s="204"/>
      <c r="D311" s="205" t="s">
        <v>177</v>
      </c>
      <c r="E311" s="204"/>
      <c r="F311" s="207" t="s">
        <v>512</v>
      </c>
      <c r="G311" s="204"/>
      <c r="H311" s="208">
        <v>1482.75</v>
      </c>
      <c r="I311" s="209"/>
      <c r="J311" s="204"/>
      <c r="K311" s="204"/>
      <c r="L311" s="210"/>
      <c r="M311" s="211"/>
      <c r="N311" s="212"/>
      <c r="O311" s="212"/>
      <c r="P311" s="212"/>
      <c r="Q311" s="212"/>
      <c r="R311" s="212"/>
      <c r="S311" s="212"/>
      <c r="T311" s="213"/>
      <c r="AT311" s="214" t="s">
        <v>177</v>
      </c>
      <c r="AU311" s="214" t="s">
        <v>102</v>
      </c>
      <c r="AV311" s="13" t="s">
        <v>102</v>
      </c>
      <c r="AW311" s="13" t="s">
        <v>4</v>
      </c>
      <c r="AX311" s="13" t="s">
        <v>83</v>
      </c>
      <c r="AY311" s="214" t="s">
        <v>156</v>
      </c>
    </row>
    <row r="312" spans="1:65" s="2" customFormat="1" ht="24.15" customHeight="1">
      <c r="A312" s="35"/>
      <c r="B312" s="36"/>
      <c r="C312" s="189" t="s">
        <v>513</v>
      </c>
      <c r="D312" s="189" t="s">
        <v>159</v>
      </c>
      <c r="E312" s="190" t="s">
        <v>514</v>
      </c>
      <c r="F312" s="191" t="s">
        <v>515</v>
      </c>
      <c r="G312" s="192" t="s">
        <v>243</v>
      </c>
      <c r="H312" s="193">
        <v>82.375</v>
      </c>
      <c r="I312" s="194"/>
      <c r="J312" s="193">
        <f>ROUND(I312*H312,3)</f>
        <v>0</v>
      </c>
      <c r="K312" s="195"/>
      <c r="L312" s="40"/>
      <c r="M312" s="196" t="s">
        <v>1</v>
      </c>
      <c r="N312" s="197" t="s">
        <v>41</v>
      </c>
      <c r="O312" s="72"/>
      <c r="P312" s="198">
        <f>O312*H312</f>
        <v>0</v>
      </c>
      <c r="Q312" s="198">
        <v>0</v>
      </c>
      <c r="R312" s="198">
        <f>Q312*H312</f>
        <v>0</v>
      </c>
      <c r="S312" s="198">
        <v>0</v>
      </c>
      <c r="T312" s="19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0" t="s">
        <v>163</v>
      </c>
      <c r="AT312" s="200" t="s">
        <v>159</v>
      </c>
      <c r="AU312" s="200" t="s">
        <v>102</v>
      </c>
      <c r="AY312" s="18" t="s">
        <v>156</v>
      </c>
      <c r="BE312" s="201">
        <f>IF(N312="základná",J312,0)</f>
        <v>0</v>
      </c>
      <c r="BF312" s="201">
        <f>IF(N312="znížená",J312,0)</f>
        <v>0</v>
      </c>
      <c r="BG312" s="201">
        <f>IF(N312="zákl. prenesená",J312,0)</f>
        <v>0</v>
      </c>
      <c r="BH312" s="201">
        <f>IF(N312="zníž. prenesená",J312,0)</f>
        <v>0</v>
      </c>
      <c r="BI312" s="201">
        <f>IF(N312="nulová",J312,0)</f>
        <v>0</v>
      </c>
      <c r="BJ312" s="18" t="s">
        <v>102</v>
      </c>
      <c r="BK312" s="202">
        <f>ROUND(I312*H312,3)</f>
        <v>0</v>
      </c>
      <c r="BL312" s="18" t="s">
        <v>163</v>
      </c>
      <c r="BM312" s="200" t="s">
        <v>516</v>
      </c>
    </row>
    <row r="313" spans="1:65" s="2" customFormat="1" ht="24.15" customHeight="1">
      <c r="A313" s="35"/>
      <c r="B313" s="36"/>
      <c r="C313" s="189" t="s">
        <v>517</v>
      </c>
      <c r="D313" s="189" t="s">
        <v>159</v>
      </c>
      <c r="E313" s="190" t="s">
        <v>518</v>
      </c>
      <c r="F313" s="191" t="s">
        <v>519</v>
      </c>
      <c r="G313" s="192" t="s">
        <v>243</v>
      </c>
      <c r="H313" s="193">
        <v>82.375</v>
      </c>
      <c r="I313" s="194"/>
      <c r="J313" s="193">
        <f>ROUND(I313*H313,3)</f>
        <v>0</v>
      </c>
      <c r="K313" s="195"/>
      <c r="L313" s="40"/>
      <c r="M313" s="196" t="s">
        <v>1</v>
      </c>
      <c r="N313" s="197" t="s">
        <v>41</v>
      </c>
      <c r="O313" s="72"/>
      <c r="P313" s="198">
        <f>O313*H313</f>
        <v>0</v>
      </c>
      <c r="Q313" s="198">
        <v>0</v>
      </c>
      <c r="R313" s="198">
        <f>Q313*H313</f>
        <v>0</v>
      </c>
      <c r="S313" s="198">
        <v>0</v>
      </c>
      <c r="T313" s="199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0" t="s">
        <v>163</v>
      </c>
      <c r="AT313" s="200" t="s">
        <v>159</v>
      </c>
      <c r="AU313" s="200" t="s">
        <v>102</v>
      </c>
      <c r="AY313" s="18" t="s">
        <v>156</v>
      </c>
      <c r="BE313" s="201">
        <f>IF(N313="základná",J313,0)</f>
        <v>0</v>
      </c>
      <c r="BF313" s="201">
        <f>IF(N313="znížená",J313,0)</f>
        <v>0</v>
      </c>
      <c r="BG313" s="201">
        <f>IF(N313="zákl. prenesená",J313,0)</f>
        <v>0</v>
      </c>
      <c r="BH313" s="201">
        <f>IF(N313="zníž. prenesená",J313,0)</f>
        <v>0</v>
      </c>
      <c r="BI313" s="201">
        <f>IF(N313="nulová",J313,0)</f>
        <v>0</v>
      </c>
      <c r="BJ313" s="18" t="s">
        <v>102</v>
      </c>
      <c r="BK313" s="202">
        <f>ROUND(I313*H313,3)</f>
        <v>0</v>
      </c>
      <c r="BL313" s="18" t="s">
        <v>163</v>
      </c>
      <c r="BM313" s="200" t="s">
        <v>520</v>
      </c>
    </row>
    <row r="314" spans="1:65" s="12" customFormat="1" ht="22.95" customHeight="1">
      <c r="B314" s="173"/>
      <c r="C314" s="174"/>
      <c r="D314" s="175" t="s">
        <v>74</v>
      </c>
      <c r="E314" s="187" t="s">
        <v>521</v>
      </c>
      <c r="F314" s="187" t="s">
        <v>522</v>
      </c>
      <c r="G314" s="174"/>
      <c r="H314" s="174"/>
      <c r="I314" s="177"/>
      <c r="J314" s="188">
        <f>BK314</f>
        <v>0</v>
      </c>
      <c r="K314" s="174"/>
      <c r="L314" s="179"/>
      <c r="M314" s="180"/>
      <c r="N314" s="181"/>
      <c r="O314" s="181"/>
      <c r="P314" s="182">
        <f>P315</f>
        <v>0</v>
      </c>
      <c r="Q314" s="181"/>
      <c r="R314" s="182">
        <f>R315</f>
        <v>0</v>
      </c>
      <c r="S314" s="181"/>
      <c r="T314" s="183">
        <f>T315</f>
        <v>0</v>
      </c>
      <c r="AR314" s="184" t="s">
        <v>83</v>
      </c>
      <c r="AT314" s="185" t="s">
        <v>74</v>
      </c>
      <c r="AU314" s="185" t="s">
        <v>83</v>
      </c>
      <c r="AY314" s="184" t="s">
        <v>156</v>
      </c>
      <c r="BK314" s="186">
        <f>BK315</f>
        <v>0</v>
      </c>
    </row>
    <row r="315" spans="1:65" s="2" customFormat="1" ht="24.15" customHeight="1">
      <c r="A315" s="35"/>
      <c r="B315" s="36"/>
      <c r="C315" s="189" t="s">
        <v>523</v>
      </c>
      <c r="D315" s="189" t="s">
        <v>159</v>
      </c>
      <c r="E315" s="190" t="s">
        <v>524</v>
      </c>
      <c r="F315" s="191" t="s">
        <v>525</v>
      </c>
      <c r="G315" s="192" t="s">
        <v>243</v>
      </c>
      <c r="H315" s="275">
        <v>6263.1930000000002</v>
      </c>
      <c r="I315" s="194"/>
      <c r="J315" s="193">
        <f>ROUND(I315*H315,3)</f>
        <v>0</v>
      </c>
      <c r="K315" s="195"/>
      <c r="L315" s="40"/>
      <c r="M315" s="196" t="s">
        <v>1</v>
      </c>
      <c r="N315" s="197" t="s">
        <v>41</v>
      </c>
      <c r="O315" s="72"/>
      <c r="P315" s="198">
        <f>O315*H315</f>
        <v>0</v>
      </c>
      <c r="Q315" s="198">
        <v>0</v>
      </c>
      <c r="R315" s="198">
        <f>Q315*H315</f>
        <v>0</v>
      </c>
      <c r="S315" s="198">
        <v>0</v>
      </c>
      <c r="T315" s="19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0" t="s">
        <v>163</v>
      </c>
      <c r="AT315" s="200" t="s">
        <v>159</v>
      </c>
      <c r="AU315" s="200" t="s">
        <v>102</v>
      </c>
      <c r="AY315" s="18" t="s">
        <v>156</v>
      </c>
      <c r="BE315" s="201">
        <f>IF(N315="základná",J315,0)</f>
        <v>0</v>
      </c>
      <c r="BF315" s="201">
        <f>IF(N315="znížená",J315,0)</f>
        <v>0</v>
      </c>
      <c r="BG315" s="201">
        <f>IF(N315="zákl. prenesená",J315,0)</f>
        <v>0</v>
      </c>
      <c r="BH315" s="201">
        <f>IF(N315="zníž. prenesená",J315,0)</f>
        <v>0</v>
      </c>
      <c r="BI315" s="201">
        <f>IF(N315="nulová",J315,0)</f>
        <v>0</v>
      </c>
      <c r="BJ315" s="18" t="s">
        <v>102</v>
      </c>
      <c r="BK315" s="202">
        <f>ROUND(I315*H315,3)</f>
        <v>0</v>
      </c>
      <c r="BL315" s="18" t="s">
        <v>163</v>
      </c>
      <c r="BM315" s="200" t="s">
        <v>526</v>
      </c>
    </row>
    <row r="316" spans="1:65" s="12" customFormat="1" ht="25.95" customHeight="1">
      <c r="B316" s="173"/>
      <c r="C316" s="174"/>
      <c r="D316" s="175" t="s">
        <v>74</v>
      </c>
      <c r="E316" s="176" t="s">
        <v>527</v>
      </c>
      <c r="F316" s="176" t="s">
        <v>528</v>
      </c>
      <c r="G316" s="174"/>
      <c r="H316" s="174"/>
      <c r="I316" s="177"/>
      <c r="J316" s="178">
        <f>BK316</f>
        <v>0</v>
      </c>
      <c r="K316" s="174"/>
      <c r="L316" s="179"/>
      <c r="M316" s="180"/>
      <c r="N316" s="181"/>
      <c r="O316" s="181"/>
      <c r="P316" s="182">
        <f>P317+P319+P345</f>
        <v>0</v>
      </c>
      <c r="Q316" s="181"/>
      <c r="R316" s="182">
        <f>R317+R319+R345</f>
        <v>16.662020299999998</v>
      </c>
      <c r="S316" s="181"/>
      <c r="T316" s="183">
        <f>T317+T319+T345</f>
        <v>4.4313000000000002</v>
      </c>
      <c r="AR316" s="184" t="s">
        <v>102</v>
      </c>
      <c r="AT316" s="185" t="s">
        <v>74</v>
      </c>
      <c r="AU316" s="185" t="s">
        <v>75</v>
      </c>
      <c r="AY316" s="184" t="s">
        <v>156</v>
      </c>
      <c r="BK316" s="186">
        <f>BK317+BK319+BK345</f>
        <v>0</v>
      </c>
    </row>
    <row r="317" spans="1:65" s="12" customFormat="1" ht="22.95" customHeight="1">
      <c r="B317" s="173"/>
      <c r="C317" s="174"/>
      <c r="D317" s="175" t="s">
        <v>74</v>
      </c>
      <c r="E317" s="187" t="s">
        <v>529</v>
      </c>
      <c r="F317" s="187" t="s">
        <v>530</v>
      </c>
      <c r="G317" s="174"/>
      <c r="H317" s="174"/>
      <c r="I317" s="177"/>
      <c r="J317" s="188">
        <f>BK317</f>
        <v>0</v>
      </c>
      <c r="K317" s="174"/>
      <c r="L317" s="179"/>
      <c r="M317" s="180"/>
      <c r="N317" s="181"/>
      <c r="O317" s="181"/>
      <c r="P317" s="182">
        <f>P318</f>
        <v>0</v>
      </c>
      <c r="Q317" s="181"/>
      <c r="R317" s="182">
        <f>R318</f>
        <v>2.504E-2</v>
      </c>
      <c r="S317" s="181"/>
      <c r="T317" s="183">
        <f>T318</f>
        <v>0</v>
      </c>
      <c r="AR317" s="184" t="s">
        <v>102</v>
      </c>
      <c r="AT317" s="185" t="s">
        <v>74</v>
      </c>
      <c r="AU317" s="185" t="s">
        <v>83</v>
      </c>
      <c r="AY317" s="184" t="s">
        <v>156</v>
      </c>
      <c r="BK317" s="186">
        <f>BK318</f>
        <v>0</v>
      </c>
    </row>
    <row r="318" spans="1:65" s="2" customFormat="1" ht="14.4" customHeight="1">
      <c r="A318" s="35"/>
      <c r="B318" s="36"/>
      <c r="C318" s="189" t="s">
        <v>531</v>
      </c>
      <c r="D318" s="189" t="s">
        <v>159</v>
      </c>
      <c r="E318" s="190" t="s">
        <v>532</v>
      </c>
      <c r="F318" s="191" t="s">
        <v>533</v>
      </c>
      <c r="G318" s="192" t="s">
        <v>253</v>
      </c>
      <c r="H318" s="193">
        <v>1</v>
      </c>
      <c r="I318" s="194"/>
      <c r="J318" s="193">
        <f>ROUND(I318*H318,3)</f>
        <v>0</v>
      </c>
      <c r="K318" s="195"/>
      <c r="L318" s="40"/>
      <c r="M318" s="196" t="s">
        <v>1</v>
      </c>
      <c r="N318" s="197" t="s">
        <v>41</v>
      </c>
      <c r="O318" s="72"/>
      <c r="P318" s="198">
        <f>O318*H318</f>
        <v>0</v>
      </c>
      <c r="Q318" s="198">
        <v>2.504E-2</v>
      </c>
      <c r="R318" s="198">
        <f>Q318*H318</f>
        <v>2.504E-2</v>
      </c>
      <c r="S318" s="198">
        <v>0</v>
      </c>
      <c r="T318" s="199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0" t="s">
        <v>257</v>
      </c>
      <c r="AT318" s="200" t="s">
        <v>159</v>
      </c>
      <c r="AU318" s="200" t="s">
        <v>102</v>
      </c>
      <c r="AY318" s="18" t="s">
        <v>156</v>
      </c>
      <c r="BE318" s="201">
        <f>IF(N318="základná",J318,0)</f>
        <v>0</v>
      </c>
      <c r="BF318" s="201">
        <f>IF(N318="znížená",J318,0)</f>
        <v>0</v>
      </c>
      <c r="BG318" s="201">
        <f>IF(N318="zákl. prenesená",J318,0)</f>
        <v>0</v>
      </c>
      <c r="BH318" s="201">
        <f>IF(N318="zníž. prenesená",J318,0)</f>
        <v>0</v>
      </c>
      <c r="BI318" s="201">
        <f>IF(N318="nulová",J318,0)</f>
        <v>0</v>
      </c>
      <c r="BJ318" s="18" t="s">
        <v>102</v>
      </c>
      <c r="BK318" s="202">
        <f>ROUND(I318*H318,3)</f>
        <v>0</v>
      </c>
      <c r="BL318" s="18" t="s">
        <v>257</v>
      </c>
      <c r="BM318" s="200" t="s">
        <v>534</v>
      </c>
    </row>
    <row r="319" spans="1:65" s="12" customFormat="1" ht="22.95" customHeight="1">
      <c r="B319" s="173"/>
      <c r="C319" s="174"/>
      <c r="D319" s="175" t="s">
        <v>74</v>
      </c>
      <c r="E319" s="187" t="s">
        <v>535</v>
      </c>
      <c r="F319" s="187" t="s">
        <v>536</v>
      </c>
      <c r="G319" s="174"/>
      <c r="H319" s="174"/>
      <c r="I319" s="177"/>
      <c r="J319" s="188">
        <f>BK319</f>
        <v>0</v>
      </c>
      <c r="K319" s="174"/>
      <c r="L319" s="179"/>
      <c r="M319" s="180"/>
      <c r="N319" s="181"/>
      <c r="O319" s="181"/>
      <c r="P319" s="182">
        <f>SUM(P320:P344)</f>
        <v>0</v>
      </c>
      <c r="Q319" s="181"/>
      <c r="R319" s="182">
        <f>SUM(R320:R344)</f>
        <v>16.630349999999996</v>
      </c>
      <c r="S319" s="181"/>
      <c r="T319" s="183">
        <f>SUM(T320:T344)</f>
        <v>4.4313000000000002</v>
      </c>
      <c r="AR319" s="184" t="s">
        <v>102</v>
      </c>
      <c r="AT319" s="185" t="s">
        <v>74</v>
      </c>
      <c r="AU319" s="185" t="s">
        <v>83</v>
      </c>
      <c r="AY319" s="184" t="s">
        <v>156</v>
      </c>
      <c r="BK319" s="186">
        <f>SUM(BK320:BK344)</f>
        <v>0</v>
      </c>
    </row>
    <row r="320" spans="1:65" s="2" customFormat="1" ht="14.4" customHeight="1">
      <c r="A320" s="35"/>
      <c r="B320" s="36"/>
      <c r="C320" s="189" t="s">
        <v>537</v>
      </c>
      <c r="D320" s="189" t="s">
        <v>159</v>
      </c>
      <c r="E320" s="190" t="s">
        <v>538</v>
      </c>
      <c r="F320" s="191" t="s">
        <v>539</v>
      </c>
      <c r="G320" s="192" t="s">
        <v>253</v>
      </c>
      <c r="H320" s="275">
        <v>240</v>
      </c>
      <c r="I320" s="194"/>
      <c r="J320" s="193">
        <f>ROUND(I320*H320,3)</f>
        <v>0</v>
      </c>
      <c r="K320" s="195"/>
      <c r="L320" s="40"/>
      <c r="M320" s="196" t="s">
        <v>1</v>
      </c>
      <c r="N320" s="197" t="s">
        <v>41</v>
      </c>
      <c r="O320" s="72"/>
      <c r="P320" s="198">
        <f>O320*H320</f>
        <v>0</v>
      </c>
      <c r="Q320" s="198">
        <v>0</v>
      </c>
      <c r="R320" s="198">
        <f>Q320*H320</f>
        <v>0</v>
      </c>
      <c r="S320" s="198">
        <v>0</v>
      </c>
      <c r="T320" s="199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0" t="s">
        <v>257</v>
      </c>
      <c r="AT320" s="200" t="s">
        <v>159</v>
      </c>
      <c r="AU320" s="200" t="s">
        <v>102</v>
      </c>
      <c r="AY320" s="18" t="s">
        <v>156</v>
      </c>
      <c r="BE320" s="201">
        <f>IF(N320="základná",J320,0)</f>
        <v>0</v>
      </c>
      <c r="BF320" s="201">
        <f>IF(N320="znížená",J320,0)</f>
        <v>0</v>
      </c>
      <c r="BG320" s="201">
        <f>IF(N320="zákl. prenesená",J320,0)</f>
        <v>0</v>
      </c>
      <c r="BH320" s="201">
        <f>IF(N320="zníž. prenesená",J320,0)</f>
        <v>0</v>
      </c>
      <c r="BI320" s="201">
        <f>IF(N320="nulová",J320,0)</f>
        <v>0</v>
      </c>
      <c r="BJ320" s="18" t="s">
        <v>102</v>
      </c>
      <c r="BK320" s="202">
        <f>ROUND(I320*H320,3)</f>
        <v>0</v>
      </c>
      <c r="BL320" s="18" t="s">
        <v>257</v>
      </c>
      <c r="BM320" s="200" t="s">
        <v>540</v>
      </c>
    </row>
    <row r="321" spans="1:65" s="13" customFormat="1">
      <c r="B321" s="203"/>
      <c r="C321" s="204"/>
      <c r="D321" s="205" t="s">
        <v>177</v>
      </c>
      <c r="E321" s="206" t="s">
        <v>1</v>
      </c>
      <c r="F321" s="207" t="s">
        <v>1151</v>
      </c>
      <c r="G321" s="204"/>
      <c r="H321" s="208">
        <v>240</v>
      </c>
      <c r="I321" s="209"/>
      <c r="J321" s="204"/>
      <c r="K321" s="204"/>
      <c r="L321" s="210"/>
      <c r="M321" s="211"/>
      <c r="N321" s="212"/>
      <c r="O321" s="212"/>
      <c r="P321" s="212"/>
      <c r="Q321" s="212"/>
      <c r="R321" s="212"/>
      <c r="S321" s="212"/>
      <c r="T321" s="213"/>
      <c r="AT321" s="214" t="s">
        <v>177</v>
      </c>
      <c r="AU321" s="214" t="s">
        <v>102</v>
      </c>
      <c r="AV321" s="13" t="s">
        <v>102</v>
      </c>
      <c r="AW321" s="13" t="s">
        <v>30</v>
      </c>
      <c r="AX321" s="13" t="s">
        <v>83</v>
      </c>
      <c r="AY321" s="214" t="s">
        <v>156</v>
      </c>
    </row>
    <row r="322" spans="1:65" s="2" customFormat="1" ht="24.15" customHeight="1">
      <c r="A322" s="35"/>
      <c r="B322" s="36"/>
      <c r="C322" s="236" t="s">
        <v>541</v>
      </c>
      <c r="D322" s="236" t="s">
        <v>333</v>
      </c>
      <c r="E322" s="237" t="s">
        <v>542</v>
      </c>
      <c r="F322" s="238" t="s">
        <v>543</v>
      </c>
      <c r="G322" s="239" t="s">
        <v>162</v>
      </c>
      <c r="H322" s="240">
        <v>2</v>
      </c>
      <c r="I322" s="241"/>
      <c r="J322" s="240">
        <f>ROUND(I322*H322,3)</f>
        <v>0</v>
      </c>
      <c r="K322" s="242"/>
      <c r="L322" s="243"/>
      <c r="M322" s="244" t="s">
        <v>1</v>
      </c>
      <c r="N322" s="245" t="s">
        <v>41</v>
      </c>
      <c r="O322" s="72"/>
      <c r="P322" s="198">
        <f>O322*H322</f>
        <v>0</v>
      </c>
      <c r="Q322" s="198">
        <v>0</v>
      </c>
      <c r="R322" s="198">
        <f>Q322*H322</f>
        <v>0</v>
      </c>
      <c r="S322" s="198">
        <v>0</v>
      </c>
      <c r="T322" s="199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0" t="s">
        <v>350</v>
      </c>
      <c r="AT322" s="200" t="s">
        <v>333</v>
      </c>
      <c r="AU322" s="200" t="s">
        <v>102</v>
      </c>
      <c r="AY322" s="18" t="s">
        <v>156</v>
      </c>
      <c r="BE322" s="201">
        <f>IF(N322="základná",J322,0)</f>
        <v>0</v>
      </c>
      <c r="BF322" s="201">
        <f>IF(N322="znížená",J322,0)</f>
        <v>0</v>
      </c>
      <c r="BG322" s="201">
        <f>IF(N322="zákl. prenesená",J322,0)</f>
        <v>0</v>
      </c>
      <c r="BH322" s="201">
        <f>IF(N322="zníž. prenesená",J322,0)</f>
        <v>0</v>
      </c>
      <c r="BI322" s="201">
        <f>IF(N322="nulová",J322,0)</f>
        <v>0</v>
      </c>
      <c r="BJ322" s="18" t="s">
        <v>102</v>
      </c>
      <c r="BK322" s="202">
        <f>ROUND(I322*H322,3)</f>
        <v>0</v>
      </c>
      <c r="BL322" s="18" t="s">
        <v>257</v>
      </c>
      <c r="BM322" s="200" t="s">
        <v>544</v>
      </c>
    </row>
    <row r="323" spans="1:65" s="2" customFormat="1" ht="24.15" customHeight="1">
      <c r="A323" s="35"/>
      <c r="B323" s="36"/>
      <c r="C323" s="189" t="s">
        <v>545</v>
      </c>
      <c r="D323" s="189" t="s">
        <v>159</v>
      </c>
      <c r="E323" s="190" t="s">
        <v>546</v>
      </c>
      <c r="F323" s="191" t="s">
        <v>547</v>
      </c>
      <c r="G323" s="192" t="s">
        <v>175</v>
      </c>
      <c r="H323" s="193">
        <v>850.11</v>
      </c>
      <c r="I323" s="194"/>
      <c r="J323" s="193">
        <f>ROUND(I323*H323,3)</f>
        <v>0</v>
      </c>
      <c r="K323" s="195"/>
      <c r="L323" s="40"/>
      <c r="M323" s="196" t="s">
        <v>1</v>
      </c>
      <c r="N323" s="197" t="s">
        <v>41</v>
      </c>
      <c r="O323" s="72"/>
      <c r="P323" s="198">
        <f>O323*H323</f>
        <v>0</v>
      </c>
      <c r="Q323" s="198">
        <v>0</v>
      </c>
      <c r="R323" s="198">
        <f>Q323*H323</f>
        <v>0</v>
      </c>
      <c r="S323" s="198">
        <v>0</v>
      </c>
      <c r="T323" s="199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0" t="s">
        <v>257</v>
      </c>
      <c r="AT323" s="200" t="s">
        <v>159</v>
      </c>
      <c r="AU323" s="200" t="s">
        <v>102</v>
      </c>
      <c r="AY323" s="18" t="s">
        <v>156</v>
      </c>
      <c r="BE323" s="201">
        <f>IF(N323="základná",J323,0)</f>
        <v>0</v>
      </c>
      <c r="BF323" s="201">
        <f>IF(N323="znížená",J323,0)</f>
        <v>0</v>
      </c>
      <c r="BG323" s="201">
        <f>IF(N323="zákl. prenesená",J323,0)</f>
        <v>0</v>
      </c>
      <c r="BH323" s="201">
        <f>IF(N323="zníž. prenesená",J323,0)</f>
        <v>0</v>
      </c>
      <c r="BI323" s="201">
        <f>IF(N323="nulová",J323,0)</f>
        <v>0</v>
      </c>
      <c r="BJ323" s="18" t="s">
        <v>102</v>
      </c>
      <c r="BK323" s="202">
        <f>ROUND(I323*H323,3)</f>
        <v>0</v>
      </c>
      <c r="BL323" s="18" t="s">
        <v>257</v>
      </c>
      <c r="BM323" s="200" t="s">
        <v>548</v>
      </c>
    </row>
    <row r="324" spans="1:65" s="13" customFormat="1">
      <c r="B324" s="203"/>
      <c r="C324" s="204"/>
      <c r="D324" s="205" t="s">
        <v>177</v>
      </c>
      <c r="E324" s="206" t="s">
        <v>1</v>
      </c>
      <c r="F324" s="207" t="s">
        <v>549</v>
      </c>
      <c r="G324" s="204"/>
      <c r="H324" s="208">
        <v>278.47000000000003</v>
      </c>
      <c r="I324" s="209"/>
      <c r="J324" s="204"/>
      <c r="K324" s="204"/>
      <c r="L324" s="210"/>
      <c r="M324" s="211"/>
      <c r="N324" s="212"/>
      <c r="O324" s="212"/>
      <c r="P324" s="212"/>
      <c r="Q324" s="212"/>
      <c r="R324" s="212"/>
      <c r="S324" s="212"/>
      <c r="T324" s="213"/>
      <c r="AT324" s="214" t="s">
        <v>177</v>
      </c>
      <c r="AU324" s="214" t="s">
        <v>102</v>
      </c>
      <c r="AV324" s="13" t="s">
        <v>102</v>
      </c>
      <c r="AW324" s="13" t="s">
        <v>30</v>
      </c>
      <c r="AX324" s="13" t="s">
        <v>75</v>
      </c>
      <c r="AY324" s="214" t="s">
        <v>156</v>
      </c>
    </row>
    <row r="325" spans="1:65" s="13" customFormat="1">
      <c r="B325" s="203"/>
      <c r="C325" s="204"/>
      <c r="D325" s="205" t="s">
        <v>177</v>
      </c>
      <c r="E325" s="206" t="s">
        <v>1</v>
      </c>
      <c r="F325" s="207" t="s">
        <v>550</v>
      </c>
      <c r="G325" s="204"/>
      <c r="H325" s="208">
        <v>571.64</v>
      </c>
      <c r="I325" s="209"/>
      <c r="J325" s="204"/>
      <c r="K325" s="204"/>
      <c r="L325" s="210"/>
      <c r="M325" s="211"/>
      <c r="N325" s="212"/>
      <c r="O325" s="212"/>
      <c r="P325" s="212"/>
      <c r="Q325" s="212"/>
      <c r="R325" s="212"/>
      <c r="S325" s="212"/>
      <c r="T325" s="213"/>
      <c r="AT325" s="214" t="s">
        <v>177</v>
      </c>
      <c r="AU325" s="214" t="s">
        <v>102</v>
      </c>
      <c r="AV325" s="13" t="s">
        <v>102</v>
      </c>
      <c r="AW325" s="13" t="s">
        <v>30</v>
      </c>
      <c r="AX325" s="13" t="s">
        <v>75</v>
      </c>
      <c r="AY325" s="214" t="s">
        <v>156</v>
      </c>
    </row>
    <row r="326" spans="1:65" s="14" customFormat="1">
      <c r="B326" s="215"/>
      <c r="C326" s="216"/>
      <c r="D326" s="205" t="s">
        <v>177</v>
      </c>
      <c r="E326" s="217" t="s">
        <v>1</v>
      </c>
      <c r="F326" s="218" t="s">
        <v>185</v>
      </c>
      <c r="G326" s="216"/>
      <c r="H326" s="219">
        <v>850.11</v>
      </c>
      <c r="I326" s="220"/>
      <c r="J326" s="216"/>
      <c r="K326" s="216"/>
      <c r="L326" s="221"/>
      <c r="M326" s="222"/>
      <c r="N326" s="223"/>
      <c r="O326" s="223"/>
      <c r="P326" s="223"/>
      <c r="Q326" s="223"/>
      <c r="R326" s="223"/>
      <c r="S326" s="223"/>
      <c r="T326" s="224"/>
      <c r="AT326" s="225" t="s">
        <v>177</v>
      </c>
      <c r="AU326" s="225" t="s">
        <v>102</v>
      </c>
      <c r="AV326" s="14" t="s">
        <v>163</v>
      </c>
      <c r="AW326" s="14" t="s">
        <v>30</v>
      </c>
      <c r="AX326" s="14" t="s">
        <v>83</v>
      </c>
      <c r="AY326" s="225" t="s">
        <v>156</v>
      </c>
    </row>
    <row r="327" spans="1:65" s="2" customFormat="1" ht="87" customHeight="1">
      <c r="A327" s="35"/>
      <c r="B327" s="36"/>
      <c r="C327" s="236" t="s">
        <v>551</v>
      </c>
      <c r="D327" s="236" t="s">
        <v>333</v>
      </c>
      <c r="E327" s="237" t="s">
        <v>552</v>
      </c>
      <c r="F327" s="238" t="s">
        <v>553</v>
      </c>
      <c r="G327" s="239" t="s">
        <v>162</v>
      </c>
      <c r="H327" s="240">
        <v>118</v>
      </c>
      <c r="I327" s="241"/>
      <c r="J327" s="240">
        <f>ROUND(I327*H327,3)</f>
        <v>0</v>
      </c>
      <c r="K327" s="242"/>
      <c r="L327" s="243"/>
      <c r="M327" s="244" t="s">
        <v>1</v>
      </c>
      <c r="N327" s="245" t="s">
        <v>41</v>
      </c>
      <c r="O327" s="72"/>
      <c r="P327" s="198">
        <f>O327*H327</f>
        <v>0</v>
      </c>
      <c r="Q327" s="198">
        <v>4.6100000000000002E-2</v>
      </c>
      <c r="R327" s="198">
        <f>Q327*H327</f>
        <v>5.4398</v>
      </c>
      <c r="S327" s="198">
        <v>0</v>
      </c>
      <c r="T327" s="199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0" t="s">
        <v>350</v>
      </c>
      <c r="AT327" s="200" t="s">
        <v>333</v>
      </c>
      <c r="AU327" s="200" t="s">
        <v>102</v>
      </c>
      <c r="AY327" s="18" t="s">
        <v>156</v>
      </c>
      <c r="BE327" s="201">
        <f>IF(N327="základná",J327,0)</f>
        <v>0</v>
      </c>
      <c r="BF327" s="201">
        <f>IF(N327="znížená",J327,0)</f>
        <v>0</v>
      </c>
      <c r="BG327" s="201">
        <f>IF(N327="zákl. prenesená",J327,0)</f>
        <v>0</v>
      </c>
      <c r="BH327" s="201">
        <f>IF(N327="zníž. prenesená",J327,0)</f>
        <v>0</v>
      </c>
      <c r="BI327" s="201">
        <f>IF(N327="nulová",J327,0)</f>
        <v>0</v>
      </c>
      <c r="BJ327" s="18" t="s">
        <v>102</v>
      </c>
      <c r="BK327" s="202">
        <f>ROUND(I327*H327,3)</f>
        <v>0</v>
      </c>
      <c r="BL327" s="18" t="s">
        <v>257</v>
      </c>
      <c r="BM327" s="200" t="s">
        <v>554</v>
      </c>
    </row>
    <row r="328" spans="1:65" s="13" customFormat="1">
      <c r="B328" s="203"/>
      <c r="C328" s="204"/>
      <c r="D328" s="205" t="s">
        <v>177</v>
      </c>
      <c r="E328" s="206" t="s">
        <v>1</v>
      </c>
      <c r="F328" s="207" t="s">
        <v>555</v>
      </c>
      <c r="G328" s="204"/>
      <c r="H328" s="208">
        <v>118</v>
      </c>
      <c r="I328" s="209"/>
      <c r="J328" s="204"/>
      <c r="K328" s="204"/>
      <c r="L328" s="210"/>
      <c r="M328" s="211"/>
      <c r="N328" s="212"/>
      <c r="O328" s="212"/>
      <c r="P328" s="212"/>
      <c r="Q328" s="212"/>
      <c r="R328" s="212"/>
      <c r="S328" s="212"/>
      <c r="T328" s="213"/>
      <c r="AT328" s="214" t="s">
        <v>177</v>
      </c>
      <c r="AU328" s="214" t="s">
        <v>102</v>
      </c>
      <c r="AV328" s="13" t="s">
        <v>102</v>
      </c>
      <c r="AW328" s="13" t="s">
        <v>30</v>
      </c>
      <c r="AX328" s="13" t="s">
        <v>83</v>
      </c>
      <c r="AY328" s="214" t="s">
        <v>156</v>
      </c>
    </row>
    <row r="329" spans="1:65" s="2" customFormat="1" ht="88.5" customHeight="1">
      <c r="A329" s="35"/>
      <c r="B329" s="36"/>
      <c r="C329" s="236" t="s">
        <v>556</v>
      </c>
      <c r="D329" s="236" t="s">
        <v>333</v>
      </c>
      <c r="E329" s="237" t="s">
        <v>557</v>
      </c>
      <c r="F329" s="238" t="s">
        <v>558</v>
      </c>
      <c r="G329" s="239" t="s">
        <v>162</v>
      </c>
      <c r="H329" s="240">
        <v>234</v>
      </c>
      <c r="I329" s="241"/>
      <c r="J329" s="240">
        <f>ROUND(I329*H329,3)</f>
        <v>0</v>
      </c>
      <c r="K329" s="242"/>
      <c r="L329" s="243"/>
      <c r="M329" s="244" t="s">
        <v>1</v>
      </c>
      <c r="N329" s="245" t="s">
        <v>41</v>
      </c>
      <c r="O329" s="72"/>
      <c r="P329" s="198">
        <f>O329*H329</f>
        <v>0</v>
      </c>
      <c r="Q329" s="198">
        <v>4.6100000000000002E-2</v>
      </c>
      <c r="R329" s="198">
        <f>Q329*H329</f>
        <v>10.7874</v>
      </c>
      <c r="S329" s="198">
        <v>0</v>
      </c>
      <c r="T329" s="199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0" t="s">
        <v>350</v>
      </c>
      <c r="AT329" s="200" t="s">
        <v>333</v>
      </c>
      <c r="AU329" s="200" t="s">
        <v>102</v>
      </c>
      <c r="AY329" s="18" t="s">
        <v>156</v>
      </c>
      <c r="BE329" s="201">
        <f>IF(N329="základná",J329,0)</f>
        <v>0</v>
      </c>
      <c r="BF329" s="201">
        <f>IF(N329="znížená",J329,0)</f>
        <v>0</v>
      </c>
      <c r="BG329" s="201">
        <f>IF(N329="zákl. prenesená",J329,0)</f>
        <v>0</v>
      </c>
      <c r="BH329" s="201">
        <f>IF(N329="zníž. prenesená",J329,0)</f>
        <v>0</v>
      </c>
      <c r="BI329" s="201">
        <f>IF(N329="nulová",J329,0)</f>
        <v>0</v>
      </c>
      <c r="BJ329" s="18" t="s">
        <v>102</v>
      </c>
      <c r="BK329" s="202">
        <f>ROUND(I329*H329,3)</f>
        <v>0</v>
      </c>
      <c r="BL329" s="18" t="s">
        <v>257</v>
      </c>
      <c r="BM329" s="200" t="s">
        <v>559</v>
      </c>
    </row>
    <row r="330" spans="1:65" s="13" customFormat="1">
      <c r="B330" s="203"/>
      <c r="C330" s="204"/>
      <c r="D330" s="205" t="s">
        <v>177</v>
      </c>
      <c r="E330" s="206" t="s">
        <v>1</v>
      </c>
      <c r="F330" s="207" t="s">
        <v>560</v>
      </c>
      <c r="G330" s="204"/>
      <c r="H330" s="208">
        <v>234</v>
      </c>
      <c r="I330" s="209"/>
      <c r="J330" s="204"/>
      <c r="K330" s="204"/>
      <c r="L330" s="210"/>
      <c r="M330" s="211"/>
      <c r="N330" s="212"/>
      <c r="O330" s="212"/>
      <c r="P330" s="212"/>
      <c r="Q330" s="212"/>
      <c r="R330" s="212"/>
      <c r="S330" s="212"/>
      <c r="T330" s="213"/>
      <c r="AT330" s="214" t="s">
        <v>177</v>
      </c>
      <c r="AU330" s="214" t="s">
        <v>102</v>
      </c>
      <c r="AV330" s="13" t="s">
        <v>102</v>
      </c>
      <c r="AW330" s="13" t="s">
        <v>30</v>
      </c>
      <c r="AX330" s="13" t="s">
        <v>83</v>
      </c>
      <c r="AY330" s="214" t="s">
        <v>156</v>
      </c>
    </row>
    <row r="331" spans="1:65" s="2" customFormat="1" ht="37.950000000000003" customHeight="1">
      <c r="A331" s="35"/>
      <c r="B331" s="36"/>
      <c r="C331" s="189" t="s">
        <v>561</v>
      </c>
      <c r="D331" s="189" t="s">
        <v>159</v>
      </c>
      <c r="E331" s="190" t="s">
        <v>562</v>
      </c>
      <c r="F331" s="191" t="s">
        <v>563</v>
      </c>
      <c r="G331" s="192" t="s">
        <v>162</v>
      </c>
      <c r="H331" s="193">
        <v>2</v>
      </c>
      <c r="I331" s="194"/>
      <c r="J331" s="193">
        <f>ROUND(I331*H331,3)</f>
        <v>0</v>
      </c>
      <c r="K331" s="195"/>
      <c r="L331" s="40"/>
      <c r="M331" s="196" t="s">
        <v>1</v>
      </c>
      <c r="N331" s="197" t="s">
        <v>41</v>
      </c>
      <c r="O331" s="72"/>
      <c r="P331" s="198">
        <f>O331*H331</f>
        <v>0</v>
      </c>
      <c r="Q331" s="198">
        <v>0</v>
      </c>
      <c r="R331" s="198">
        <f>Q331*H331</f>
        <v>0</v>
      </c>
      <c r="S331" s="198">
        <v>0</v>
      </c>
      <c r="T331" s="199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0" t="s">
        <v>257</v>
      </c>
      <c r="AT331" s="200" t="s">
        <v>159</v>
      </c>
      <c r="AU331" s="200" t="s">
        <v>102</v>
      </c>
      <c r="AY331" s="18" t="s">
        <v>156</v>
      </c>
      <c r="BE331" s="201">
        <f>IF(N331="základná",J331,0)</f>
        <v>0</v>
      </c>
      <c r="BF331" s="201">
        <f>IF(N331="znížená",J331,0)</f>
        <v>0</v>
      </c>
      <c r="BG331" s="201">
        <f>IF(N331="zákl. prenesená",J331,0)</f>
        <v>0</v>
      </c>
      <c r="BH331" s="201">
        <f>IF(N331="zníž. prenesená",J331,0)</f>
        <v>0</v>
      </c>
      <c r="BI331" s="201">
        <f>IF(N331="nulová",J331,0)</f>
        <v>0</v>
      </c>
      <c r="BJ331" s="18" t="s">
        <v>102</v>
      </c>
      <c r="BK331" s="202">
        <f>ROUND(I331*H331,3)</f>
        <v>0</v>
      </c>
      <c r="BL331" s="18" t="s">
        <v>257</v>
      </c>
      <c r="BM331" s="200" t="s">
        <v>564</v>
      </c>
    </row>
    <row r="332" spans="1:65" s="2" customFormat="1" ht="37.950000000000003" customHeight="1">
      <c r="A332" s="35"/>
      <c r="B332" s="36"/>
      <c r="C332" s="236" t="s">
        <v>565</v>
      </c>
      <c r="D332" s="236" t="s">
        <v>333</v>
      </c>
      <c r="E332" s="237" t="s">
        <v>566</v>
      </c>
      <c r="F332" s="238" t="s">
        <v>567</v>
      </c>
      <c r="G332" s="239" t="s">
        <v>162</v>
      </c>
      <c r="H332" s="240">
        <v>2</v>
      </c>
      <c r="I332" s="241"/>
      <c r="J332" s="240">
        <f>ROUND(I332*H332,3)</f>
        <v>0</v>
      </c>
      <c r="K332" s="242"/>
      <c r="L332" s="243"/>
      <c r="M332" s="244" t="s">
        <v>1</v>
      </c>
      <c r="N332" s="245" t="s">
        <v>41</v>
      </c>
      <c r="O332" s="72"/>
      <c r="P332" s="198">
        <f>O332*H332</f>
        <v>0</v>
      </c>
      <c r="Q332" s="198">
        <v>9.9299999999999999E-2</v>
      </c>
      <c r="R332" s="198">
        <f>Q332*H332</f>
        <v>0.1986</v>
      </c>
      <c r="S332" s="198">
        <v>0</v>
      </c>
      <c r="T332" s="199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00" t="s">
        <v>350</v>
      </c>
      <c r="AT332" s="200" t="s">
        <v>333</v>
      </c>
      <c r="AU332" s="200" t="s">
        <v>102</v>
      </c>
      <c r="AY332" s="18" t="s">
        <v>156</v>
      </c>
      <c r="BE332" s="201">
        <f>IF(N332="základná",J332,0)</f>
        <v>0</v>
      </c>
      <c r="BF332" s="201">
        <f>IF(N332="znížená",J332,0)</f>
        <v>0</v>
      </c>
      <c r="BG332" s="201">
        <f>IF(N332="zákl. prenesená",J332,0)</f>
        <v>0</v>
      </c>
      <c r="BH332" s="201">
        <f>IF(N332="zníž. prenesená",J332,0)</f>
        <v>0</v>
      </c>
      <c r="BI332" s="201">
        <f>IF(N332="nulová",J332,0)</f>
        <v>0</v>
      </c>
      <c r="BJ332" s="18" t="s">
        <v>102</v>
      </c>
      <c r="BK332" s="202">
        <f>ROUND(I332*H332,3)</f>
        <v>0</v>
      </c>
      <c r="BL332" s="18" t="s">
        <v>257</v>
      </c>
      <c r="BM332" s="200" t="s">
        <v>568</v>
      </c>
    </row>
    <row r="333" spans="1:65" s="13" customFormat="1">
      <c r="B333" s="203"/>
      <c r="C333" s="204"/>
      <c r="D333" s="205" t="s">
        <v>177</v>
      </c>
      <c r="E333" s="206" t="s">
        <v>1</v>
      </c>
      <c r="F333" s="207" t="s">
        <v>102</v>
      </c>
      <c r="G333" s="204"/>
      <c r="H333" s="208">
        <v>2</v>
      </c>
      <c r="I333" s="209"/>
      <c r="J333" s="204"/>
      <c r="K333" s="204"/>
      <c r="L333" s="210"/>
      <c r="M333" s="211"/>
      <c r="N333" s="212"/>
      <c r="O333" s="212"/>
      <c r="P333" s="212"/>
      <c r="Q333" s="212"/>
      <c r="R333" s="212"/>
      <c r="S333" s="212"/>
      <c r="T333" s="213"/>
      <c r="AT333" s="214" t="s">
        <v>177</v>
      </c>
      <c r="AU333" s="214" t="s">
        <v>102</v>
      </c>
      <c r="AV333" s="13" t="s">
        <v>102</v>
      </c>
      <c r="AW333" s="13" t="s">
        <v>30</v>
      </c>
      <c r="AX333" s="13" t="s">
        <v>83</v>
      </c>
      <c r="AY333" s="214" t="s">
        <v>156</v>
      </c>
    </row>
    <row r="334" spans="1:65" s="2" customFormat="1" ht="37.950000000000003" customHeight="1">
      <c r="A334" s="35"/>
      <c r="B334" s="36"/>
      <c r="C334" s="189" t="s">
        <v>569</v>
      </c>
      <c r="D334" s="189" t="s">
        <v>159</v>
      </c>
      <c r="E334" s="190" t="s">
        <v>570</v>
      </c>
      <c r="F334" s="191" t="s">
        <v>571</v>
      </c>
      <c r="G334" s="192" t="s">
        <v>162</v>
      </c>
      <c r="H334" s="193">
        <v>2</v>
      </c>
      <c r="I334" s="194"/>
      <c r="J334" s="193">
        <f>ROUND(I334*H334,3)</f>
        <v>0</v>
      </c>
      <c r="K334" s="195"/>
      <c r="L334" s="40"/>
      <c r="M334" s="196" t="s">
        <v>1</v>
      </c>
      <c r="N334" s="197" t="s">
        <v>41</v>
      </c>
      <c r="O334" s="72"/>
      <c r="P334" s="198">
        <f>O334*H334</f>
        <v>0</v>
      </c>
      <c r="Q334" s="198">
        <v>0</v>
      </c>
      <c r="R334" s="198">
        <f>Q334*H334</f>
        <v>0</v>
      </c>
      <c r="S334" s="198">
        <v>0</v>
      </c>
      <c r="T334" s="199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0" t="s">
        <v>257</v>
      </c>
      <c r="AT334" s="200" t="s">
        <v>159</v>
      </c>
      <c r="AU334" s="200" t="s">
        <v>102</v>
      </c>
      <c r="AY334" s="18" t="s">
        <v>156</v>
      </c>
      <c r="BE334" s="201">
        <f>IF(N334="základná",J334,0)</f>
        <v>0</v>
      </c>
      <c r="BF334" s="201">
        <f>IF(N334="znížená",J334,0)</f>
        <v>0</v>
      </c>
      <c r="BG334" s="201">
        <f>IF(N334="zákl. prenesená",J334,0)</f>
        <v>0</v>
      </c>
      <c r="BH334" s="201">
        <f>IF(N334="zníž. prenesená",J334,0)</f>
        <v>0</v>
      </c>
      <c r="BI334" s="201">
        <f>IF(N334="nulová",J334,0)</f>
        <v>0</v>
      </c>
      <c r="BJ334" s="18" t="s">
        <v>102</v>
      </c>
      <c r="BK334" s="202">
        <f>ROUND(I334*H334,3)</f>
        <v>0</v>
      </c>
      <c r="BL334" s="18" t="s">
        <v>257</v>
      </c>
      <c r="BM334" s="200" t="s">
        <v>572</v>
      </c>
    </row>
    <row r="335" spans="1:65" s="2" customFormat="1" ht="37.950000000000003" customHeight="1">
      <c r="A335" s="35"/>
      <c r="B335" s="36"/>
      <c r="C335" s="236" t="s">
        <v>573</v>
      </c>
      <c r="D335" s="236" t="s">
        <v>333</v>
      </c>
      <c r="E335" s="237" t="s">
        <v>574</v>
      </c>
      <c r="F335" s="238" t="s">
        <v>575</v>
      </c>
      <c r="G335" s="239" t="s">
        <v>162</v>
      </c>
      <c r="H335" s="240">
        <v>2</v>
      </c>
      <c r="I335" s="241"/>
      <c r="J335" s="240">
        <f>ROUND(I335*H335,3)</f>
        <v>0</v>
      </c>
      <c r="K335" s="242"/>
      <c r="L335" s="243"/>
      <c r="M335" s="244" t="s">
        <v>1</v>
      </c>
      <c r="N335" s="245" t="s">
        <v>41</v>
      </c>
      <c r="O335" s="72"/>
      <c r="P335" s="198">
        <f>O335*H335</f>
        <v>0</v>
      </c>
      <c r="Q335" s="198">
        <v>8.5400000000000004E-2</v>
      </c>
      <c r="R335" s="198">
        <f>Q335*H335</f>
        <v>0.17080000000000001</v>
      </c>
      <c r="S335" s="198">
        <v>0</v>
      </c>
      <c r="T335" s="199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0" t="s">
        <v>350</v>
      </c>
      <c r="AT335" s="200" t="s">
        <v>333</v>
      </c>
      <c r="AU335" s="200" t="s">
        <v>102</v>
      </c>
      <c r="AY335" s="18" t="s">
        <v>156</v>
      </c>
      <c r="BE335" s="201">
        <f>IF(N335="základná",J335,0)</f>
        <v>0</v>
      </c>
      <c r="BF335" s="201">
        <f>IF(N335="znížená",J335,0)</f>
        <v>0</v>
      </c>
      <c r="BG335" s="201">
        <f>IF(N335="zákl. prenesená",J335,0)</f>
        <v>0</v>
      </c>
      <c r="BH335" s="201">
        <f>IF(N335="zníž. prenesená",J335,0)</f>
        <v>0</v>
      </c>
      <c r="BI335" s="201">
        <f>IF(N335="nulová",J335,0)</f>
        <v>0</v>
      </c>
      <c r="BJ335" s="18" t="s">
        <v>102</v>
      </c>
      <c r="BK335" s="202">
        <f>ROUND(I335*H335,3)</f>
        <v>0</v>
      </c>
      <c r="BL335" s="18" t="s">
        <v>257</v>
      </c>
      <c r="BM335" s="200" t="s">
        <v>576</v>
      </c>
    </row>
    <row r="336" spans="1:65" s="13" customFormat="1">
      <c r="B336" s="203"/>
      <c r="C336" s="204"/>
      <c r="D336" s="205" t="s">
        <v>177</v>
      </c>
      <c r="E336" s="206" t="s">
        <v>1</v>
      </c>
      <c r="F336" s="207" t="s">
        <v>102</v>
      </c>
      <c r="G336" s="204"/>
      <c r="H336" s="208">
        <v>2</v>
      </c>
      <c r="I336" s="209"/>
      <c r="J336" s="204"/>
      <c r="K336" s="204"/>
      <c r="L336" s="210"/>
      <c r="M336" s="211"/>
      <c r="N336" s="212"/>
      <c r="O336" s="212"/>
      <c r="P336" s="212"/>
      <c r="Q336" s="212"/>
      <c r="R336" s="212"/>
      <c r="S336" s="212"/>
      <c r="T336" s="213"/>
      <c r="AT336" s="214" t="s">
        <v>177</v>
      </c>
      <c r="AU336" s="214" t="s">
        <v>102</v>
      </c>
      <c r="AV336" s="13" t="s">
        <v>102</v>
      </c>
      <c r="AW336" s="13" t="s">
        <v>30</v>
      </c>
      <c r="AX336" s="13" t="s">
        <v>83</v>
      </c>
      <c r="AY336" s="214" t="s">
        <v>156</v>
      </c>
    </row>
    <row r="337" spans="1:65" s="2" customFormat="1" ht="24.15" customHeight="1">
      <c r="A337" s="35"/>
      <c r="B337" s="36"/>
      <c r="C337" s="189" t="s">
        <v>577</v>
      </c>
      <c r="D337" s="189" t="s">
        <v>159</v>
      </c>
      <c r="E337" s="190" t="s">
        <v>578</v>
      </c>
      <c r="F337" s="191" t="s">
        <v>579</v>
      </c>
      <c r="G337" s="192" t="s">
        <v>175</v>
      </c>
      <c r="H337" s="193">
        <v>283.8</v>
      </c>
      <c r="I337" s="194"/>
      <c r="J337" s="193">
        <f>ROUND(I337*H337,3)</f>
        <v>0</v>
      </c>
      <c r="K337" s="195"/>
      <c r="L337" s="40"/>
      <c r="M337" s="196" t="s">
        <v>1</v>
      </c>
      <c r="N337" s="197" t="s">
        <v>41</v>
      </c>
      <c r="O337" s="72"/>
      <c r="P337" s="198">
        <f>O337*H337</f>
        <v>0</v>
      </c>
      <c r="Q337" s="198">
        <v>0</v>
      </c>
      <c r="R337" s="198">
        <f>Q337*H337</f>
        <v>0</v>
      </c>
      <c r="S337" s="198">
        <v>1.35E-2</v>
      </c>
      <c r="T337" s="199">
        <f>S337*H337</f>
        <v>3.8313000000000001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00" t="s">
        <v>257</v>
      </c>
      <c r="AT337" s="200" t="s">
        <v>159</v>
      </c>
      <c r="AU337" s="200" t="s">
        <v>102</v>
      </c>
      <c r="AY337" s="18" t="s">
        <v>156</v>
      </c>
      <c r="BE337" s="201">
        <f>IF(N337="základná",J337,0)</f>
        <v>0</v>
      </c>
      <c r="BF337" s="201">
        <f>IF(N337="znížená",J337,0)</f>
        <v>0</v>
      </c>
      <c r="BG337" s="201">
        <f>IF(N337="zákl. prenesená",J337,0)</f>
        <v>0</v>
      </c>
      <c r="BH337" s="201">
        <f>IF(N337="zníž. prenesená",J337,0)</f>
        <v>0</v>
      </c>
      <c r="BI337" s="201">
        <f>IF(N337="nulová",J337,0)</f>
        <v>0</v>
      </c>
      <c r="BJ337" s="18" t="s">
        <v>102</v>
      </c>
      <c r="BK337" s="202">
        <f>ROUND(I337*H337,3)</f>
        <v>0</v>
      </c>
      <c r="BL337" s="18" t="s">
        <v>257</v>
      </c>
      <c r="BM337" s="200" t="s">
        <v>580</v>
      </c>
    </row>
    <row r="338" spans="1:65" s="13" customFormat="1">
      <c r="B338" s="203"/>
      <c r="C338" s="204"/>
      <c r="D338" s="205" t="s">
        <v>177</v>
      </c>
      <c r="E338" s="206" t="s">
        <v>1</v>
      </c>
      <c r="F338" s="207" t="s">
        <v>581</v>
      </c>
      <c r="G338" s="204"/>
      <c r="H338" s="208">
        <v>283.8</v>
      </c>
      <c r="I338" s="209"/>
      <c r="J338" s="204"/>
      <c r="K338" s="204"/>
      <c r="L338" s="210"/>
      <c r="M338" s="211"/>
      <c r="N338" s="212"/>
      <c r="O338" s="212"/>
      <c r="P338" s="212"/>
      <c r="Q338" s="212"/>
      <c r="R338" s="212"/>
      <c r="S338" s="212"/>
      <c r="T338" s="213"/>
      <c r="AT338" s="214" t="s">
        <v>177</v>
      </c>
      <c r="AU338" s="214" t="s">
        <v>102</v>
      </c>
      <c r="AV338" s="13" t="s">
        <v>102</v>
      </c>
      <c r="AW338" s="13" t="s">
        <v>30</v>
      </c>
      <c r="AX338" s="13" t="s">
        <v>83</v>
      </c>
      <c r="AY338" s="214" t="s">
        <v>156</v>
      </c>
    </row>
    <row r="339" spans="1:65" s="2" customFormat="1" ht="24.15" customHeight="1">
      <c r="A339" s="35"/>
      <c r="B339" s="36"/>
      <c r="C339" s="189" t="s">
        <v>582</v>
      </c>
      <c r="D339" s="189" t="s">
        <v>159</v>
      </c>
      <c r="E339" s="190" t="s">
        <v>583</v>
      </c>
      <c r="F339" s="191" t="s">
        <v>584</v>
      </c>
      <c r="G339" s="192" t="s">
        <v>394</v>
      </c>
      <c r="H339" s="193">
        <v>75</v>
      </c>
      <c r="I339" s="194"/>
      <c r="J339" s="193">
        <f>ROUND(I339*H339,3)</f>
        <v>0</v>
      </c>
      <c r="K339" s="195"/>
      <c r="L339" s="40"/>
      <c r="M339" s="196" t="s">
        <v>1</v>
      </c>
      <c r="N339" s="197" t="s">
        <v>41</v>
      </c>
      <c r="O339" s="72"/>
      <c r="P339" s="198">
        <f>O339*H339</f>
        <v>0</v>
      </c>
      <c r="Q339" s="198">
        <v>5.0000000000000002E-5</v>
      </c>
      <c r="R339" s="198">
        <f>Q339*H339</f>
        <v>3.7500000000000003E-3</v>
      </c>
      <c r="S339" s="198">
        <v>0</v>
      </c>
      <c r="T339" s="199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0" t="s">
        <v>257</v>
      </c>
      <c r="AT339" s="200" t="s">
        <v>159</v>
      </c>
      <c r="AU339" s="200" t="s">
        <v>102</v>
      </c>
      <c r="AY339" s="18" t="s">
        <v>156</v>
      </c>
      <c r="BE339" s="201">
        <f>IF(N339="základná",J339,0)</f>
        <v>0</v>
      </c>
      <c r="BF339" s="201">
        <f>IF(N339="znížená",J339,0)</f>
        <v>0</v>
      </c>
      <c r="BG339" s="201">
        <f>IF(N339="zákl. prenesená",J339,0)</f>
        <v>0</v>
      </c>
      <c r="BH339" s="201">
        <f>IF(N339="zníž. prenesená",J339,0)</f>
        <v>0</v>
      </c>
      <c r="BI339" s="201">
        <f>IF(N339="nulová",J339,0)</f>
        <v>0</v>
      </c>
      <c r="BJ339" s="18" t="s">
        <v>102</v>
      </c>
      <c r="BK339" s="202">
        <f>ROUND(I339*H339,3)</f>
        <v>0</v>
      </c>
      <c r="BL339" s="18" t="s">
        <v>257</v>
      </c>
      <c r="BM339" s="200" t="s">
        <v>585</v>
      </c>
    </row>
    <row r="340" spans="1:65" s="2" customFormat="1" ht="24.15" customHeight="1">
      <c r="A340" s="35"/>
      <c r="B340" s="36"/>
      <c r="C340" s="189" t="s">
        <v>586</v>
      </c>
      <c r="D340" s="189" t="s">
        <v>159</v>
      </c>
      <c r="E340" s="190" t="s">
        <v>587</v>
      </c>
      <c r="F340" s="191" t="s">
        <v>588</v>
      </c>
      <c r="G340" s="192" t="s">
        <v>394</v>
      </c>
      <c r="H340" s="193">
        <v>100</v>
      </c>
      <c r="I340" s="194"/>
      <c r="J340" s="193">
        <f>ROUND(I340*H340,3)</f>
        <v>0</v>
      </c>
      <c r="K340" s="195"/>
      <c r="L340" s="40"/>
      <c r="M340" s="196" t="s">
        <v>1</v>
      </c>
      <c r="N340" s="197" t="s">
        <v>41</v>
      </c>
      <c r="O340" s="72"/>
      <c r="P340" s="198">
        <f>O340*H340</f>
        <v>0</v>
      </c>
      <c r="Q340" s="198">
        <v>5.0000000000000002E-5</v>
      </c>
      <c r="R340" s="198">
        <f>Q340*H340</f>
        <v>5.0000000000000001E-3</v>
      </c>
      <c r="S340" s="198">
        <v>1E-3</v>
      </c>
      <c r="T340" s="199">
        <f>S340*H340</f>
        <v>0.1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0" t="s">
        <v>257</v>
      </c>
      <c r="AT340" s="200" t="s">
        <v>159</v>
      </c>
      <c r="AU340" s="200" t="s">
        <v>102</v>
      </c>
      <c r="AY340" s="18" t="s">
        <v>156</v>
      </c>
      <c r="BE340" s="201">
        <f>IF(N340="základná",J340,0)</f>
        <v>0</v>
      </c>
      <c r="BF340" s="201">
        <f>IF(N340="znížená",J340,0)</f>
        <v>0</v>
      </c>
      <c r="BG340" s="201">
        <f>IF(N340="zákl. prenesená",J340,0)</f>
        <v>0</v>
      </c>
      <c r="BH340" s="201">
        <f>IF(N340="zníž. prenesená",J340,0)</f>
        <v>0</v>
      </c>
      <c r="BI340" s="201">
        <f>IF(N340="nulová",J340,0)</f>
        <v>0</v>
      </c>
      <c r="BJ340" s="18" t="s">
        <v>102</v>
      </c>
      <c r="BK340" s="202">
        <f>ROUND(I340*H340,3)</f>
        <v>0</v>
      </c>
      <c r="BL340" s="18" t="s">
        <v>257</v>
      </c>
      <c r="BM340" s="200" t="s">
        <v>589</v>
      </c>
    </row>
    <row r="341" spans="1:65" s="13" customFormat="1">
      <c r="B341" s="203"/>
      <c r="C341" s="204"/>
      <c r="D341" s="205" t="s">
        <v>177</v>
      </c>
      <c r="E341" s="206" t="s">
        <v>1</v>
      </c>
      <c r="F341" s="207" t="s">
        <v>590</v>
      </c>
      <c r="G341" s="204"/>
      <c r="H341" s="208">
        <v>100</v>
      </c>
      <c r="I341" s="209"/>
      <c r="J341" s="204"/>
      <c r="K341" s="204"/>
      <c r="L341" s="210"/>
      <c r="M341" s="211"/>
      <c r="N341" s="212"/>
      <c r="O341" s="212"/>
      <c r="P341" s="212"/>
      <c r="Q341" s="212"/>
      <c r="R341" s="212"/>
      <c r="S341" s="212"/>
      <c r="T341" s="213"/>
      <c r="AT341" s="214" t="s">
        <v>177</v>
      </c>
      <c r="AU341" s="214" t="s">
        <v>102</v>
      </c>
      <c r="AV341" s="13" t="s">
        <v>102</v>
      </c>
      <c r="AW341" s="13" t="s">
        <v>30</v>
      </c>
      <c r="AX341" s="13" t="s">
        <v>83</v>
      </c>
      <c r="AY341" s="214" t="s">
        <v>156</v>
      </c>
    </row>
    <row r="342" spans="1:65" s="2" customFormat="1" ht="24.15" customHeight="1">
      <c r="A342" s="35"/>
      <c r="B342" s="36"/>
      <c r="C342" s="189" t="s">
        <v>591</v>
      </c>
      <c r="D342" s="189" t="s">
        <v>159</v>
      </c>
      <c r="E342" s="190" t="s">
        <v>592</v>
      </c>
      <c r="F342" s="191" t="s">
        <v>593</v>
      </c>
      <c r="G342" s="192" t="s">
        <v>394</v>
      </c>
      <c r="H342" s="193">
        <v>500</v>
      </c>
      <c r="I342" s="194"/>
      <c r="J342" s="193">
        <f>ROUND(I342*H342,3)</f>
        <v>0</v>
      </c>
      <c r="K342" s="195"/>
      <c r="L342" s="40"/>
      <c r="M342" s="196" t="s">
        <v>1</v>
      </c>
      <c r="N342" s="197" t="s">
        <v>41</v>
      </c>
      <c r="O342" s="72"/>
      <c r="P342" s="198">
        <f>O342*H342</f>
        <v>0</v>
      </c>
      <c r="Q342" s="198">
        <v>5.0000000000000002E-5</v>
      </c>
      <c r="R342" s="198">
        <f>Q342*H342</f>
        <v>2.5000000000000001E-2</v>
      </c>
      <c r="S342" s="198">
        <v>1E-3</v>
      </c>
      <c r="T342" s="199">
        <f>S342*H342</f>
        <v>0.5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00" t="s">
        <v>257</v>
      </c>
      <c r="AT342" s="200" t="s">
        <v>159</v>
      </c>
      <c r="AU342" s="200" t="s">
        <v>102</v>
      </c>
      <c r="AY342" s="18" t="s">
        <v>156</v>
      </c>
      <c r="BE342" s="201">
        <f>IF(N342="základná",J342,0)</f>
        <v>0</v>
      </c>
      <c r="BF342" s="201">
        <f>IF(N342="znížená",J342,0)</f>
        <v>0</v>
      </c>
      <c r="BG342" s="201">
        <f>IF(N342="zákl. prenesená",J342,0)</f>
        <v>0</v>
      </c>
      <c r="BH342" s="201">
        <f>IF(N342="zníž. prenesená",J342,0)</f>
        <v>0</v>
      </c>
      <c r="BI342" s="201">
        <f>IF(N342="nulová",J342,0)</f>
        <v>0</v>
      </c>
      <c r="BJ342" s="18" t="s">
        <v>102</v>
      </c>
      <c r="BK342" s="202">
        <f>ROUND(I342*H342,3)</f>
        <v>0</v>
      </c>
      <c r="BL342" s="18" t="s">
        <v>257</v>
      </c>
      <c r="BM342" s="200" t="s">
        <v>594</v>
      </c>
    </row>
    <row r="343" spans="1:65" s="13" customFormat="1">
      <c r="B343" s="203"/>
      <c r="C343" s="204"/>
      <c r="D343" s="205" t="s">
        <v>177</v>
      </c>
      <c r="E343" s="206" t="s">
        <v>1</v>
      </c>
      <c r="F343" s="207" t="s">
        <v>595</v>
      </c>
      <c r="G343" s="204"/>
      <c r="H343" s="208">
        <v>500</v>
      </c>
      <c r="I343" s="209"/>
      <c r="J343" s="204"/>
      <c r="K343" s="204"/>
      <c r="L343" s="210"/>
      <c r="M343" s="211"/>
      <c r="N343" s="212"/>
      <c r="O343" s="212"/>
      <c r="P343" s="212"/>
      <c r="Q343" s="212"/>
      <c r="R343" s="212"/>
      <c r="S343" s="212"/>
      <c r="T343" s="213"/>
      <c r="AT343" s="214" t="s">
        <v>177</v>
      </c>
      <c r="AU343" s="214" t="s">
        <v>102</v>
      </c>
      <c r="AV343" s="13" t="s">
        <v>102</v>
      </c>
      <c r="AW343" s="13" t="s">
        <v>30</v>
      </c>
      <c r="AX343" s="13" t="s">
        <v>83</v>
      </c>
      <c r="AY343" s="214" t="s">
        <v>156</v>
      </c>
    </row>
    <row r="344" spans="1:65" s="2" customFormat="1" ht="24.15" customHeight="1">
      <c r="A344" s="35"/>
      <c r="B344" s="36"/>
      <c r="C344" s="189" t="s">
        <v>596</v>
      </c>
      <c r="D344" s="189" t="s">
        <v>159</v>
      </c>
      <c r="E344" s="190" t="s">
        <v>597</v>
      </c>
      <c r="F344" s="191" t="s">
        <v>598</v>
      </c>
      <c r="G344" s="192" t="s">
        <v>599</v>
      </c>
      <c r="H344" s="194"/>
      <c r="I344" s="194"/>
      <c r="J344" s="193">
        <f>ROUND(I344*H344,3)</f>
        <v>0</v>
      </c>
      <c r="K344" s="195"/>
      <c r="L344" s="40"/>
      <c r="M344" s="196" t="s">
        <v>1</v>
      </c>
      <c r="N344" s="197" t="s">
        <v>41</v>
      </c>
      <c r="O344" s="72"/>
      <c r="P344" s="198">
        <f>O344*H344</f>
        <v>0</v>
      </c>
      <c r="Q344" s="198">
        <v>0</v>
      </c>
      <c r="R344" s="198">
        <f>Q344*H344</f>
        <v>0</v>
      </c>
      <c r="S344" s="198">
        <v>0</v>
      </c>
      <c r="T344" s="199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0" t="s">
        <v>257</v>
      </c>
      <c r="AT344" s="200" t="s">
        <v>159</v>
      </c>
      <c r="AU344" s="200" t="s">
        <v>102</v>
      </c>
      <c r="AY344" s="18" t="s">
        <v>156</v>
      </c>
      <c r="BE344" s="201">
        <f>IF(N344="základná",J344,0)</f>
        <v>0</v>
      </c>
      <c r="BF344" s="201">
        <f>IF(N344="znížená",J344,0)</f>
        <v>0</v>
      </c>
      <c r="BG344" s="201">
        <f>IF(N344="zákl. prenesená",J344,0)</f>
        <v>0</v>
      </c>
      <c r="BH344" s="201">
        <f>IF(N344="zníž. prenesená",J344,0)</f>
        <v>0</v>
      </c>
      <c r="BI344" s="201">
        <f>IF(N344="nulová",J344,0)</f>
        <v>0</v>
      </c>
      <c r="BJ344" s="18" t="s">
        <v>102</v>
      </c>
      <c r="BK344" s="202">
        <f>ROUND(I344*H344,3)</f>
        <v>0</v>
      </c>
      <c r="BL344" s="18" t="s">
        <v>257</v>
      </c>
      <c r="BM344" s="200" t="s">
        <v>600</v>
      </c>
    </row>
    <row r="345" spans="1:65" s="12" customFormat="1" ht="22.95" customHeight="1">
      <c r="B345" s="173"/>
      <c r="C345" s="174"/>
      <c r="D345" s="175" t="s">
        <v>74</v>
      </c>
      <c r="E345" s="187" t="s">
        <v>601</v>
      </c>
      <c r="F345" s="187" t="s">
        <v>602</v>
      </c>
      <c r="G345" s="174"/>
      <c r="H345" s="174"/>
      <c r="I345" s="177"/>
      <c r="J345" s="188">
        <f>BK345</f>
        <v>0</v>
      </c>
      <c r="K345" s="174"/>
      <c r="L345" s="179"/>
      <c r="M345" s="180"/>
      <c r="N345" s="181"/>
      <c r="O345" s="181"/>
      <c r="P345" s="182">
        <f>SUM(P346:P347)</f>
        <v>0</v>
      </c>
      <c r="Q345" s="181"/>
      <c r="R345" s="182">
        <f>SUM(R346:R347)</f>
        <v>6.6302999999999996E-3</v>
      </c>
      <c r="S345" s="181"/>
      <c r="T345" s="183">
        <f>SUM(T346:T347)</f>
        <v>0</v>
      </c>
      <c r="AR345" s="184" t="s">
        <v>102</v>
      </c>
      <c r="AT345" s="185" t="s">
        <v>74</v>
      </c>
      <c r="AU345" s="185" t="s">
        <v>83</v>
      </c>
      <c r="AY345" s="184" t="s">
        <v>156</v>
      </c>
      <c r="BK345" s="186">
        <f>SUM(BK346:BK347)</f>
        <v>0</v>
      </c>
    </row>
    <row r="346" spans="1:65" s="2" customFormat="1" ht="24.15" customHeight="1">
      <c r="A346" s="35"/>
      <c r="B346" s="36"/>
      <c r="C346" s="189" t="s">
        <v>603</v>
      </c>
      <c r="D346" s="189" t="s">
        <v>159</v>
      </c>
      <c r="E346" s="190" t="s">
        <v>604</v>
      </c>
      <c r="F346" s="191" t="s">
        <v>605</v>
      </c>
      <c r="G346" s="192" t="s">
        <v>253</v>
      </c>
      <c r="H346" s="193">
        <v>12.51</v>
      </c>
      <c r="I346" s="194"/>
      <c r="J346" s="193">
        <f>ROUND(I346*H346,3)</f>
        <v>0</v>
      </c>
      <c r="K346" s="195"/>
      <c r="L346" s="40"/>
      <c r="M346" s="196" t="s">
        <v>1</v>
      </c>
      <c r="N346" s="197" t="s">
        <v>41</v>
      </c>
      <c r="O346" s="72"/>
      <c r="P346" s="198">
        <f>O346*H346</f>
        <v>0</v>
      </c>
      <c r="Q346" s="198">
        <v>5.2999999999999998E-4</v>
      </c>
      <c r="R346" s="198">
        <f>Q346*H346</f>
        <v>6.6302999999999996E-3</v>
      </c>
      <c r="S346" s="198">
        <v>0</v>
      </c>
      <c r="T346" s="199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00" t="s">
        <v>257</v>
      </c>
      <c r="AT346" s="200" t="s">
        <v>159</v>
      </c>
      <c r="AU346" s="200" t="s">
        <v>102</v>
      </c>
      <c r="AY346" s="18" t="s">
        <v>156</v>
      </c>
      <c r="BE346" s="201">
        <f>IF(N346="základná",J346,0)</f>
        <v>0</v>
      </c>
      <c r="BF346" s="201">
        <f>IF(N346="znížená",J346,0)</f>
        <v>0</v>
      </c>
      <c r="BG346" s="201">
        <f>IF(N346="zákl. prenesená",J346,0)</f>
        <v>0</v>
      </c>
      <c r="BH346" s="201">
        <f>IF(N346="zníž. prenesená",J346,0)</f>
        <v>0</v>
      </c>
      <c r="BI346" s="201">
        <f>IF(N346="nulová",J346,0)</f>
        <v>0</v>
      </c>
      <c r="BJ346" s="18" t="s">
        <v>102</v>
      </c>
      <c r="BK346" s="202">
        <f>ROUND(I346*H346,3)</f>
        <v>0</v>
      </c>
      <c r="BL346" s="18" t="s">
        <v>257</v>
      </c>
      <c r="BM346" s="200" t="s">
        <v>606</v>
      </c>
    </row>
    <row r="347" spans="1:65" s="13" customFormat="1">
      <c r="B347" s="203"/>
      <c r="C347" s="204"/>
      <c r="D347" s="205" t="s">
        <v>177</v>
      </c>
      <c r="E347" s="206" t="s">
        <v>1</v>
      </c>
      <c r="F347" s="207" t="s">
        <v>607</v>
      </c>
      <c r="G347" s="204"/>
      <c r="H347" s="208">
        <v>12.51</v>
      </c>
      <c r="I347" s="209"/>
      <c r="J347" s="204"/>
      <c r="K347" s="204"/>
      <c r="L347" s="210"/>
      <c r="M347" s="211"/>
      <c r="N347" s="212"/>
      <c r="O347" s="212"/>
      <c r="P347" s="212"/>
      <c r="Q347" s="212"/>
      <c r="R347" s="212"/>
      <c r="S347" s="212"/>
      <c r="T347" s="213"/>
      <c r="AT347" s="214" t="s">
        <v>177</v>
      </c>
      <c r="AU347" s="214" t="s">
        <v>102</v>
      </c>
      <c r="AV347" s="13" t="s">
        <v>102</v>
      </c>
      <c r="AW347" s="13" t="s">
        <v>30</v>
      </c>
      <c r="AX347" s="13" t="s">
        <v>83</v>
      </c>
      <c r="AY347" s="214" t="s">
        <v>156</v>
      </c>
    </row>
    <row r="348" spans="1:65" s="12" customFormat="1" ht="25.95" customHeight="1">
      <c r="B348" s="173"/>
      <c r="C348" s="174"/>
      <c r="D348" s="175" t="s">
        <v>74</v>
      </c>
      <c r="E348" s="176" t="s">
        <v>608</v>
      </c>
      <c r="F348" s="176" t="s">
        <v>609</v>
      </c>
      <c r="G348" s="174"/>
      <c r="H348" s="174"/>
      <c r="I348" s="177"/>
      <c r="J348" s="178">
        <f>BK348</f>
        <v>0</v>
      </c>
      <c r="K348" s="174"/>
      <c r="L348" s="179"/>
      <c r="M348" s="180"/>
      <c r="N348" s="181"/>
      <c r="O348" s="181"/>
      <c r="P348" s="182">
        <f>P349</f>
        <v>0</v>
      </c>
      <c r="Q348" s="181"/>
      <c r="R348" s="182">
        <f>R349</f>
        <v>0</v>
      </c>
      <c r="S348" s="181"/>
      <c r="T348" s="183">
        <f>T349</f>
        <v>0</v>
      </c>
      <c r="AR348" s="184" t="s">
        <v>194</v>
      </c>
      <c r="AT348" s="185" t="s">
        <v>74</v>
      </c>
      <c r="AU348" s="185" t="s">
        <v>75</v>
      </c>
      <c r="AY348" s="184" t="s">
        <v>156</v>
      </c>
      <c r="BK348" s="186">
        <f>BK349</f>
        <v>0</v>
      </c>
    </row>
    <row r="349" spans="1:65" s="2" customFormat="1" ht="24.15" customHeight="1">
      <c r="A349" s="35"/>
      <c r="B349" s="36"/>
      <c r="C349" s="189" t="s">
        <v>610</v>
      </c>
      <c r="D349" s="189" t="s">
        <v>159</v>
      </c>
      <c r="E349" s="190" t="s">
        <v>611</v>
      </c>
      <c r="F349" s="191" t="s">
        <v>612</v>
      </c>
      <c r="G349" s="192" t="s">
        <v>613</v>
      </c>
      <c r="H349" s="193">
        <v>1</v>
      </c>
      <c r="I349" s="194"/>
      <c r="J349" s="193">
        <f>ROUND(I349*H349,3)</f>
        <v>0</v>
      </c>
      <c r="K349" s="195"/>
      <c r="L349" s="40"/>
      <c r="M349" s="246" t="s">
        <v>1</v>
      </c>
      <c r="N349" s="247" t="s">
        <v>41</v>
      </c>
      <c r="O349" s="248"/>
      <c r="P349" s="249">
        <f>O349*H349</f>
        <v>0</v>
      </c>
      <c r="Q349" s="249">
        <v>0</v>
      </c>
      <c r="R349" s="249">
        <f>Q349*H349</f>
        <v>0</v>
      </c>
      <c r="S349" s="249">
        <v>0</v>
      </c>
      <c r="T349" s="250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0" t="s">
        <v>614</v>
      </c>
      <c r="AT349" s="200" t="s">
        <v>159</v>
      </c>
      <c r="AU349" s="200" t="s">
        <v>83</v>
      </c>
      <c r="AY349" s="18" t="s">
        <v>156</v>
      </c>
      <c r="BE349" s="201">
        <f>IF(N349="základná",J349,0)</f>
        <v>0</v>
      </c>
      <c r="BF349" s="201">
        <f>IF(N349="znížená",J349,0)</f>
        <v>0</v>
      </c>
      <c r="BG349" s="201">
        <f>IF(N349="zákl. prenesená",J349,0)</f>
        <v>0</v>
      </c>
      <c r="BH349" s="201">
        <f>IF(N349="zníž. prenesená",J349,0)</f>
        <v>0</v>
      </c>
      <c r="BI349" s="201">
        <f>IF(N349="nulová",J349,0)</f>
        <v>0</v>
      </c>
      <c r="BJ349" s="18" t="s">
        <v>102</v>
      </c>
      <c r="BK349" s="202">
        <f>ROUND(I349*H349,3)</f>
        <v>0</v>
      </c>
      <c r="BL349" s="18" t="s">
        <v>614</v>
      </c>
      <c r="BM349" s="200" t="s">
        <v>615</v>
      </c>
    </row>
    <row r="350" spans="1:65" s="2" customFormat="1" ht="6.9" customHeight="1">
      <c r="A350" s="35"/>
      <c r="B350" s="55"/>
      <c r="C350" s="56"/>
      <c r="D350" s="56"/>
      <c r="E350" s="56"/>
      <c r="F350" s="56"/>
      <c r="G350" s="56"/>
      <c r="H350" s="56"/>
      <c r="I350" s="56"/>
      <c r="J350" s="56"/>
      <c r="K350" s="56"/>
      <c r="L350" s="40"/>
      <c r="M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</row>
  </sheetData>
  <autoFilter ref="C128:K349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1"/>
  <sheetViews>
    <sheetView showGridLines="0" tabSelected="1" topLeftCell="A257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8" t="s">
        <v>87</v>
      </c>
      <c r="AZ2" s="109" t="s">
        <v>103</v>
      </c>
      <c r="BA2" s="109" t="s">
        <v>1</v>
      </c>
      <c r="BB2" s="109" t="s">
        <v>1</v>
      </c>
      <c r="BC2" s="109" t="s">
        <v>616</v>
      </c>
      <c r="BD2" s="109" t="s">
        <v>102</v>
      </c>
    </row>
    <row r="3" spans="1:5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  <c r="AZ3" s="109" t="s">
        <v>110</v>
      </c>
      <c r="BA3" s="109" t="s">
        <v>1</v>
      </c>
      <c r="BB3" s="109" t="s">
        <v>1</v>
      </c>
      <c r="BC3" s="109" t="s">
        <v>617</v>
      </c>
      <c r="BD3" s="109" t="s">
        <v>102</v>
      </c>
    </row>
    <row r="4" spans="1:5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  <c r="AZ4" s="109" t="s">
        <v>108</v>
      </c>
      <c r="BA4" s="109" t="s">
        <v>1</v>
      </c>
      <c r="BB4" s="109" t="s">
        <v>1</v>
      </c>
      <c r="BC4" s="109" t="s">
        <v>618</v>
      </c>
      <c r="BD4" s="109" t="s">
        <v>102</v>
      </c>
    </row>
    <row r="5" spans="1:56" s="1" customFormat="1" ht="6.9" customHeight="1">
      <c r="B5" s="21"/>
      <c r="L5" s="21"/>
      <c r="AZ5" s="109" t="s">
        <v>619</v>
      </c>
      <c r="BA5" s="109" t="s">
        <v>1</v>
      </c>
      <c r="BB5" s="109" t="s">
        <v>1</v>
      </c>
      <c r="BC5" s="109" t="s">
        <v>620</v>
      </c>
      <c r="BD5" s="109" t="s">
        <v>102</v>
      </c>
    </row>
    <row r="6" spans="1:56" s="1" customFormat="1" ht="12" customHeight="1">
      <c r="B6" s="21"/>
      <c r="D6" s="114" t="s">
        <v>14</v>
      </c>
      <c r="L6" s="21"/>
      <c r="AZ6" s="109" t="s">
        <v>106</v>
      </c>
      <c r="BA6" s="109" t="s">
        <v>1</v>
      </c>
      <c r="BB6" s="109" t="s">
        <v>1</v>
      </c>
      <c r="BC6" s="109" t="s">
        <v>621</v>
      </c>
      <c r="BD6" s="109" t="s">
        <v>102</v>
      </c>
    </row>
    <row r="7" spans="1:56" s="1" customFormat="1" ht="16.5" customHeight="1">
      <c r="B7" s="21"/>
      <c r="E7" s="321" t="str">
        <f>'Rekapitulácia stavby'!K6</f>
        <v>Revitalizácia športového areálu Slávia - futbal.ihrisko z umelou trávou č.6</v>
      </c>
      <c r="F7" s="322"/>
      <c r="G7" s="322"/>
      <c r="H7" s="322"/>
      <c r="L7" s="21"/>
      <c r="AZ7" s="109" t="s">
        <v>622</v>
      </c>
      <c r="BA7" s="109" t="s">
        <v>1</v>
      </c>
      <c r="BB7" s="109" t="s">
        <v>1</v>
      </c>
      <c r="BC7" s="109" t="s">
        <v>623</v>
      </c>
      <c r="BD7" s="109" t="s">
        <v>102</v>
      </c>
    </row>
    <row r="8" spans="1:5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9" t="s">
        <v>624</v>
      </c>
      <c r="BA8" s="109" t="s">
        <v>1</v>
      </c>
      <c r="BB8" s="109" t="s">
        <v>1</v>
      </c>
      <c r="BC8" s="109" t="s">
        <v>625</v>
      </c>
      <c r="BD8" s="109" t="s">
        <v>102</v>
      </c>
    </row>
    <row r="9" spans="1:56" s="2" customFormat="1" ht="16.5" customHeight="1">
      <c r="A9" s="35"/>
      <c r="B9" s="40"/>
      <c r="C9" s="35"/>
      <c r="D9" s="35"/>
      <c r="E9" s="323" t="s">
        <v>626</v>
      </c>
      <c r="F9" s="324"/>
      <c r="G9" s="324"/>
      <c r="H9" s="32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09" t="s">
        <v>627</v>
      </c>
      <c r="BA9" s="109" t="s">
        <v>1</v>
      </c>
      <c r="BB9" s="109" t="s">
        <v>1</v>
      </c>
      <c r="BC9" s="109" t="s">
        <v>628</v>
      </c>
      <c r="BD9" s="109" t="s">
        <v>102</v>
      </c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5" t="str">
        <f>'Rekapitulácia stavby'!E14</f>
        <v>Vyplň údaj</v>
      </c>
      <c r="F18" s="326"/>
      <c r="G18" s="326"/>
      <c r="H18" s="326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33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27" t="s">
        <v>1</v>
      </c>
      <c r="F27" s="327"/>
      <c r="G27" s="327"/>
      <c r="H27" s="327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ROUND((SUM(BE124:BE280)),  2)</f>
        <v>0</v>
      </c>
      <c r="G33" s="35"/>
      <c r="H33" s="35"/>
      <c r="I33" s="126">
        <v>0.2</v>
      </c>
      <c r="J33" s="125">
        <f>ROUND(((SUM(BE124:BE280))*I33),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ROUND((SUM(BF124:BF280)),  2)</f>
        <v>0</v>
      </c>
      <c r="G34" s="35"/>
      <c r="H34" s="35"/>
      <c r="I34" s="126">
        <v>0.2</v>
      </c>
      <c r="J34" s="125">
        <f>ROUND(((SUM(BF124:BF280))*I34),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ROUND((SUM(BG124:BG280)),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ROUND((SUM(BH124:BH280)),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ROUND((SUM(BI124:BI280)),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9" t="str">
        <f>E7</f>
        <v>Revitalizácia športového areálu Slávia - futbal.ihrisko z umelou trávou č.6</v>
      </c>
      <c r="F85" s="320"/>
      <c r="G85" s="320"/>
      <c r="H85" s="320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SO 02 -  Odvodnenie ihriska</v>
      </c>
      <c r="F87" s="318"/>
      <c r="G87" s="318"/>
      <c r="H87" s="318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Ing.Igor Janečka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129</v>
      </c>
      <c r="E97" s="152"/>
      <c r="F97" s="152"/>
      <c r="G97" s="152"/>
      <c r="H97" s="152"/>
      <c r="I97" s="152"/>
      <c r="J97" s="153">
        <f>J125</f>
        <v>0</v>
      </c>
      <c r="K97" s="150"/>
      <c r="L97" s="154"/>
    </row>
    <row r="98" spans="1:31" s="10" customFormat="1" ht="19.95" customHeight="1">
      <c r="B98" s="155"/>
      <c r="C98" s="156"/>
      <c r="D98" s="157" t="s">
        <v>130</v>
      </c>
      <c r="E98" s="158"/>
      <c r="F98" s="158"/>
      <c r="G98" s="158"/>
      <c r="H98" s="158"/>
      <c r="I98" s="158"/>
      <c r="J98" s="159">
        <f>J126</f>
        <v>0</v>
      </c>
      <c r="K98" s="156"/>
      <c r="L98" s="160"/>
    </row>
    <row r="99" spans="1:31" s="10" customFormat="1" ht="19.95" customHeight="1">
      <c r="B99" s="155"/>
      <c r="C99" s="156"/>
      <c r="D99" s="157" t="s">
        <v>629</v>
      </c>
      <c r="E99" s="158"/>
      <c r="F99" s="158"/>
      <c r="G99" s="158"/>
      <c r="H99" s="158"/>
      <c r="I99" s="158"/>
      <c r="J99" s="159">
        <f>J197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630</v>
      </c>
      <c r="E100" s="158"/>
      <c r="F100" s="158"/>
      <c r="G100" s="158"/>
      <c r="H100" s="158"/>
      <c r="I100" s="158"/>
      <c r="J100" s="159">
        <f>J226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631</v>
      </c>
      <c r="E101" s="158"/>
      <c r="F101" s="158"/>
      <c r="G101" s="158"/>
      <c r="H101" s="158"/>
      <c r="I101" s="158"/>
      <c r="J101" s="159">
        <f>J233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135</v>
      </c>
      <c r="E102" s="158"/>
      <c r="F102" s="158"/>
      <c r="G102" s="158"/>
      <c r="H102" s="158"/>
      <c r="I102" s="158"/>
      <c r="J102" s="159">
        <f>J264</f>
        <v>0</v>
      </c>
      <c r="K102" s="156"/>
      <c r="L102" s="160"/>
    </row>
    <row r="103" spans="1:31" s="10" customFormat="1" ht="19.95" customHeight="1">
      <c r="B103" s="155"/>
      <c r="C103" s="156"/>
      <c r="D103" s="157" t="s">
        <v>136</v>
      </c>
      <c r="E103" s="158"/>
      <c r="F103" s="158"/>
      <c r="G103" s="158"/>
      <c r="H103" s="158"/>
      <c r="I103" s="158"/>
      <c r="J103" s="159">
        <f>J277</f>
        <v>0</v>
      </c>
      <c r="K103" s="156"/>
      <c r="L103" s="160"/>
    </row>
    <row r="104" spans="1:31" s="9" customFormat="1" ht="24.9" customHeight="1">
      <c r="B104" s="149"/>
      <c r="C104" s="150"/>
      <c r="D104" s="151" t="s">
        <v>141</v>
      </c>
      <c r="E104" s="152"/>
      <c r="F104" s="152"/>
      <c r="G104" s="152"/>
      <c r="H104" s="152"/>
      <c r="I104" s="152"/>
      <c r="J104" s="153">
        <f>J279</f>
        <v>0</v>
      </c>
      <c r="K104" s="150"/>
      <c r="L104" s="154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" customHeight="1">
      <c r="A111" s="35"/>
      <c r="B111" s="36"/>
      <c r="C111" s="24" t="s">
        <v>142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19" t="str">
        <f>E7</f>
        <v>Revitalizácia športového areálu Slávia - futbal.ihrisko z umelou trávou č.6</v>
      </c>
      <c r="F114" s="320"/>
      <c r="G114" s="320"/>
      <c r="H114" s="320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02" t="str">
        <f>E9</f>
        <v>SO 02 -  Odvodnenie ihriska</v>
      </c>
      <c r="F116" s="318"/>
      <c r="G116" s="318"/>
      <c r="H116" s="318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18</v>
      </c>
      <c r="D118" s="37"/>
      <c r="E118" s="37"/>
      <c r="F118" s="28" t="str">
        <f>F12</f>
        <v>Trnava</v>
      </c>
      <c r="G118" s="37"/>
      <c r="H118" s="37"/>
      <c r="I118" s="30" t="s">
        <v>20</v>
      </c>
      <c r="J118" s="67" t="str">
        <f>IF(J12="","",J12)</f>
        <v>12. 8. 2020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40.200000000000003" customHeight="1">
      <c r="A120" s="35"/>
      <c r="B120" s="36"/>
      <c r="C120" s="30" t="s">
        <v>22</v>
      </c>
      <c r="D120" s="37"/>
      <c r="E120" s="37"/>
      <c r="F120" s="28" t="str">
        <f>E15</f>
        <v>Mesto Trnava, Trhová 3, 917 71 Trnava</v>
      </c>
      <c r="G120" s="37"/>
      <c r="H120" s="37"/>
      <c r="I120" s="30" t="s">
        <v>28</v>
      </c>
      <c r="J120" s="33" t="str">
        <f>E21</f>
        <v>Ing. Dušan Krupala, 1443*A*1 Pozemné stavby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15" customHeight="1">
      <c r="A121" s="35"/>
      <c r="B121" s="36"/>
      <c r="C121" s="30" t="s">
        <v>26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Ing.Igor Janečka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1"/>
      <c r="B123" s="162"/>
      <c r="C123" s="163" t="s">
        <v>143</v>
      </c>
      <c r="D123" s="164" t="s">
        <v>60</v>
      </c>
      <c r="E123" s="164" t="s">
        <v>56</v>
      </c>
      <c r="F123" s="164" t="s">
        <v>57</v>
      </c>
      <c r="G123" s="164" t="s">
        <v>144</v>
      </c>
      <c r="H123" s="164" t="s">
        <v>145</v>
      </c>
      <c r="I123" s="164" t="s">
        <v>146</v>
      </c>
      <c r="J123" s="165" t="s">
        <v>126</v>
      </c>
      <c r="K123" s="166" t="s">
        <v>147</v>
      </c>
      <c r="L123" s="167"/>
      <c r="M123" s="76" t="s">
        <v>1</v>
      </c>
      <c r="N123" s="77" t="s">
        <v>39</v>
      </c>
      <c r="O123" s="77" t="s">
        <v>148</v>
      </c>
      <c r="P123" s="77" t="s">
        <v>149</v>
      </c>
      <c r="Q123" s="77" t="s">
        <v>150</v>
      </c>
      <c r="R123" s="77" t="s">
        <v>151</v>
      </c>
      <c r="S123" s="77" t="s">
        <v>152</v>
      </c>
      <c r="T123" s="78" t="s">
        <v>153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pans="1:65" s="2" customFormat="1" ht="22.95" customHeight="1">
      <c r="A124" s="35"/>
      <c r="B124" s="36"/>
      <c r="C124" s="83" t="s">
        <v>127</v>
      </c>
      <c r="D124" s="37"/>
      <c r="E124" s="37"/>
      <c r="F124" s="37"/>
      <c r="G124" s="37"/>
      <c r="H124" s="37"/>
      <c r="I124" s="37"/>
      <c r="J124" s="168">
        <f>BK124</f>
        <v>0</v>
      </c>
      <c r="K124" s="37"/>
      <c r="L124" s="40"/>
      <c r="M124" s="79"/>
      <c r="N124" s="169"/>
      <c r="O124" s="80"/>
      <c r="P124" s="170">
        <f>P125+P279</f>
        <v>0</v>
      </c>
      <c r="Q124" s="80"/>
      <c r="R124" s="170">
        <f>R125+R279</f>
        <v>711.02026410000008</v>
      </c>
      <c r="S124" s="80"/>
      <c r="T124" s="171">
        <f>T125+T279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74</v>
      </c>
      <c r="AU124" s="18" t="s">
        <v>128</v>
      </c>
      <c r="BK124" s="172">
        <f>BK125+BK279</f>
        <v>0</v>
      </c>
    </row>
    <row r="125" spans="1:65" s="12" customFormat="1" ht="25.95" customHeight="1">
      <c r="B125" s="173"/>
      <c r="C125" s="174"/>
      <c r="D125" s="175" t="s">
        <v>74</v>
      </c>
      <c r="E125" s="176" t="s">
        <v>154</v>
      </c>
      <c r="F125" s="176" t="s">
        <v>155</v>
      </c>
      <c r="G125" s="174"/>
      <c r="H125" s="174"/>
      <c r="I125" s="177"/>
      <c r="J125" s="178">
        <f>BK125</f>
        <v>0</v>
      </c>
      <c r="K125" s="174"/>
      <c r="L125" s="179"/>
      <c r="M125" s="180"/>
      <c r="N125" s="181"/>
      <c r="O125" s="181"/>
      <c r="P125" s="182">
        <f>P126+P197+P226+P233+P264+P277</f>
        <v>0</v>
      </c>
      <c r="Q125" s="181"/>
      <c r="R125" s="182">
        <f>R126+R197+R226+R233+R264+R277</f>
        <v>711.02026410000008</v>
      </c>
      <c r="S125" s="181"/>
      <c r="T125" s="183">
        <f>T126+T197+T226+T233+T264+T277</f>
        <v>0</v>
      </c>
      <c r="AR125" s="184" t="s">
        <v>83</v>
      </c>
      <c r="AT125" s="185" t="s">
        <v>74</v>
      </c>
      <c r="AU125" s="185" t="s">
        <v>75</v>
      </c>
      <c r="AY125" s="184" t="s">
        <v>156</v>
      </c>
      <c r="BK125" s="186">
        <f>BK126+BK197+BK226+BK233+BK264+BK277</f>
        <v>0</v>
      </c>
    </row>
    <row r="126" spans="1:65" s="12" customFormat="1" ht="22.95" customHeight="1">
      <c r="B126" s="173"/>
      <c r="C126" s="174"/>
      <c r="D126" s="175" t="s">
        <v>74</v>
      </c>
      <c r="E126" s="187" t="s">
        <v>83</v>
      </c>
      <c r="F126" s="187" t="s">
        <v>157</v>
      </c>
      <c r="G126" s="174"/>
      <c r="H126" s="174"/>
      <c r="I126" s="177"/>
      <c r="J126" s="188">
        <f>BK126</f>
        <v>0</v>
      </c>
      <c r="K126" s="174"/>
      <c r="L126" s="179"/>
      <c r="M126" s="180"/>
      <c r="N126" s="181"/>
      <c r="O126" s="181"/>
      <c r="P126" s="182">
        <f>SUM(P127:P196)</f>
        <v>0</v>
      </c>
      <c r="Q126" s="181"/>
      <c r="R126" s="182">
        <f>SUM(R127:R196)</f>
        <v>30.700629200000002</v>
      </c>
      <c r="S126" s="181"/>
      <c r="T126" s="183">
        <f>SUM(T127:T196)</f>
        <v>0</v>
      </c>
      <c r="AR126" s="184" t="s">
        <v>83</v>
      </c>
      <c r="AT126" s="185" t="s">
        <v>74</v>
      </c>
      <c r="AU126" s="185" t="s">
        <v>83</v>
      </c>
      <c r="AY126" s="184" t="s">
        <v>156</v>
      </c>
      <c r="BK126" s="186">
        <f>SUM(BK127:BK196)</f>
        <v>0</v>
      </c>
    </row>
    <row r="127" spans="1:65" s="2" customFormat="1" ht="14.4" customHeight="1">
      <c r="A127" s="35"/>
      <c r="B127" s="36"/>
      <c r="C127" s="189" t="s">
        <v>83</v>
      </c>
      <c r="D127" s="189" t="s">
        <v>159</v>
      </c>
      <c r="E127" s="190" t="s">
        <v>195</v>
      </c>
      <c r="F127" s="191" t="s">
        <v>196</v>
      </c>
      <c r="G127" s="192" t="s">
        <v>181</v>
      </c>
      <c r="H127" s="193">
        <v>223.72399999999999</v>
      </c>
      <c r="I127" s="194"/>
      <c r="J127" s="193">
        <f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163</v>
      </c>
      <c r="AT127" s="200" t="s">
        <v>159</v>
      </c>
      <c r="AU127" s="200" t="s">
        <v>102</v>
      </c>
      <c r="AY127" s="18" t="s">
        <v>156</v>
      </c>
      <c r="BE127" s="201">
        <f>IF(N127="základná",J127,0)</f>
        <v>0</v>
      </c>
      <c r="BF127" s="201">
        <f>IF(N127="znížená",J127,0)</f>
        <v>0</v>
      </c>
      <c r="BG127" s="201">
        <f>IF(N127="zákl. prenesená",J127,0)</f>
        <v>0</v>
      </c>
      <c r="BH127" s="201">
        <f>IF(N127="zníž. prenesená",J127,0)</f>
        <v>0</v>
      </c>
      <c r="BI127" s="201">
        <f>IF(N127="nulová",J127,0)</f>
        <v>0</v>
      </c>
      <c r="BJ127" s="18" t="s">
        <v>102</v>
      </c>
      <c r="BK127" s="202">
        <f>ROUND(I127*H127,3)</f>
        <v>0</v>
      </c>
      <c r="BL127" s="18" t="s">
        <v>163</v>
      </c>
      <c r="BM127" s="200" t="s">
        <v>632</v>
      </c>
    </row>
    <row r="128" spans="1:65" s="13" customFormat="1">
      <c r="B128" s="203"/>
      <c r="C128" s="204"/>
      <c r="D128" s="205" t="s">
        <v>177</v>
      </c>
      <c r="E128" s="206" t="s">
        <v>1</v>
      </c>
      <c r="F128" s="207" t="s">
        <v>633</v>
      </c>
      <c r="G128" s="204"/>
      <c r="H128" s="208">
        <v>32.725000000000001</v>
      </c>
      <c r="I128" s="209"/>
      <c r="J128" s="204"/>
      <c r="K128" s="204"/>
      <c r="L128" s="210"/>
      <c r="M128" s="211"/>
      <c r="N128" s="212"/>
      <c r="O128" s="212"/>
      <c r="P128" s="212"/>
      <c r="Q128" s="212"/>
      <c r="R128" s="212"/>
      <c r="S128" s="212"/>
      <c r="T128" s="213"/>
      <c r="AT128" s="214" t="s">
        <v>177</v>
      </c>
      <c r="AU128" s="214" t="s">
        <v>102</v>
      </c>
      <c r="AV128" s="13" t="s">
        <v>102</v>
      </c>
      <c r="AW128" s="13" t="s">
        <v>30</v>
      </c>
      <c r="AX128" s="13" t="s">
        <v>75</v>
      </c>
      <c r="AY128" s="214" t="s">
        <v>156</v>
      </c>
    </row>
    <row r="129" spans="1:65" s="13" customFormat="1">
      <c r="B129" s="203"/>
      <c r="C129" s="204"/>
      <c r="D129" s="205" t="s">
        <v>177</v>
      </c>
      <c r="E129" s="206" t="s">
        <v>1</v>
      </c>
      <c r="F129" s="207" t="s">
        <v>634</v>
      </c>
      <c r="G129" s="204"/>
      <c r="H129" s="208">
        <v>146.52000000000001</v>
      </c>
      <c r="I129" s="209"/>
      <c r="J129" s="204"/>
      <c r="K129" s="204"/>
      <c r="L129" s="210"/>
      <c r="M129" s="211"/>
      <c r="N129" s="212"/>
      <c r="O129" s="212"/>
      <c r="P129" s="212"/>
      <c r="Q129" s="212"/>
      <c r="R129" s="212"/>
      <c r="S129" s="212"/>
      <c r="T129" s="213"/>
      <c r="AT129" s="214" t="s">
        <v>177</v>
      </c>
      <c r="AU129" s="214" t="s">
        <v>102</v>
      </c>
      <c r="AV129" s="13" t="s">
        <v>102</v>
      </c>
      <c r="AW129" s="13" t="s">
        <v>30</v>
      </c>
      <c r="AX129" s="13" t="s">
        <v>75</v>
      </c>
      <c r="AY129" s="214" t="s">
        <v>156</v>
      </c>
    </row>
    <row r="130" spans="1:65" s="13" customFormat="1">
      <c r="B130" s="203"/>
      <c r="C130" s="204"/>
      <c r="D130" s="205" t="s">
        <v>177</v>
      </c>
      <c r="E130" s="206" t="s">
        <v>1</v>
      </c>
      <c r="F130" s="207" t="s">
        <v>635</v>
      </c>
      <c r="G130" s="204"/>
      <c r="H130" s="208">
        <v>23.675000000000001</v>
      </c>
      <c r="I130" s="209"/>
      <c r="J130" s="204"/>
      <c r="K130" s="204"/>
      <c r="L130" s="210"/>
      <c r="M130" s="211"/>
      <c r="N130" s="212"/>
      <c r="O130" s="212"/>
      <c r="P130" s="212"/>
      <c r="Q130" s="212"/>
      <c r="R130" s="212"/>
      <c r="S130" s="212"/>
      <c r="T130" s="213"/>
      <c r="AT130" s="214" t="s">
        <v>177</v>
      </c>
      <c r="AU130" s="214" t="s">
        <v>102</v>
      </c>
      <c r="AV130" s="13" t="s">
        <v>102</v>
      </c>
      <c r="AW130" s="13" t="s">
        <v>30</v>
      </c>
      <c r="AX130" s="13" t="s">
        <v>75</v>
      </c>
      <c r="AY130" s="214" t="s">
        <v>156</v>
      </c>
    </row>
    <row r="131" spans="1:65" s="13" customFormat="1">
      <c r="B131" s="203"/>
      <c r="C131" s="204"/>
      <c r="D131" s="205" t="s">
        <v>177</v>
      </c>
      <c r="E131" s="206" t="s">
        <v>1</v>
      </c>
      <c r="F131" s="207" t="s">
        <v>636</v>
      </c>
      <c r="G131" s="204"/>
      <c r="H131" s="208">
        <v>15.944000000000001</v>
      </c>
      <c r="I131" s="209"/>
      <c r="J131" s="204"/>
      <c r="K131" s="204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177</v>
      </c>
      <c r="AU131" s="214" t="s">
        <v>102</v>
      </c>
      <c r="AV131" s="13" t="s">
        <v>102</v>
      </c>
      <c r="AW131" s="13" t="s">
        <v>30</v>
      </c>
      <c r="AX131" s="13" t="s">
        <v>75</v>
      </c>
      <c r="AY131" s="214" t="s">
        <v>156</v>
      </c>
    </row>
    <row r="132" spans="1:65" s="13" customFormat="1">
      <c r="B132" s="203"/>
      <c r="C132" s="204"/>
      <c r="D132" s="205" t="s">
        <v>177</v>
      </c>
      <c r="E132" s="206" t="s">
        <v>1</v>
      </c>
      <c r="F132" s="207" t="s">
        <v>637</v>
      </c>
      <c r="G132" s="204"/>
      <c r="H132" s="208">
        <v>4.8600000000000003</v>
      </c>
      <c r="I132" s="209"/>
      <c r="J132" s="204"/>
      <c r="K132" s="204"/>
      <c r="L132" s="210"/>
      <c r="M132" s="211"/>
      <c r="N132" s="212"/>
      <c r="O132" s="212"/>
      <c r="P132" s="212"/>
      <c r="Q132" s="212"/>
      <c r="R132" s="212"/>
      <c r="S132" s="212"/>
      <c r="T132" s="213"/>
      <c r="AT132" s="214" t="s">
        <v>177</v>
      </c>
      <c r="AU132" s="214" t="s">
        <v>102</v>
      </c>
      <c r="AV132" s="13" t="s">
        <v>102</v>
      </c>
      <c r="AW132" s="13" t="s">
        <v>30</v>
      </c>
      <c r="AX132" s="13" t="s">
        <v>75</v>
      </c>
      <c r="AY132" s="214" t="s">
        <v>156</v>
      </c>
    </row>
    <row r="133" spans="1:65" s="14" customFormat="1">
      <c r="B133" s="215"/>
      <c r="C133" s="216"/>
      <c r="D133" s="205" t="s">
        <v>177</v>
      </c>
      <c r="E133" s="217" t="s">
        <v>103</v>
      </c>
      <c r="F133" s="218" t="s">
        <v>185</v>
      </c>
      <c r="G133" s="216"/>
      <c r="H133" s="219">
        <v>223.72399999999999</v>
      </c>
      <c r="I133" s="220"/>
      <c r="J133" s="216"/>
      <c r="K133" s="216"/>
      <c r="L133" s="221"/>
      <c r="M133" s="222"/>
      <c r="N133" s="223"/>
      <c r="O133" s="223"/>
      <c r="P133" s="223"/>
      <c r="Q133" s="223"/>
      <c r="R133" s="223"/>
      <c r="S133" s="223"/>
      <c r="T133" s="224"/>
      <c r="AT133" s="225" t="s">
        <v>177</v>
      </c>
      <c r="AU133" s="225" t="s">
        <v>102</v>
      </c>
      <c r="AV133" s="14" t="s">
        <v>163</v>
      </c>
      <c r="AW133" s="14" t="s">
        <v>30</v>
      </c>
      <c r="AX133" s="14" t="s">
        <v>83</v>
      </c>
      <c r="AY133" s="225" t="s">
        <v>156</v>
      </c>
    </row>
    <row r="134" spans="1:65" s="2" customFormat="1" ht="37.950000000000003" customHeight="1">
      <c r="A134" s="35"/>
      <c r="B134" s="36"/>
      <c r="C134" s="189" t="s">
        <v>102</v>
      </c>
      <c r="D134" s="189" t="s">
        <v>159</v>
      </c>
      <c r="E134" s="190" t="s">
        <v>203</v>
      </c>
      <c r="F134" s="191" t="s">
        <v>204</v>
      </c>
      <c r="G134" s="192" t="s">
        <v>181</v>
      </c>
      <c r="H134" s="193">
        <v>223.72399999999999</v>
      </c>
      <c r="I134" s="194"/>
      <c r="J134" s="193">
        <f>ROUND(I134*H134,3)</f>
        <v>0</v>
      </c>
      <c r="K134" s="195"/>
      <c r="L134" s="40"/>
      <c r="M134" s="196" t="s">
        <v>1</v>
      </c>
      <c r="N134" s="197" t="s">
        <v>41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>IF(N134="základná",J134,0)</f>
        <v>0</v>
      </c>
      <c r="BF134" s="201">
        <f>IF(N134="znížená",J134,0)</f>
        <v>0</v>
      </c>
      <c r="BG134" s="201">
        <f>IF(N134="zákl. prenesená",J134,0)</f>
        <v>0</v>
      </c>
      <c r="BH134" s="201">
        <f>IF(N134="zníž. prenesená",J134,0)</f>
        <v>0</v>
      </c>
      <c r="BI134" s="201">
        <f>IF(N134="nulová",J134,0)</f>
        <v>0</v>
      </c>
      <c r="BJ134" s="18" t="s">
        <v>102</v>
      </c>
      <c r="BK134" s="202">
        <f>ROUND(I134*H134,3)</f>
        <v>0</v>
      </c>
      <c r="BL134" s="18" t="s">
        <v>163</v>
      </c>
      <c r="BM134" s="200" t="s">
        <v>638</v>
      </c>
    </row>
    <row r="135" spans="1:65" s="13" customFormat="1">
      <c r="B135" s="203"/>
      <c r="C135" s="204"/>
      <c r="D135" s="205" t="s">
        <v>177</v>
      </c>
      <c r="E135" s="206" t="s">
        <v>1</v>
      </c>
      <c r="F135" s="207" t="s">
        <v>103</v>
      </c>
      <c r="G135" s="204"/>
      <c r="H135" s="208">
        <v>223.72399999999999</v>
      </c>
      <c r="I135" s="209"/>
      <c r="J135" s="204"/>
      <c r="K135" s="204"/>
      <c r="L135" s="210"/>
      <c r="M135" s="211"/>
      <c r="N135" s="212"/>
      <c r="O135" s="212"/>
      <c r="P135" s="212"/>
      <c r="Q135" s="212"/>
      <c r="R135" s="212"/>
      <c r="S135" s="212"/>
      <c r="T135" s="213"/>
      <c r="AT135" s="214" t="s">
        <v>177</v>
      </c>
      <c r="AU135" s="214" t="s">
        <v>102</v>
      </c>
      <c r="AV135" s="13" t="s">
        <v>102</v>
      </c>
      <c r="AW135" s="13" t="s">
        <v>30</v>
      </c>
      <c r="AX135" s="13" t="s">
        <v>83</v>
      </c>
      <c r="AY135" s="214" t="s">
        <v>156</v>
      </c>
    </row>
    <row r="136" spans="1:65" s="2" customFormat="1" ht="14.4" customHeight="1">
      <c r="A136" s="35"/>
      <c r="B136" s="36"/>
      <c r="C136" s="189" t="s">
        <v>186</v>
      </c>
      <c r="D136" s="189" t="s">
        <v>159</v>
      </c>
      <c r="E136" s="190" t="s">
        <v>639</v>
      </c>
      <c r="F136" s="191" t="s">
        <v>640</v>
      </c>
      <c r="G136" s="192" t="s">
        <v>181</v>
      </c>
      <c r="H136" s="193">
        <v>179.928</v>
      </c>
      <c r="I136" s="194"/>
      <c r="J136" s="193">
        <f>ROUND(I136*H136,3)</f>
        <v>0</v>
      </c>
      <c r="K136" s="195"/>
      <c r="L136" s="40"/>
      <c r="M136" s="196" t="s">
        <v>1</v>
      </c>
      <c r="N136" s="197" t="s">
        <v>41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163</v>
      </c>
      <c r="AT136" s="200" t="s">
        <v>159</v>
      </c>
      <c r="AU136" s="200" t="s">
        <v>102</v>
      </c>
      <c r="AY136" s="18" t="s">
        <v>156</v>
      </c>
      <c r="BE136" s="201">
        <f>IF(N136="základná",J136,0)</f>
        <v>0</v>
      </c>
      <c r="BF136" s="201">
        <f>IF(N136="znížená",J136,0)</f>
        <v>0</v>
      </c>
      <c r="BG136" s="201">
        <f>IF(N136="zákl. prenesená",J136,0)</f>
        <v>0</v>
      </c>
      <c r="BH136" s="201">
        <f>IF(N136="zníž. prenesená",J136,0)</f>
        <v>0</v>
      </c>
      <c r="BI136" s="201">
        <f>IF(N136="nulová",J136,0)</f>
        <v>0</v>
      </c>
      <c r="BJ136" s="18" t="s">
        <v>102</v>
      </c>
      <c r="BK136" s="202">
        <f>ROUND(I136*H136,3)</f>
        <v>0</v>
      </c>
      <c r="BL136" s="18" t="s">
        <v>163</v>
      </c>
      <c r="BM136" s="200" t="s">
        <v>641</v>
      </c>
    </row>
    <row r="137" spans="1:65" s="15" customFormat="1">
      <c r="B137" s="226"/>
      <c r="C137" s="227"/>
      <c r="D137" s="205" t="s">
        <v>177</v>
      </c>
      <c r="E137" s="228" t="s">
        <v>1</v>
      </c>
      <c r="F137" s="229" t="s">
        <v>642</v>
      </c>
      <c r="G137" s="227"/>
      <c r="H137" s="228" t="s">
        <v>1</v>
      </c>
      <c r="I137" s="230"/>
      <c r="J137" s="227"/>
      <c r="K137" s="227"/>
      <c r="L137" s="231"/>
      <c r="M137" s="232"/>
      <c r="N137" s="233"/>
      <c r="O137" s="233"/>
      <c r="P137" s="233"/>
      <c r="Q137" s="233"/>
      <c r="R137" s="233"/>
      <c r="S137" s="233"/>
      <c r="T137" s="234"/>
      <c r="AT137" s="235" t="s">
        <v>177</v>
      </c>
      <c r="AU137" s="235" t="s">
        <v>102</v>
      </c>
      <c r="AV137" s="15" t="s">
        <v>83</v>
      </c>
      <c r="AW137" s="15" t="s">
        <v>30</v>
      </c>
      <c r="AX137" s="15" t="s">
        <v>75</v>
      </c>
      <c r="AY137" s="235" t="s">
        <v>156</v>
      </c>
    </row>
    <row r="138" spans="1:65" s="13" customFormat="1">
      <c r="B138" s="203"/>
      <c r="C138" s="204"/>
      <c r="D138" s="205" t="s">
        <v>177</v>
      </c>
      <c r="E138" s="206" t="s">
        <v>1</v>
      </c>
      <c r="F138" s="207" t="s">
        <v>643</v>
      </c>
      <c r="G138" s="204"/>
      <c r="H138" s="208">
        <v>95.471999999999994</v>
      </c>
      <c r="I138" s="209"/>
      <c r="J138" s="204"/>
      <c r="K138" s="204"/>
      <c r="L138" s="210"/>
      <c r="M138" s="211"/>
      <c r="N138" s="212"/>
      <c r="O138" s="212"/>
      <c r="P138" s="212"/>
      <c r="Q138" s="212"/>
      <c r="R138" s="212"/>
      <c r="S138" s="212"/>
      <c r="T138" s="213"/>
      <c r="AT138" s="214" t="s">
        <v>177</v>
      </c>
      <c r="AU138" s="214" t="s">
        <v>102</v>
      </c>
      <c r="AV138" s="13" t="s">
        <v>102</v>
      </c>
      <c r="AW138" s="13" t="s">
        <v>30</v>
      </c>
      <c r="AX138" s="13" t="s">
        <v>75</v>
      </c>
      <c r="AY138" s="214" t="s">
        <v>156</v>
      </c>
    </row>
    <row r="139" spans="1:65" s="13" customFormat="1">
      <c r="B139" s="203"/>
      <c r="C139" s="204"/>
      <c r="D139" s="205" t="s">
        <v>177</v>
      </c>
      <c r="E139" s="206" t="s">
        <v>1</v>
      </c>
      <c r="F139" s="207" t="s">
        <v>644</v>
      </c>
      <c r="G139" s="204"/>
      <c r="H139" s="208">
        <v>84.456000000000003</v>
      </c>
      <c r="I139" s="209"/>
      <c r="J139" s="204"/>
      <c r="K139" s="204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177</v>
      </c>
      <c r="AU139" s="214" t="s">
        <v>102</v>
      </c>
      <c r="AV139" s="13" t="s">
        <v>102</v>
      </c>
      <c r="AW139" s="13" t="s">
        <v>30</v>
      </c>
      <c r="AX139" s="13" t="s">
        <v>75</v>
      </c>
      <c r="AY139" s="214" t="s">
        <v>156</v>
      </c>
    </row>
    <row r="140" spans="1:65" s="14" customFormat="1">
      <c r="B140" s="215"/>
      <c r="C140" s="216"/>
      <c r="D140" s="205" t="s">
        <v>177</v>
      </c>
      <c r="E140" s="217" t="s">
        <v>108</v>
      </c>
      <c r="F140" s="218" t="s">
        <v>185</v>
      </c>
      <c r="G140" s="216"/>
      <c r="H140" s="219">
        <v>179.928</v>
      </c>
      <c r="I140" s="220"/>
      <c r="J140" s="216"/>
      <c r="K140" s="216"/>
      <c r="L140" s="221"/>
      <c r="M140" s="222"/>
      <c r="N140" s="223"/>
      <c r="O140" s="223"/>
      <c r="P140" s="223"/>
      <c r="Q140" s="223"/>
      <c r="R140" s="223"/>
      <c r="S140" s="223"/>
      <c r="T140" s="224"/>
      <c r="AT140" s="225" t="s">
        <v>177</v>
      </c>
      <c r="AU140" s="225" t="s">
        <v>102</v>
      </c>
      <c r="AV140" s="14" t="s">
        <v>163</v>
      </c>
      <c r="AW140" s="14" t="s">
        <v>30</v>
      </c>
      <c r="AX140" s="14" t="s">
        <v>83</v>
      </c>
      <c r="AY140" s="225" t="s">
        <v>156</v>
      </c>
    </row>
    <row r="141" spans="1:65" s="2" customFormat="1" ht="37.950000000000003" customHeight="1">
      <c r="A141" s="35"/>
      <c r="B141" s="36"/>
      <c r="C141" s="189" t="s">
        <v>163</v>
      </c>
      <c r="D141" s="189" t="s">
        <v>159</v>
      </c>
      <c r="E141" s="190" t="s">
        <v>645</v>
      </c>
      <c r="F141" s="191" t="s">
        <v>646</v>
      </c>
      <c r="G141" s="192" t="s">
        <v>181</v>
      </c>
      <c r="H141" s="193">
        <v>179.928</v>
      </c>
      <c r="I141" s="194"/>
      <c r="J141" s="193">
        <f>ROUND(I141*H141,3)</f>
        <v>0</v>
      </c>
      <c r="K141" s="195"/>
      <c r="L141" s="40"/>
      <c r="M141" s="196" t="s">
        <v>1</v>
      </c>
      <c r="N141" s="197" t="s">
        <v>41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8" t="s">
        <v>102</v>
      </c>
      <c r="BK141" s="202">
        <f>ROUND(I141*H141,3)</f>
        <v>0</v>
      </c>
      <c r="BL141" s="18" t="s">
        <v>163</v>
      </c>
      <c r="BM141" s="200" t="s">
        <v>647</v>
      </c>
    </row>
    <row r="142" spans="1:65" s="13" customFormat="1">
      <c r="B142" s="203"/>
      <c r="C142" s="204"/>
      <c r="D142" s="205" t="s">
        <v>177</v>
      </c>
      <c r="E142" s="206" t="s">
        <v>1</v>
      </c>
      <c r="F142" s="207" t="s">
        <v>108</v>
      </c>
      <c r="G142" s="204"/>
      <c r="H142" s="208">
        <v>179.928</v>
      </c>
      <c r="I142" s="209"/>
      <c r="J142" s="204"/>
      <c r="K142" s="204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177</v>
      </c>
      <c r="AU142" s="214" t="s">
        <v>102</v>
      </c>
      <c r="AV142" s="13" t="s">
        <v>102</v>
      </c>
      <c r="AW142" s="13" t="s">
        <v>30</v>
      </c>
      <c r="AX142" s="13" t="s">
        <v>83</v>
      </c>
      <c r="AY142" s="214" t="s">
        <v>156</v>
      </c>
    </row>
    <row r="143" spans="1:65" s="2" customFormat="1" ht="14.4" customHeight="1">
      <c r="A143" s="35"/>
      <c r="B143" s="36"/>
      <c r="C143" s="189" t="s">
        <v>194</v>
      </c>
      <c r="D143" s="189" t="s">
        <v>159</v>
      </c>
      <c r="E143" s="190" t="s">
        <v>207</v>
      </c>
      <c r="F143" s="191" t="s">
        <v>208</v>
      </c>
      <c r="G143" s="192" t="s">
        <v>181</v>
      </c>
      <c r="H143" s="193">
        <v>2.1419999999999999</v>
      </c>
      <c r="I143" s="194"/>
      <c r="J143" s="193">
        <f>ROUND(I143*H143,3)</f>
        <v>0</v>
      </c>
      <c r="K143" s="195"/>
      <c r="L143" s="40"/>
      <c r="M143" s="196" t="s">
        <v>1</v>
      </c>
      <c r="N143" s="197" t="s">
        <v>41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163</v>
      </c>
      <c r="AT143" s="200" t="s">
        <v>159</v>
      </c>
      <c r="AU143" s="200" t="s">
        <v>102</v>
      </c>
      <c r="AY143" s="18" t="s">
        <v>156</v>
      </c>
      <c r="BE143" s="201">
        <f>IF(N143="základná",J143,0)</f>
        <v>0</v>
      </c>
      <c r="BF143" s="201">
        <f>IF(N143="znížená",J143,0)</f>
        <v>0</v>
      </c>
      <c r="BG143" s="201">
        <f>IF(N143="zákl. prenesená",J143,0)</f>
        <v>0</v>
      </c>
      <c r="BH143" s="201">
        <f>IF(N143="zníž. prenesená",J143,0)</f>
        <v>0</v>
      </c>
      <c r="BI143" s="201">
        <f>IF(N143="nulová",J143,0)</f>
        <v>0</v>
      </c>
      <c r="BJ143" s="18" t="s">
        <v>102</v>
      </c>
      <c r="BK143" s="202">
        <f>ROUND(I143*H143,3)</f>
        <v>0</v>
      </c>
      <c r="BL143" s="18" t="s">
        <v>163</v>
      </c>
      <c r="BM143" s="200" t="s">
        <v>648</v>
      </c>
    </row>
    <row r="144" spans="1:65" s="15" customFormat="1">
      <c r="B144" s="226"/>
      <c r="C144" s="227"/>
      <c r="D144" s="205" t="s">
        <v>177</v>
      </c>
      <c r="E144" s="228" t="s">
        <v>1</v>
      </c>
      <c r="F144" s="229" t="s">
        <v>649</v>
      </c>
      <c r="G144" s="227"/>
      <c r="H144" s="228" t="s">
        <v>1</v>
      </c>
      <c r="I144" s="230"/>
      <c r="J144" s="227"/>
      <c r="K144" s="227"/>
      <c r="L144" s="231"/>
      <c r="M144" s="232"/>
      <c r="N144" s="233"/>
      <c r="O144" s="233"/>
      <c r="P144" s="233"/>
      <c r="Q144" s="233"/>
      <c r="R144" s="233"/>
      <c r="S144" s="233"/>
      <c r="T144" s="234"/>
      <c r="AT144" s="235" t="s">
        <v>177</v>
      </c>
      <c r="AU144" s="235" t="s">
        <v>102</v>
      </c>
      <c r="AV144" s="15" t="s">
        <v>83</v>
      </c>
      <c r="AW144" s="15" t="s">
        <v>30</v>
      </c>
      <c r="AX144" s="15" t="s">
        <v>75</v>
      </c>
      <c r="AY144" s="235" t="s">
        <v>156</v>
      </c>
    </row>
    <row r="145" spans="1:65" s="13" customFormat="1">
      <c r="B145" s="203"/>
      <c r="C145" s="204"/>
      <c r="D145" s="205" t="s">
        <v>177</v>
      </c>
      <c r="E145" s="206" t="s">
        <v>1</v>
      </c>
      <c r="F145" s="207" t="s">
        <v>650</v>
      </c>
      <c r="G145" s="204"/>
      <c r="H145" s="208">
        <v>1.278</v>
      </c>
      <c r="I145" s="209"/>
      <c r="J145" s="204"/>
      <c r="K145" s="204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177</v>
      </c>
      <c r="AU145" s="214" t="s">
        <v>102</v>
      </c>
      <c r="AV145" s="13" t="s">
        <v>102</v>
      </c>
      <c r="AW145" s="13" t="s">
        <v>30</v>
      </c>
      <c r="AX145" s="13" t="s">
        <v>75</v>
      </c>
      <c r="AY145" s="214" t="s">
        <v>156</v>
      </c>
    </row>
    <row r="146" spans="1:65" s="13" customFormat="1">
      <c r="B146" s="203"/>
      <c r="C146" s="204"/>
      <c r="D146" s="205" t="s">
        <v>177</v>
      </c>
      <c r="E146" s="206" t="s">
        <v>1</v>
      </c>
      <c r="F146" s="207" t="s">
        <v>651</v>
      </c>
      <c r="G146" s="204"/>
      <c r="H146" s="208">
        <v>0.86399999999999999</v>
      </c>
      <c r="I146" s="209"/>
      <c r="J146" s="204"/>
      <c r="K146" s="204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177</v>
      </c>
      <c r="AU146" s="214" t="s">
        <v>102</v>
      </c>
      <c r="AV146" s="13" t="s">
        <v>102</v>
      </c>
      <c r="AW146" s="13" t="s">
        <v>30</v>
      </c>
      <c r="AX146" s="13" t="s">
        <v>75</v>
      </c>
      <c r="AY146" s="214" t="s">
        <v>156</v>
      </c>
    </row>
    <row r="147" spans="1:65" s="14" customFormat="1">
      <c r="B147" s="215"/>
      <c r="C147" s="216"/>
      <c r="D147" s="205" t="s">
        <v>177</v>
      </c>
      <c r="E147" s="217" t="s">
        <v>106</v>
      </c>
      <c r="F147" s="218" t="s">
        <v>185</v>
      </c>
      <c r="G147" s="216"/>
      <c r="H147" s="219">
        <v>2.1419999999999999</v>
      </c>
      <c r="I147" s="220"/>
      <c r="J147" s="216"/>
      <c r="K147" s="216"/>
      <c r="L147" s="221"/>
      <c r="M147" s="222"/>
      <c r="N147" s="223"/>
      <c r="O147" s="223"/>
      <c r="P147" s="223"/>
      <c r="Q147" s="223"/>
      <c r="R147" s="223"/>
      <c r="S147" s="223"/>
      <c r="T147" s="224"/>
      <c r="AT147" s="225" t="s">
        <v>177</v>
      </c>
      <c r="AU147" s="225" t="s">
        <v>102</v>
      </c>
      <c r="AV147" s="14" t="s">
        <v>163</v>
      </c>
      <c r="AW147" s="14" t="s">
        <v>30</v>
      </c>
      <c r="AX147" s="14" t="s">
        <v>83</v>
      </c>
      <c r="AY147" s="225" t="s">
        <v>156</v>
      </c>
    </row>
    <row r="148" spans="1:65" s="2" customFormat="1" ht="24.15" customHeight="1">
      <c r="A148" s="35"/>
      <c r="B148" s="36"/>
      <c r="C148" s="189" t="s">
        <v>202</v>
      </c>
      <c r="D148" s="189" t="s">
        <v>159</v>
      </c>
      <c r="E148" s="190" t="s">
        <v>652</v>
      </c>
      <c r="F148" s="191" t="s">
        <v>653</v>
      </c>
      <c r="G148" s="192" t="s">
        <v>253</v>
      </c>
      <c r="H148" s="193">
        <v>311.64</v>
      </c>
      <c r="I148" s="194"/>
      <c r="J148" s="193">
        <f>ROUND(I148*H148,3)</f>
        <v>0</v>
      </c>
      <c r="K148" s="195"/>
      <c r="L148" s="40"/>
      <c r="M148" s="196" t="s">
        <v>1</v>
      </c>
      <c r="N148" s="197" t="s">
        <v>41</v>
      </c>
      <c r="O148" s="72"/>
      <c r="P148" s="198">
        <f>O148*H148</f>
        <v>0</v>
      </c>
      <c r="Q148" s="198">
        <v>2.0300000000000001E-3</v>
      </c>
      <c r="R148" s="198">
        <f>Q148*H148</f>
        <v>0.6326292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163</v>
      </c>
      <c r="AT148" s="200" t="s">
        <v>159</v>
      </c>
      <c r="AU148" s="200" t="s">
        <v>102</v>
      </c>
      <c r="AY148" s="18" t="s">
        <v>156</v>
      </c>
      <c r="BE148" s="201">
        <f>IF(N148="základná",J148,0)</f>
        <v>0</v>
      </c>
      <c r="BF148" s="201">
        <f>IF(N148="znížená",J148,0)</f>
        <v>0</v>
      </c>
      <c r="BG148" s="201">
        <f>IF(N148="zákl. prenesená",J148,0)</f>
        <v>0</v>
      </c>
      <c r="BH148" s="201">
        <f>IF(N148="zníž. prenesená",J148,0)</f>
        <v>0</v>
      </c>
      <c r="BI148" s="201">
        <f>IF(N148="nulová",J148,0)</f>
        <v>0</v>
      </c>
      <c r="BJ148" s="18" t="s">
        <v>102</v>
      </c>
      <c r="BK148" s="202">
        <f>ROUND(I148*H148,3)</f>
        <v>0</v>
      </c>
      <c r="BL148" s="18" t="s">
        <v>163</v>
      </c>
      <c r="BM148" s="200" t="s">
        <v>654</v>
      </c>
    </row>
    <row r="149" spans="1:65" s="15" customFormat="1">
      <c r="B149" s="226"/>
      <c r="C149" s="227"/>
      <c r="D149" s="205" t="s">
        <v>177</v>
      </c>
      <c r="E149" s="228" t="s">
        <v>1</v>
      </c>
      <c r="F149" s="229" t="s">
        <v>642</v>
      </c>
      <c r="G149" s="227"/>
      <c r="H149" s="228" t="s">
        <v>1</v>
      </c>
      <c r="I149" s="230"/>
      <c r="J149" s="227"/>
      <c r="K149" s="227"/>
      <c r="L149" s="231"/>
      <c r="M149" s="232"/>
      <c r="N149" s="233"/>
      <c r="O149" s="233"/>
      <c r="P149" s="233"/>
      <c r="Q149" s="233"/>
      <c r="R149" s="233"/>
      <c r="S149" s="233"/>
      <c r="T149" s="234"/>
      <c r="AT149" s="235" t="s">
        <v>177</v>
      </c>
      <c r="AU149" s="235" t="s">
        <v>102</v>
      </c>
      <c r="AV149" s="15" t="s">
        <v>83</v>
      </c>
      <c r="AW149" s="15" t="s">
        <v>30</v>
      </c>
      <c r="AX149" s="15" t="s">
        <v>75</v>
      </c>
      <c r="AY149" s="235" t="s">
        <v>156</v>
      </c>
    </row>
    <row r="150" spans="1:65" s="13" customFormat="1">
      <c r="B150" s="203"/>
      <c r="C150" s="204"/>
      <c r="D150" s="205" t="s">
        <v>177</v>
      </c>
      <c r="E150" s="206" t="s">
        <v>1</v>
      </c>
      <c r="F150" s="207" t="s">
        <v>655</v>
      </c>
      <c r="G150" s="204"/>
      <c r="H150" s="208">
        <v>165.36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177</v>
      </c>
      <c r="AU150" s="214" t="s">
        <v>102</v>
      </c>
      <c r="AV150" s="13" t="s">
        <v>102</v>
      </c>
      <c r="AW150" s="13" t="s">
        <v>30</v>
      </c>
      <c r="AX150" s="13" t="s">
        <v>75</v>
      </c>
      <c r="AY150" s="214" t="s">
        <v>156</v>
      </c>
    </row>
    <row r="151" spans="1:65" s="13" customFormat="1">
      <c r="B151" s="203"/>
      <c r="C151" s="204"/>
      <c r="D151" s="205" t="s">
        <v>177</v>
      </c>
      <c r="E151" s="206" t="s">
        <v>1</v>
      </c>
      <c r="F151" s="207" t="s">
        <v>656</v>
      </c>
      <c r="G151" s="204"/>
      <c r="H151" s="208">
        <v>146.28</v>
      </c>
      <c r="I151" s="209"/>
      <c r="J151" s="204"/>
      <c r="K151" s="204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177</v>
      </c>
      <c r="AU151" s="214" t="s">
        <v>102</v>
      </c>
      <c r="AV151" s="13" t="s">
        <v>102</v>
      </c>
      <c r="AW151" s="13" t="s">
        <v>30</v>
      </c>
      <c r="AX151" s="13" t="s">
        <v>75</v>
      </c>
      <c r="AY151" s="214" t="s">
        <v>156</v>
      </c>
    </row>
    <row r="152" spans="1:65" s="14" customFormat="1">
      <c r="B152" s="215"/>
      <c r="C152" s="216"/>
      <c r="D152" s="205" t="s">
        <v>177</v>
      </c>
      <c r="E152" s="217" t="s">
        <v>619</v>
      </c>
      <c r="F152" s="218" t="s">
        <v>185</v>
      </c>
      <c r="G152" s="216"/>
      <c r="H152" s="219">
        <v>311.64</v>
      </c>
      <c r="I152" s="220"/>
      <c r="J152" s="216"/>
      <c r="K152" s="216"/>
      <c r="L152" s="221"/>
      <c r="M152" s="222"/>
      <c r="N152" s="223"/>
      <c r="O152" s="223"/>
      <c r="P152" s="223"/>
      <c r="Q152" s="223"/>
      <c r="R152" s="223"/>
      <c r="S152" s="223"/>
      <c r="T152" s="224"/>
      <c r="AT152" s="225" t="s">
        <v>177</v>
      </c>
      <c r="AU152" s="225" t="s">
        <v>102</v>
      </c>
      <c r="AV152" s="14" t="s">
        <v>163</v>
      </c>
      <c r="AW152" s="14" t="s">
        <v>30</v>
      </c>
      <c r="AX152" s="14" t="s">
        <v>83</v>
      </c>
      <c r="AY152" s="225" t="s">
        <v>156</v>
      </c>
    </row>
    <row r="153" spans="1:65" s="2" customFormat="1" ht="24.15" customHeight="1">
      <c r="A153" s="35"/>
      <c r="B153" s="36"/>
      <c r="C153" s="189" t="s">
        <v>206</v>
      </c>
      <c r="D153" s="189" t="s">
        <v>159</v>
      </c>
      <c r="E153" s="190" t="s">
        <v>657</v>
      </c>
      <c r="F153" s="191" t="s">
        <v>658</v>
      </c>
      <c r="G153" s="192" t="s">
        <v>253</v>
      </c>
      <c r="H153" s="193">
        <v>311.64</v>
      </c>
      <c r="I153" s="194"/>
      <c r="J153" s="193">
        <f>ROUND(I153*H153,3)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163</v>
      </c>
      <c r="AT153" s="200" t="s">
        <v>159</v>
      </c>
      <c r="AU153" s="200" t="s">
        <v>102</v>
      </c>
      <c r="AY153" s="18" t="s">
        <v>156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8" t="s">
        <v>102</v>
      </c>
      <c r="BK153" s="202">
        <f>ROUND(I153*H153,3)</f>
        <v>0</v>
      </c>
      <c r="BL153" s="18" t="s">
        <v>163</v>
      </c>
      <c r="BM153" s="200" t="s">
        <v>659</v>
      </c>
    </row>
    <row r="154" spans="1:65" s="13" customFormat="1">
      <c r="B154" s="203"/>
      <c r="C154" s="204"/>
      <c r="D154" s="205" t="s">
        <v>177</v>
      </c>
      <c r="E154" s="206" t="s">
        <v>1</v>
      </c>
      <c r="F154" s="207" t="s">
        <v>619</v>
      </c>
      <c r="G154" s="204"/>
      <c r="H154" s="208">
        <v>311.64</v>
      </c>
      <c r="I154" s="209"/>
      <c r="J154" s="204"/>
      <c r="K154" s="204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177</v>
      </c>
      <c r="AU154" s="214" t="s">
        <v>102</v>
      </c>
      <c r="AV154" s="13" t="s">
        <v>102</v>
      </c>
      <c r="AW154" s="13" t="s">
        <v>30</v>
      </c>
      <c r="AX154" s="13" t="s">
        <v>83</v>
      </c>
      <c r="AY154" s="214" t="s">
        <v>156</v>
      </c>
    </row>
    <row r="155" spans="1:65" s="2" customFormat="1" ht="24.15" customHeight="1">
      <c r="A155" s="35"/>
      <c r="B155" s="36"/>
      <c r="C155" s="189" t="s">
        <v>216</v>
      </c>
      <c r="D155" s="189" t="s">
        <v>159</v>
      </c>
      <c r="E155" s="190" t="s">
        <v>660</v>
      </c>
      <c r="F155" s="191" t="s">
        <v>661</v>
      </c>
      <c r="G155" s="192" t="s">
        <v>181</v>
      </c>
      <c r="H155" s="193">
        <v>63.936</v>
      </c>
      <c r="I155" s="194"/>
      <c r="J155" s="193">
        <f>ROUND(I155*H155,3)</f>
        <v>0</v>
      </c>
      <c r="K155" s="195"/>
      <c r="L155" s="40"/>
      <c r="M155" s="196" t="s">
        <v>1</v>
      </c>
      <c r="N155" s="197" t="s">
        <v>41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163</v>
      </c>
      <c r="AT155" s="200" t="s">
        <v>159</v>
      </c>
      <c r="AU155" s="200" t="s">
        <v>102</v>
      </c>
      <c r="AY155" s="18" t="s">
        <v>156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8" t="s">
        <v>102</v>
      </c>
      <c r="BK155" s="202">
        <f>ROUND(I155*H155,3)</f>
        <v>0</v>
      </c>
      <c r="BL155" s="18" t="s">
        <v>163</v>
      </c>
      <c r="BM155" s="200" t="s">
        <v>662</v>
      </c>
    </row>
    <row r="156" spans="1:65" s="15" customFormat="1">
      <c r="B156" s="226"/>
      <c r="C156" s="227"/>
      <c r="D156" s="205" t="s">
        <v>177</v>
      </c>
      <c r="E156" s="228" t="s">
        <v>1</v>
      </c>
      <c r="F156" s="229" t="s">
        <v>663</v>
      </c>
      <c r="G156" s="227"/>
      <c r="H156" s="228" t="s">
        <v>1</v>
      </c>
      <c r="I156" s="230"/>
      <c r="J156" s="227"/>
      <c r="K156" s="227"/>
      <c r="L156" s="231"/>
      <c r="M156" s="232"/>
      <c r="N156" s="233"/>
      <c r="O156" s="233"/>
      <c r="P156" s="233"/>
      <c r="Q156" s="233"/>
      <c r="R156" s="233"/>
      <c r="S156" s="233"/>
      <c r="T156" s="234"/>
      <c r="AT156" s="235" t="s">
        <v>177</v>
      </c>
      <c r="AU156" s="235" t="s">
        <v>102</v>
      </c>
      <c r="AV156" s="15" t="s">
        <v>83</v>
      </c>
      <c r="AW156" s="15" t="s">
        <v>30</v>
      </c>
      <c r="AX156" s="15" t="s">
        <v>75</v>
      </c>
      <c r="AY156" s="235" t="s">
        <v>156</v>
      </c>
    </row>
    <row r="157" spans="1:65" s="13" customFormat="1">
      <c r="B157" s="203"/>
      <c r="C157" s="204"/>
      <c r="D157" s="205" t="s">
        <v>177</v>
      </c>
      <c r="E157" s="206" t="s">
        <v>1</v>
      </c>
      <c r="F157" s="207" t="s">
        <v>664</v>
      </c>
      <c r="G157" s="204"/>
      <c r="H157" s="208">
        <v>63.936</v>
      </c>
      <c r="I157" s="209"/>
      <c r="J157" s="204"/>
      <c r="K157" s="204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177</v>
      </c>
      <c r="AU157" s="214" t="s">
        <v>102</v>
      </c>
      <c r="AV157" s="13" t="s">
        <v>102</v>
      </c>
      <c r="AW157" s="13" t="s">
        <v>30</v>
      </c>
      <c r="AX157" s="13" t="s">
        <v>83</v>
      </c>
      <c r="AY157" s="214" t="s">
        <v>156</v>
      </c>
    </row>
    <row r="158" spans="1:65" s="2" customFormat="1" ht="24.15" customHeight="1">
      <c r="A158" s="35"/>
      <c r="B158" s="36"/>
      <c r="C158" s="189" t="s">
        <v>220</v>
      </c>
      <c r="D158" s="189" t="s">
        <v>159</v>
      </c>
      <c r="E158" s="190" t="s">
        <v>225</v>
      </c>
      <c r="F158" s="191" t="s">
        <v>226</v>
      </c>
      <c r="G158" s="192" t="s">
        <v>181</v>
      </c>
      <c r="H158" s="193">
        <v>373.82600000000002</v>
      </c>
      <c r="I158" s="194"/>
      <c r="J158" s="193">
        <f>ROUND(I158*H158,3)</f>
        <v>0</v>
      </c>
      <c r="K158" s="195"/>
      <c r="L158" s="40"/>
      <c r="M158" s="196" t="s">
        <v>1</v>
      </c>
      <c r="N158" s="197" t="s">
        <v>41</v>
      </c>
      <c r="O158" s="72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163</v>
      </c>
      <c r="AT158" s="200" t="s">
        <v>159</v>
      </c>
      <c r="AU158" s="200" t="s">
        <v>102</v>
      </c>
      <c r="AY158" s="18" t="s">
        <v>156</v>
      </c>
      <c r="BE158" s="201">
        <f>IF(N158="základná",J158,0)</f>
        <v>0</v>
      </c>
      <c r="BF158" s="201">
        <f>IF(N158="znížená",J158,0)</f>
        <v>0</v>
      </c>
      <c r="BG158" s="201">
        <f>IF(N158="zákl. prenesená",J158,0)</f>
        <v>0</v>
      </c>
      <c r="BH158" s="201">
        <f>IF(N158="zníž. prenesená",J158,0)</f>
        <v>0</v>
      </c>
      <c r="BI158" s="201">
        <f>IF(N158="nulová",J158,0)</f>
        <v>0</v>
      </c>
      <c r="BJ158" s="18" t="s">
        <v>102</v>
      </c>
      <c r="BK158" s="202">
        <f>ROUND(I158*H158,3)</f>
        <v>0</v>
      </c>
      <c r="BL158" s="18" t="s">
        <v>163</v>
      </c>
      <c r="BM158" s="200" t="s">
        <v>665</v>
      </c>
    </row>
    <row r="159" spans="1:65" s="15" customFormat="1">
      <c r="B159" s="226"/>
      <c r="C159" s="227"/>
      <c r="D159" s="205" t="s">
        <v>177</v>
      </c>
      <c r="E159" s="228" t="s">
        <v>1</v>
      </c>
      <c r="F159" s="229" t="s">
        <v>228</v>
      </c>
      <c r="G159" s="227"/>
      <c r="H159" s="228" t="s">
        <v>1</v>
      </c>
      <c r="I159" s="230"/>
      <c r="J159" s="227"/>
      <c r="K159" s="227"/>
      <c r="L159" s="231"/>
      <c r="M159" s="232"/>
      <c r="N159" s="233"/>
      <c r="O159" s="233"/>
      <c r="P159" s="233"/>
      <c r="Q159" s="233"/>
      <c r="R159" s="233"/>
      <c r="S159" s="233"/>
      <c r="T159" s="234"/>
      <c r="AT159" s="235" t="s">
        <v>177</v>
      </c>
      <c r="AU159" s="235" t="s">
        <v>102</v>
      </c>
      <c r="AV159" s="15" t="s">
        <v>83</v>
      </c>
      <c r="AW159" s="15" t="s">
        <v>30</v>
      </c>
      <c r="AX159" s="15" t="s">
        <v>75</v>
      </c>
      <c r="AY159" s="235" t="s">
        <v>156</v>
      </c>
    </row>
    <row r="160" spans="1:65" s="13" customFormat="1">
      <c r="B160" s="203"/>
      <c r="C160" s="204"/>
      <c r="D160" s="205" t="s">
        <v>177</v>
      </c>
      <c r="E160" s="206" t="s">
        <v>1</v>
      </c>
      <c r="F160" s="207" t="s">
        <v>666</v>
      </c>
      <c r="G160" s="204"/>
      <c r="H160" s="208">
        <v>373.82600000000002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177</v>
      </c>
      <c r="AU160" s="214" t="s">
        <v>102</v>
      </c>
      <c r="AV160" s="13" t="s">
        <v>102</v>
      </c>
      <c r="AW160" s="13" t="s">
        <v>30</v>
      </c>
      <c r="AX160" s="13" t="s">
        <v>75</v>
      </c>
      <c r="AY160" s="214" t="s">
        <v>156</v>
      </c>
    </row>
    <row r="161" spans="1:65" s="14" customFormat="1">
      <c r="B161" s="215"/>
      <c r="C161" s="216"/>
      <c r="D161" s="205" t="s">
        <v>177</v>
      </c>
      <c r="E161" s="217" t="s">
        <v>110</v>
      </c>
      <c r="F161" s="218" t="s">
        <v>185</v>
      </c>
      <c r="G161" s="216"/>
      <c r="H161" s="219">
        <v>373.82600000000002</v>
      </c>
      <c r="I161" s="220"/>
      <c r="J161" s="216"/>
      <c r="K161" s="216"/>
      <c r="L161" s="221"/>
      <c r="M161" s="222"/>
      <c r="N161" s="223"/>
      <c r="O161" s="223"/>
      <c r="P161" s="223"/>
      <c r="Q161" s="223"/>
      <c r="R161" s="223"/>
      <c r="S161" s="223"/>
      <c r="T161" s="224"/>
      <c r="AT161" s="225" t="s">
        <v>177</v>
      </c>
      <c r="AU161" s="225" t="s">
        <v>102</v>
      </c>
      <c r="AV161" s="14" t="s">
        <v>163</v>
      </c>
      <c r="AW161" s="14" t="s">
        <v>30</v>
      </c>
      <c r="AX161" s="14" t="s">
        <v>83</v>
      </c>
      <c r="AY161" s="225" t="s">
        <v>156</v>
      </c>
    </row>
    <row r="162" spans="1:65" s="2" customFormat="1" ht="24.15" customHeight="1">
      <c r="A162" s="35"/>
      <c r="B162" s="36"/>
      <c r="C162" s="189" t="s">
        <v>224</v>
      </c>
      <c r="D162" s="189" t="s">
        <v>159</v>
      </c>
      <c r="E162" s="190" t="s">
        <v>231</v>
      </c>
      <c r="F162" s="191" t="s">
        <v>232</v>
      </c>
      <c r="G162" s="192" t="s">
        <v>181</v>
      </c>
      <c r="H162" s="193">
        <v>1495.3040000000001</v>
      </c>
      <c r="I162" s="194"/>
      <c r="J162" s="193">
        <f>ROUND(I162*H162,3)</f>
        <v>0</v>
      </c>
      <c r="K162" s="195"/>
      <c r="L162" s="40"/>
      <c r="M162" s="196" t="s">
        <v>1</v>
      </c>
      <c r="N162" s="197" t="s">
        <v>41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163</v>
      </c>
      <c r="AT162" s="200" t="s">
        <v>159</v>
      </c>
      <c r="AU162" s="200" t="s">
        <v>102</v>
      </c>
      <c r="AY162" s="18" t="s">
        <v>156</v>
      </c>
      <c r="BE162" s="201">
        <f>IF(N162="základná",J162,0)</f>
        <v>0</v>
      </c>
      <c r="BF162" s="201">
        <f>IF(N162="znížená",J162,0)</f>
        <v>0</v>
      </c>
      <c r="BG162" s="201">
        <f>IF(N162="zákl. prenesená",J162,0)</f>
        <v>0</v>
      </c>
      <c r="BH162" s="201">
        <f>IF(N162="zníž. prenesená",J162,0)</f>
        <v>0</v>
      </c>
      <c r="BI162" s="201">
        <f>IF(N162="nulová",J162,0)</f>
        <v>0</v>
      </c>
      <c r="BJ162" s="18" t="s">
        <v>102</v>
      </c>
      <c r="BK162" s="202">
        <f>ROUND(I162*H162,3)</f>
        <v>0</v>
      </c>
      <c r="BL162" s="18" t="s">
        <v>163</v>
      </c>
      <c r="BM162" s="200" t="s">
        <v>667</v>
      </c>
    </row>
    <row r="163" spans="1:65" s="13" customFormat="1">
      <c r="B163" s="203"/>
      <c r="C163" s="204"/>
      <c r="D163" s="205" t="s">
        <v>177</v>
      </c>
      <c r="E163" s="206" t="s">
        <v>1</v>
      </c>
      <c r="F163" s="207" t="s">
        <v>234</v>
      </c>
      <c r="G163" s="204"/>
      <c r="H163" s="208">
        <v>1495.3040000000001</v>
      </c>
      <c r="I163" s="209"/>
      <c r="J163" s="204"/>
      <c r="K163" s="204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177</v>
      </c>
      <c r="AU163" s="214" t="s">
        <v>102</v>
      </c>
      <c r="AV163" s="13" t="s">
        <v>102</v>
      </c>
      <c r="AW163" s="13" t="s">
        <v>30</v>
      </c>
      <c r="AX163" s="13" t="s">
        <v>83</v>
      </c>
      <c r="AY163" s="214" t="s">
        <v>156</v>
      </c>
    </row>
    <row r="164" spans="1:65" s="2" customFormat="1" ht="24.15" customHeight="1">
      <c r="A164" s="35"/>
      <c r="B164" s="36"/>
      <c r="C164" s="189" t="s">
        <v>230</v>
      </c>
      <c r="D164" s="189" t="s">
        <v>159</v>
      </c>
      <c r="E164" s="190" t="s">
        <v>668</v>
      </c>
      <c r="F164" s="191" t="s">
        <v>669</v>
      </c>
      <c r="G164" s="192" t="s">
        <v>181</v>
      </c>
      <c r="H164" s="193">
        <v>31.968</v>
      </c>
      <c r="I164" s="194"/>
      <c r="J164" s="193">
        <f>ROUND(I164*H164,3)</f>
        <v>0</v>
      </c>
      <c r="K164" s="195"/>
      <c r="L164" s="40"/>
      <c r="M164" s="196" t="s">
        <v>1</v>
      </c>
      <c r="N164" s="197" t="s">
        <v>41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163</v>
      </c>
      <c r="AT164" s="200" t="s">
        <v>159</v>
      </c>
      <c r="AU164" s="200" t="s">
        <v>102</v>
      </c>
      <c r="AY164" s="18" t="s">
        <v>156</v>
      </c>
      <c r="BE164" s="201">
        <f>IF(N164="základná",J164,0)</f>
        <v>0</v>
      </c>
      <c r="BF164" s="201">
        <f>IF(N164="znížená",J164,0)</f>
        <v>0</v>
      </c>
      <c r="BG164" s="201">
        <f>IF(N164="zákl. prenesená",J164,0)</f>
        <v>0</v>
      </c>
      <c r="BH164" s="201">
        <f>IF(N164="zníž. prenesená",J164,0)</f>
        <v>0</v>
      </c>
      <c r="BI164" s="201">
        <f>IF(N164="nulová",J164,0)</f>
        <v>0</v>
      </c>
      <c r="BJ164" s="18" t="s">
        <v>102</v>
      </c>
      <c r="BK164" s="202">
        <f>ROUND(I164*H164,3)</f>
        <v>0</v>
      </c>
      <c r="BL164" s="18" t="s">
        <v>163</v>
      </c>
      <c r="BM164" s="200" t="s">
        <v>670</v>
      </c>
    </row>
    <row r="165" spans="1:65" s="15" customFormat="1">
      <c r="B165" s="226"/>
      <c r="C165" s="227"/>
      <c r="D165" s="205" t="s">
        <v>177</v>
      </c>
      <c r="E165" s="228" t="s">
        <v>1</v>
      </c>
      <c r="F165" s="229" t="s">
        <v>671</v>
      </c>
      <c r="G165" s="227"/>
      <c r="H165" s="228" t="s">
        <v>1</v>
      </c>
      <c r="I165" s="230"/>
      <c r="J165" s="227"/>
      <c r="K165" s="227"/>
      <c r="L165" s="231"/>
      <c r="M165" s="232"/>
      <c r="N165" s="233"/>
      <c r="O165" s="233"/>
      <c r="P165" s="233"/>
      <c r="Q165" s="233"/>
      <c r="R165" s="233"/>
      <c r="S165" s="233"/>
      <c r="T165" s="234"/>
      <c r="AT165" s="235" t="s">
        <v>177</v>
      </c>
      <c r="AU165" s="235" t="s">
        <v>102</v>
      </c>
      <c r="AV165" s="15" t="s">
        <v>83</v>
      </c>
      <c r="AW165" s="15" t="s">
        <v>30</v>
      </c>
      <c r="AX165" s="15" t="s">
        <v>75</v>
      </c>
      <c r="AY165" s="235" t="s">
        <v>156</v>
      </c>
    </row>
    <row r="166" spans="1:65" s="13" customFormat="1">
      <c r="B166" s="203"/>
      <c r="C166" s="204"/>
      <c r="D166" s="205" t="s">
        <v>177</v>
      </c>
      <c r="E166" s="206" t="s">
        <v>1</v>
      </c>
      <c r="F166" s="207" t="s">
        <v>622</v>
      </c>
      <c r="G166" s="204"/>
      <c r="H166" s="208">
        <v>31.968</v>
      </c>
      <c r="I166" s="209"/>
      <c r="J166" s="204"/>
      <c r="K166" s="204"/>
      <c r="L166" s="210"/>
      <c r="M166" s="211"/>
      <c r="N166" s="212"/>
      <c r="O166" s="212"/>
      <c r="P166" s="212"/>
      <c r="Q166" s="212"/>
      <c r="R166" s="212"/>
      <c r="S166" s="212"/>
      <c r="T166" s="213"/>
      <c r="AT166" s="214" t="s">
        <v>177</v>
      </c>
      <c r="AU166" s="214" t="s">
        <v>102</v>
      </c>
      <c r="AV166" s="13" t="s">
        <v>102</v>
      </c>
      <c r="AW166" s="13" t="s">
        <v>30</v>
      </c>
      <c r="AX166" s="13" t="s">
        <v>83</v>
      </c>
      <c r="AY166" s="214" t="s">
        <v>156</v>
      </c>
    </row>
    <row r="167" spans="1:65" s="2" customFormat="1" ht="24.15" customHeight="1">
      <c r="A167" s="35"/>
      <c r="B167" s="36"/>
      <c r="C167" s="189" t="s">
        <v>235</v>
      </c>
      <c r="D167" s="189" t="s">
        <v>159</v>
      </c>
      <c r="E167" s="190" t="s">
        <v>247</v>
      </c>
      <c r="F167" s="191" t="s">
        <v>248</v>
      </c>
      <c r="G167" s="192" t="s">
        <v>243</v>
      </c>
      <c r="H167" s="193">
        <v>616.81299999999999</v>
      </c>
      <c r="I167" s="194"/>
      <c r="J167" s="193">
        <f>ROUND(I167*H167,3)</f>
        <v>0</v>
      </c>
      <c r="K167" s="195"/>
      <c r="L167" s="40"/>
      <c r="M167" s="196" t="s">
        <v>1</v>
      </c>
      <c r="N167" s="197" t="s">
        <v>41</v>
      </c>
      <c r="O167" s="72"/>
      <c r="P167" s="198">
        <f>O167*H167</f>
        <v>0</v>
      </c>
      <c r="Q167" s="198">
        <v>0</v>
      </c>
      <c r="R167" s="198">
        <f>Q167*H167</f>
        <v>0</v>
      </c>
      <c r="S167" s="198">
        <v>0</v>
      </c>
      <c r="T167" s="19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0" t="s">
        <v>163</v>
      </c>
      <c r="AT167" s="200" t="s">
        <v>159</v>
      </c>
      <c r="AU167" s="200" t="s">
        <v>102</v>
      </c>
      <c r="AY167" s="18" t="s">
        <v>156</v>
      </c>
      <c r="BE167" s="201">
        <f>IF(N167="základná",J167,0)</f>
        <v>0</v>
      </c>
      <c r="BF167" s="201">
        <f>IF(N167="znížená",J167,0)</f>
        <v>0</v>
      </c>
      <c r="BG167" s="201">
        <f>IF(N167="zákl. prenesená",J167,0)</f>
        <v>0</v>
      </c>
      <c r="BH167" s="201">
        <f>IF(N167="zníž. prenesená",J167,0)</f>
        <v>0</v>
      </c>
      <c r="BI167" s="201">
        <f>IF(N167="nulová",J167,0)</f>
        <v>0</v>
      </c>
      <c r="BJ167" s="18" t="s">
        <v>102</v>
      </c>
      <c r="BK167" s="202">
        <f>ROUND(I167*H167,3)</f>
        <v>0</v>
      </c>
      <c r="BL167" s="18" t="s">
        <v>163</v>
      </c>
      <c r="BM167" s="200" t="s">
        <v>672</v>
      </c>
    </row>
    <row r="168" spans="1:65" s="13" customFormat="1">
      <c r="B168" s="203"/>
      <c r="C168" s="204"/>
      <c r="D168" s="205" t="s">
        <v>177</v>
      </c>
      <c r="E168" s="206" t="s">
        <v>1</v>
      </c>
      <c r="F168" s="207" t="s">
        <v>245</v>
      </c>
      <c r="G168" s="204"/>
      <c r="H168" s="208">
        <v>616.81299999999999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177</v>
      </c>
      <c r="AU168" s="214" t="s">
        <v>102</v>
      </c>
      <c r="AV168" s="13" t="s">
        <v>102</v>
      </c>
      <c r="AW168" s="13" t="s">
        <v>30</v>
      </c>
      <c r="AX168" s="13" t="s">
        <v>83</v>
      </c>
      <c r="AY168" s="214" t="s">
        <v>156</v>
      </c>
    </row>
    <row r="169" spans="1:65" s="2" customFormat="1" ht="24.15" customHeight="1">
      <c r="A169" s="35"/>
      <c r="B169" s="36"/>
      <c r="C169" s="189" t="s">
        <v>240</v>
      </c>
      <c r="D169" s="189" t="s">
        <v>159</v>
      </c>
      <c r="E169" s="190" t="s">
        <v>241</v>
      </c>
      <c r="F169" s="191" t="s">
        <v>242</v>
      </c>
      <c r="G169" s="192" t="s">
        <v>243</v>
      </c>
      <c r="H169" s="193">
        <v>616.81299999999999</v>
      </c>
      <c r="I169" s="194"/>
      <c r="J169" s="193">
        <f>ROUND(I169*H169,3)</f>
        <v>0</v>
      </c>
      <c r="K169" s="195"/>
      <c r="L169" s="40"/>
      <c r="M169" s="196" t="s">
        <v>1</v>
      </c>
      <c r="N169" s="197" t="s">
        <v>41</v>
      </c>
      <c r="O169" s="7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163</v>
      </c>
      <c r="AT169" s="200" t="s">
        <v>159</v>
      </c>
      <c r="AU169" s="200" t="s">
        <v>102</v>
      </c>
      <c r="AY169" s="18" t="s">
        <v>156</v>
      </c>
      <c r="BE169" s="201">
        <f>IF(N169="základná",J169,0)</f>
        <v>0</v>
      </c>
      <c r="BF169" s="201">
        <f>IF(N169="znížená",J169,0)</f>
        <v>0</v>
      </c>
      <c r="BG169" s="201">
        <f>IF(N169="zákl. prenesená",J169,0)</f>
        <v>0</v>
      </c>
      <c r="BH169" s="201">
        <f>IF(N169="zníž. prenesená",J169,0)</f>
        <v>0</v>
      </c>
      <c r="BI169" s="201">
        <f>IF(N169="nulová",J169,0)</f>
        <v>0</v>
      </c>
      <c r="BJ169" s="18" t="s">
        <v>102</v>
      </c>
      <c r="BK169" s="202">
        <f>ROUND(I169*H169,3)</f>
        <v>0</v>
      </c>
      <c r="BL169" s="18" t="s">
        <v>163</v>
      </c>
      <c r="BM169" s="200" t="s">
        <v>673</v>
      </c>
    </row>
    <row r="170" spans="1:65" s="13" customFormat="1">
      <c r="B170" s="203"/>
      <c r="C170" s="204"/>
      <c r="D170" s="205" t="s">
        <v>177</v>
      </c>
      <c r="E170" s="206" t="s">
        <v>1</v>
      </c>
      <c r="F170" s="207" t="s">
        <v>245</v>
      </c>
      <c r="G170" s="204"/>
      <c r="H170" s="208">
        <v>616.81299999999999</v>
      </c>
      <c r="I170" s="209"/>
      <c r="J170" s="204"/>
      <c r="K170" s="204"/>
      <c r="L170" s="210"/>
      <c r="M170" s="211"/>
      <c r="N170" s="212"/>
      <c r="O170" s="212"/>
      <c r="P170" s="212"/>
      <c r="Q170" s="212"/>
      <c r="R170" s="212"/>
      <c r="S170" s="212"/>
      <c r="T170" s="213"/>
      <c r="AT170" s="214" t="s">
        <v>177</v>
      </c>
      <c r="AU170" s="214" t="s">
        <v>102</v>
      </c>
      <c r="AV170" s="13" t="s">
        <v>102</v>
      </c>
      <c r="AW170" s="13" t="s">
        <v>30</v>
      </c>
      <c r="AX170" s="13" t="s">
        <v>83</v>
      </c>
      <c r="AY170" s="214" t="s">
        <v>156</v>
      </c>
    </row>
    <row r="171" spans="1:65" s="2" customFormat="1" ht="24.15" customHeight="1">
      <c r="A171" s="35"/>
      <c r="B171" s="36"/>
      <c r="C171" s="189" t="s">
        <v>246</v>
      </c>
      <c r="D171" s="189" t="s">
        <v>159</v>
      </c>
      <c r="E171" s="190" t="s">
        <v>674</v>
      </c>
      <c r="F171" s="191" t="s">
        <v>675</v>
      </c>
      <c r="G171" s="192" t="s">
        <v>181</v>
      </c>
      <c r="H171" s="193">
        <v>48.046999999999997</v>
      </c>
      <c r="I171" s="194"/>
      <c r="J171" s="193">
        <f>ROUND(I171*H171,3)</f>
        <v>0</v>
      </c>
      <c r="K171" s="195"/>
      <c r="L171" s="40"/>
      <c r="M171" s="196" t="s">
        <v>1</v>
      </c>
      <c r="N171" s="197" t="s">
        <v>41</v>
      </c>
      <c r="O171" s="72"/>
      <c r="P171" s="198">
        <f>O171*H171</f>
        <v>0</v>
      </c>
      <c r="Q171" s="198">
        <v>0</v>
      </c>
      <c r="R171" s="198">
        <f>Q171*H171</f>
        <v>0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163</v>
      </c>
      <c r="AT171" s="200" t="s">
        <v>159</v>
      </c>
      <c r="AU171" s="200" t="s">
        <v>102</v>
      </c>
      <c r="AY171" s="18" t="s">
        <v>156</v>
      </c>
      <c r="BE171" s="201">
        <f>IF(N171="základná",J171,0)</f>
        <v>0</v>
      </c>
      <c r="BF171" s="201">
        <f>IF(N171="znížená",J171,0)</f>
        <v>0</v>
      </c>
      <c r="BG171" s="201">
        <f>IF(N171="zákl. prenesená",J171,0)</f>
        <v>0</v>
      </c>
      <c r="BH171" s="201">
        <f>IF(N171="zníž. prenesená",J171,0)</f>
        <v>0</v>
      </c>
      <c r="BI171" s="201">
        <f>IF(N171="nulová",J171,0)</f>
        <v>0</v>
      </c>
      <c r="BJ171" s="18" t="s">
        <v>102</v>
      </c>
      <c r="BK171" s="202">
        <f>ROUND(I171*H171,3)</f>
        <v>0</v>
      </c>
      <c r="BL171" s="18" t="s">
        <v>163</v>
      </c>
      <c r="BM171" s="200" t="s">
        <v>676</v>
      </c>
    </row>
    <row r="172" spans="1:65" s="15" customFormat="1">
      <c r="B172" s="226"/>
      <c r="C172" s="227"/>
      <c r="D172" s="205" t="s">
        <v>177</v>
      </c>
      <c r="E172" s="228" t="s">
        <v>1</v>
      </c>
      <c r="F172" s="229" t="s">
        <v>677</v>
      </c>
      <c r="G172" s="227"/>
      <c r="H172" s="228" t="s">
        <v>1</v>
      </c>
      <c r="I172" s="230"/>
      <c r="J172" s="227"/>
      <c r="K172" s="227"/>
      <c r="L172" s="231"/>
      <c r="M172" s="232"/>
      <c r="N172" s="233"/>
      <c r="O172" s="233"/>
      <c r="P172" s="233"/>
      <c r="Q172" s="233"/>
      <c r="R172" s="233"/>
      <c r="S172" s="233"/>
      <c r="T172" s="234"/>
      <c r="AT172" s="235" t="s">
        <v>177</v>
      </c>
      <c r="AU172" s="235" t="s">
        <v>102</v>
      </c>
      <c r="AV172" s="15" t="s">
        <v>83</v>
      </c>
      <c r="AW172" s="15" t="s">
        <v>30</v>
      </c>
      <c r="AX172" s="15" t="s">
        <v>75</v>
      </c>
      <c r="AY172" s="235" t="s">
        <v>156</v>
      </c>
    </row>
    <row r="173" spans="1:65" s="13" customFormat="1">
      <c r="B173" s="203"/>
      <c r="C173" s="204"/>
      <c r="D173" s="205" t="s">
        <v>177</v>
      </c>
      <c r="E173" s="206" t="s">
        <v>1</v>
      </c>
      <c r="F173" s="207" t="s">
        <v>678</v>
      </c>
      <c r="G173" s="204"/>
      <c r="H173" s="208">
        <v>80.784000000000006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177</v>
      </c>
      <c r="AU173" s="214" t="s">
        <v>102</v>
      </c>
      <c r="AV173" s="13" t="s">
        <v>102</v>
      </c>
      <c r="AW173" s="13" t="s">
        <v>30</v>
      </c>
      <c r="AX173" s="13" t="s">
        <v>75</v>
      </c>
      <c r="AY173" s="214" t="s">
        <v>156</v>
      </c>
    </row>
    <row r="174" spans="1:65" s="13" customFormat="1">
      <c r="B174" s="203"/>
      <c r="C174" s="204"/>
      <c r="D174" s="205" t="s">
        <v>177</v>
      </c>
      <c r="E174" s="206" t="s">
        <v>1</v>
      </c>
      <c r="F174" s="207" t="s">
        <v>679</v>
      </c>
      <c r="G174" s="204"/>
      <c r="H174" s="208">
        <v>-5.6159999999999997</v>
      </c>
      <c r="I174" s="209"/>
      <c r="J174" s="204"/>
      <c r="K174" s="204"/>
      <c r="L174" s="210"/>
      <c r="M174" s="211"/>
      <c r="N174" s="212"/>
      <c r="O174" s="212"/>
      <c r="P174" s="212"/>
      <c r="Q174" s="212"/>
      <c r="R174" s="212"/>
      <c r="S174" s="212"/>
      <c r="T174" s="213"/>
      <c r="AT174" s="214" t="s">
        <v>177</v>
      </c>
      <c r="AU174" s="214" t="s">
        <v>102</v>
      </c>
      <c r="AV174" s="13" t="s">
        <v>102</v>
      </c>
      <c r="AW174" s="13" t="s">
        <v>30</v>
      </c>
      <c r="AX174" s="13" t="s">
        <v>75</v>
      </c>
      <c r="AY174" s="214" t="s">
        <v>156</v>
      </c>
    </row>
    <row r="175" spans="1:65" s="13" customFormat="1">
      <c r="B175" s="203"/>
      <c r="C175" s="204"/>
      <c r="D175" s="205" t="s">
        <v>177</v>
      </c>
      <c r="E175" s="206" t="s">
        <v>1</v>
      </c>
      <c r="F175" s="207" t="s">
        <v>680</v>
      </c>
      <c r="G175" s="204"/>
      <c r="H175" s="208">
        <v>-43.2</v>
      </c>
      <c r="I175" s="209"/>
      <c r="J175" s="204"/>
      <c r="K175" s="204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177</v>
      </c>
      <c r="AU175" s="214" t="s">
        <v>102</v>
      </c>
      <c r="AV175" s="13" t="s">
        <v>102</v>
      </c>
      <c r="AW175" s="13" t="s">
        <v>30</v>
      </c>
      <c r="AX175" s="13" t="s">
        <v>75</v>
      </c>
      <c r="AY175" s="214" t="s">
        <v>156</v>
      </c>
    </row>
    <row r="176" spans="1:65" s="16" customFormat="1">
      <c r="B176" s="251"/>
      <c r="C176" s="252"/>
      <c r="D176" s="205" t="s">
        <v>177</v>
      </c>
      <c r="E176" s="253" t="s">
        <v>622</v>
      </c>
      <c r="F176" s="254" t="s">
        <v>681</v>
      </c>
      <c r="G176" s="252"/>
      <c r="H176" s="255">
        <v>31.968</v>
      </c>
      <c r="I176" s="256"/>
      <c r="J176" s="252"/>
      <c r="K176" s="252"/>
      <c r="L176" s="257"/>
      <c r="M176" s="258"/>
      <c r="N176" s="259"/>
      <c r="O176" s="259"/>
      <c r="P176" s="259"/>
      <c r="Q176" s="259"/>
      <c r="R176" s="259"/>
      <c r="S176" s="259"/>
      <c r="T176" s="260"/>
      <c r="AT176" s="261" t="s">
        <v>177</v>
      </c>
      <c r="AU176" s="261" t="s">
        <v>102</v>
      </c>
      <c r="AV176" s="16" t="s">
        <v>186</v>
      </c>
      <c r="AW176" s="16" t="s">
        <v>30</v>
      </c>
      <c r="AX176" s="16" t="s">
        <v>75</v>
      </c>
      <c r="AY176" s="261" t="s">
        <v>156</v>
      </c>
    </row>
    <row r="177" spans="1:65" s="15" customFormat="1">
      <c r="B177" s="226"/>
      <c r="C177" s="227"/>
      <c r="D177" s="205" t="s">
        <v>177</v>
      </c>
      <c r="E177" s="228" t="s">
        <v>1</v>
      </c>
      <c r="F177" s="229" t="s">
        <v>682</v>
      </c>
      <c r="G177" s="227"/>
      <c r="H177" s="228" t="s">
        <v>1</v>
      </c>
      <c r="I177" s="230"/>
      <c r="J177" s="227"/>
      <c r="K177" s="227"/>
      <c r="L177" s="231"/>
      <c r="M177" s="232"/>
      <c r="N177" s="233"/>
      <c r="O177" s="233"/>
      <c r="P177" s="233"/>
      <c r="Q177" s="233"/>
      <c r="R177" s="233"/>
      <c r="S177" s="233"/>
      <c r="T177" s="234"/>
      <c r="AT177" s="235" t="s">
        <v>177</v>
      </c>
      <c r="AU177" s="235" t="s">
        <v>102</v>
      </c>
      <c r="AV177" s="15" t="s">
        <v>83</v>
      </c>
      <c r="AW177" s="15" t="s">
        <v>30</v>
      </c>
      <c r="AX177" s="15" t="s">
        <v>75</v>
      </c>
      <c r="AY177" s="235" t="s">
        <v>156</v>
      </c>
    </row>
    <row r="178" spans="1:65" s="15" customFormat="1">
      <c r="B178" s="226"/>
      <c r="C178" s="227"/>
      <c r="D178" s="205" t="s">
        <v>177</v>
      </c>
      <c r="E178" s="228" t="s">
        <v>1</v>
      </c>
      <c r="F178" s="229" t="s">
        <v>649</v>
      </c>
      <c r="G178" s="227"/>
      <c r="H178" s="228" t="s">
        <v>1</v>
      </c>
      <c r="I178" s="230"/>
      <c r="J178" s="227"/>
      <c r="K178" s="227"/>
      <c r="L178" s="231"/>
      <c r="M178" s="232"/>
      <c r="N178" s="233"/>
      <c r="O178" s="233"/>
      <c r="P178" s="233"/>
      <c r="Q178" s="233"/>
      <c r="R178" s="233"/>
      <c r="S178" s="233"/>
      <c r="T178" s="234"/>
      <c r="AT178" s="235" t="s">
        <v>177</v>
      </c>
      <c r="AU178" s="235" t="s">
        <v>102</v>
      </c>
      <c r="AV178" s="15" t="s">
        <v>83</v>
      </c>
      <c r="AW178" s="15" t="s">
        <v>30</v>
      </c>
      <c r="AX178" s="15" t="s">
        <v>75</v>
      </c>
      <c r="AY178" s="235" t="s">
        <v>156</v>
      </c>
    </row>
    <row r="179" spans="1:65" s="13" customFormat="1">
      <c r="B179" s="203"/>
      <c r="C179" s="204"/>
      <c r="D179" s="205" t="s">
        <v>177</v>
      </c>
      <c r="E179" s="206" t="s">
        <v>1</v>
      </c>
      <c r="F179" s="207" t="s">
        <v>683</v>
      </c>
      <c r="G179" s="204"/>
      <c r="H179" s="208">
        <v>1.0620000000000001</v>
      </c>
      <c r="I179" s="209"/>
      <c r="J179" s="204"/>
      <c r="K179" s="204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177</v>
      </c>
      <c r="AU179" s="214" t="s">
        <v>102</v>
      </c>
      <c r="AV179" s="13" t="s">
        <v>102</v>
      </c>
      <c r="AW179" s="13" t="s">
        <v>30</v>
      </c>
      <c r="AX179" s="13" t="s">
        <v>75</v>
      </c>
      <c r="AY179" s="214" t="s">
        <v>156</v>
      </c>
    </row>
    <row r="180" spans="1:65" s="13" customFormat="1">
      <c r="B180" s="203"/>
      <c r="C180" s="204"/>
      <c r="D180" s="205" t="s">
        <v>177</v>
      </c>
      <c r="E180" s="206" t="s">
        <v>1</v>
      </c>
      <c r="F180" s="207" t="s">
        <v>684</v>
      </c>
      <c r="G180" s="204"/>
      <c r="H180" s="208">
        <v>-0.83399999999999996</v>
      </c>
      <c r="I180" s="209"/>
      <c r="J180" s="204"/>
      <c r="K180" s="204"/>
      <c r="L180" s="210"/>
      <c r="M180" s="211"/>
      <c r="N180" s="212"/>
      <c r="O180" s="212"/>
      <c r="P180" s="212"/>
      <c r="Q180" s="212"/>
      <c r="R180" s="212"/>
      <c r="S180" s="212"/>
      <c r="T180" s="213"/>
      <c r="AT180" s="214" t="s">
        <v>177</v>
      </c>
      <c r="AU180" s="214" t="s">
        <v>102</v>
      </c>
      <c r="AV180" s="13" t="s">
        <v>102</v>
      </c>
      <c r="AW180" s="13" t="s">
        <v>30</v>
      </c>
      <c r="AX180" s="13" t="s">
        <v>75</v>
      </c>
      <c r="AY180" s="214" t="s">
        <v>156</v>
      </c>
    </row>
    <row r="181" spans="1:65" s="13" customFormat="1">
      <c r="B181" s="203"/>
      <c r="C181" s="204"/>
      <c r="D181" s="205" t="s">
        <v>177</v>
      </c>
      <c r="E181" s="206" t="s">
        <v>1</v>
      </c>
      <c r="F181" s="207" t="s">
        <v>685</v>
      </c>
      <c r="G181" s="204"/>
      <c r="H181" s="208">
        <v>0.86399999999999999</v>
      </c>
      <c r="I181" s="209"/>
      <c r="J181" s="204"/>
      <c r="K181" s="204"/>
      <c r="L181" s="210"/>
      <c r="M181" s="211"/>
      <c r="N181" s="212"/>
      <c r="O181" s="212"/>
      <c r="P181" s="212"/>
      <c r="Q181" s="212"/>
      <c r="R181" s="212"/>
      <c r="S181" s="212"/>
      <c r="T181" s="213"/>
      <c r="AT181" s="214" t="s">
        <v>177</v>
      </c>
      <c r="AU181" s="214" t="s">
        <v>102</v>
      </c>
      <c r="AV181" s="13" t="s">
        <v>102</v>
      </c>
      <c r="AW181" s="13" t="s">
        <v>30</v>
      </c>
      <c r="AX181" s="13" t="s">
        <v>75</v>
      </c>
      <c r="AY181" s="214" t="s">
        <v>156</v>
      </c>
    </row>
    <row r="182" spans="1:65" s="13" customFormat="1">
      <c r="B182" s="203"/>
      <c r="C182" s="204"/>
      <c r="D182" s="205" t="s">
        <v>177</v>
      </c>
      <c r="E182" s="206" t="s">
        <v>1</v>
      </c>
      <c r="F182" s="207" t="s">
        <v>686</v>
      </c>
      <c r="G182" s="204"/>
      <c r="H182" s="208">
        <v>-0.67800000000000005</v>
      </c>
      <c r="I182" s="209"/>
      <c r="J182" s="204"/>
      <c r="K182" s="204"/>
      <c r="L182" s="210"/>
      <c r="M182" s="211"/>
      <c r="N182" s="212"/>
      <c r="O182" s="212"/>
      <c r="P182" s="212"/>
      <c r="Q182" s="212"/>
      <c r="R182" s="212"/>
      <c r="S182" s="212"/>
      <c r="T182" s="213"/>
      <c r="AT182" s="214" t="s">
        <v>177</v>
      </c>
      <c r="AU182" s="214" t="s">
        <v>102</v>
      </c>
      <c r="AV182" s="13" t="s">
        <v>102</v>
      </c>
      <c r="AW182" s="13" t="s">
        <v>30</v>
      </c>
      <c r="AX182" s="13" t="s">
        <v>75</v>
      </c>
      <c r="AY182" s="214" t="s">
        <v>156</v>
      </c>
    </row>
    <row r="183" spans="1:65" s="13" customFormat="1">
      <c r="B183" s="203"/>
      <c r="C183" s="204"/>
      <c r="D183" s="205" t="s">
        <v>177</v>
      </c>
      <c r="E183" s="206" t="s">
        <v>1</v>
      </c>
      <c r="F183" s="207" t="s">
        <v>687</v>
      </c>
      <c r="G183" s="204"/>
      <c r="H183" s="208">
        <v>13.946</v>
      </c>
      <c r="I183" s="209"/>
      <c r="J183" s="204"/>
      <c r="K183" s="204"/>
      <c r="L183" s="210"/>
      <c r="M183" s="211"/>
      <c r="N183" s="212"/>
      <c r="O183" s="212"/>
      <c r="P183" s="212"/>
      <c r="Q183" s="212"/>
      <c r="R183" s="212"/>
      <c r="S183" s="212"/>
      <c r="T183" s="213"/>
      <c r="AT183" s="214" t="s">
        <v>177</v>
      </c>
      <c r="AU183" s="214" t="s">
        <v>102</v>
      </c>
      <c r="AV183" s="13" t="s">
        <v>102</v>
      </c>
      <c r="AW183" s="13" t="s">
        <v>30</v>
      </c>
      <c r="AX183" s="13" t="s">
        <v>75</v>
      </c>
      <c r="AY183" s="214" t="s">
        <v>156</v>
      </c>
    </row>
    <row r="184" spans="1:65" s="13" customFormat="1">
      <c r="B184" s="203"/>
      <c r="C184" s="204"/>
      <c r="D184" s="205" t="s">
        <v>177</v>
      </c>
      <c r="E184" s="206" t="s">
        <v>1</v>
      </c>
      <c r="F184" s="207" t="s">
        <v>688</v>
      </c>
      <c r="G184" s="204"/>
      <c r="H184" s="208">
        <v>-1.3380000000000001</v>
      </c>
      <c r="I184" s="209"/>
      <c r="J184" s="204"/>
      <c r="K184" s="204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177</v>
      </c>
      <c r="AU184" s="214" t="s">
        <v>102</v>
      </c>
      <c r="AV184" s="13" t="s">
        <v>102</v>
      </c>
      <c r="AW184" s="13" t="s">
        <v>30</v>
      </c>
      <c r="AX184" s="13" t="s">
        <v>75</v>
      </c>
      <c r="AY184" s="214" t="s">
        <v>156</v>
      </c>
    </row>
    <row r="185" spans="1:65" s="13" customFormat="1">
      <c r="B185" s="203"/>
      <c r="C185" s="204"/>
      <c r="D185" s="205" t="s">
        <v>177</v>
      </c>
      <c r="E185" s="206" t="s">
        <v>1</v>
      </c>
      <c r="F185" s="207" t="s">
        <v>689</v>
      </c>
      <c r="G185" s="204"/>
      <c r="H185" s="208">
        <v>3.78</v>
      </c>
      <c r="I185" s="209"/>
      <c r="J185" s="204"/>
      <c r="K185" s="204"/>
      <c r="L185" s="210"/>
      <c r="M185" s="211"/>
      <c r="N185" s="212"/>
      <c r="O185" s="212"/>
      <c r="P185" s="212"/>
      <c r="Q185" s="212"/>
      <c r="R185" s="212"/>
      <c r="S185" s="212"/>
      <c r="T185" s="213"/>
      <c r="AT185" s="214" t="s">
        <v>177</v>
      </c>
      <c r="AU185" s="214" t="s">
        <v>102</v>
      </c>
      <c r="AV185" s="13" t="s">
        <v>102</v>
      </c>
      <c r="AW185" s="13" t="s">
        <v>30</v>
      </c>
      <c r="AX185" s="13" t="s">
        <v>75</v>
      </c>
      <c r="AY185" s="214" t="s">
        <v>156</v>
      </c>
    </row>
    <row r="186" spans="1:65" s="13" customFormat="1">
      <c r="B186" s="203"/>
      <c r="C186" s="204"/>
      <c r="D186" s="205" t="s">
        <v>177</v>
      </c>
      <c r="E186" s="206" t="s">
        <v>1</v>
      </c>
      <c r="F186" s="207" t="s">
        <v>690</v>
      </c>
      <c r="G186" s="204"/>
      <c r="H186" s="208">
        <v>-0.72299999999999998</v>
      </c>
      <c r="I186" s="209"/>
      <c r="J186" s="204"/>
      <c r="K186" s="204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177</v>
      </c>
      <c r="AU186" s="214" t="s">
        <v>102</v>
      </c>
      <c r="AV186" s="13" t="s">
        <v>102</v>
      </c>
      <c r="AW186" s="13" t="s">
        <v>30</v>
      </c>
      <c r="AX186" s="13" t="s">
        <v>75</v>
      </c>
      <c r="AY186" s="214" t="s">
        <v>156</v>
      </c>
    </row>
    <row r="187" spans="1:65" s="16" customFormat="1">
      <c r="B187" s="251"/>
      <c r="C187" s="252"/>
      <c r="D187" s="205" t="s">
        <v>177</v>
      </c>
      <c r="E187" s="253" t="s">
        <v>627</v>
      </c>
      <c r="F187" s="254" t="s">
        <v>681</v>
      </c>
      <c r="G187" s="252"/>
      <c r="H187" s="255">
        <v>16.079000000000001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AT187" s="261" t="s">
        <v>177</v>
      </c>
      <c r="AU187" s="261" t="s">
        <v>102</v>
      </c>
      <c r="AV187" s="16" t="s">
        <v>186</v>
      </c>
      <c r="AW187" s="16" t="s">
        <v>30</v>
      </c>
      <c r="AX187" s="16" t="s">
        <v>75</v>
      </c>
      <c r="AY187" s="261" t="s">
        <v>156</v>
      </c>
    </row>
    <row r="188" spans="1:65" s="14" customFormat="1">
      <c r="B188" s="215"/>
      <c r="C188" s="216"/>
      <c r="D188" s="205" t="s">
        <v>177</v>
      </c>
      <c r="E188" s="217" t="s">
        <v>1</v>
      </c>
      <c r="F188" s="218" t="s">
        <v>185</v>
      </c>
      <c r="G188" s="216"/>
      <c r="H188" s="219">
        <v>48.046999999999997</v>
      </c>
      <c r="I188" s="220"/>
      <c r="J188" s="216"/>
      <c r="K188" s="216"/>
      <c r="L188" s="221"/>
      <c r="M188" s="222"/>
      <c r="N188" s="223"/>
      <c r="O188" s="223"/>
      <c r="P188" s="223"/>
      <c r="Q188" s="223"/>
      <c r="R188" s="223"/>
      <c r="S188" s="223"/>
      <c r="T188" s="224"/>
      <c r="AT188" s="225" t="s">
        <v>177</v>
      </c>
      <c r="AU188" s="225" t="s">
        <v>102</v>
      </c>
      <c r="AV188" s="14" t="s">
        <v>163</v>
      </c>
      <c r="AW188" s="14" t="s">
        <v>30</v>
      </c>
      <c r="AX188" s="14" t="s">
        <v>83</v>
      </c>
      <c r="AY188" s="225" t="s">
        <v>156</v>
      </c>
    </row>
    <row r="189" spans="1:65" s="2" customFormat="1" ht="14.4" customHeight="1">
      <c r="A189" s="35"/>
      <c r="B189" s="36"/>
      <c r="C189" s="236" t="s">
        <v>250</v>
      </c>
      <c r="D189" s="236" t="s">
        <v>333</v>
      </c>
      <c r="E189" s="237" t="s">
        <v>691</v>
      </c>
      <c r="F189" s="238" t="s">
        <v>692</v>
      </c>
      <c r="G189" s="239" t="s">
        <v>243</v>
      </c>
      <c r="H189" s="240">
        <v>30.068000000000001</v>
      </c>
      <c r="I189" s="241"/>
      <c r="J189" s="240">
        <f>ROUND(I189*H189,3)</f>
        <v>0</v>
      </c>
      <c r="K189" s="242"/>
      <c r="L189" s="243"/>
      <c r="M189" s="244" t="s">
        <v>1</v>
      </c>
      <c r="N189" s="245" t="s">
        <v>41</v>
      </c>
      <c r="O189" s="72"/>
      <c r="P189" s="198">
        <f>O189*H189</f>
        <v>0</v>
      </c>
      <c r="Q189" s="198">
        <v>1</v>
      </c>
      <c r="R189" s="198">
        <f>Q189*H189</f>
        <v>30.068000000000001</v>
      </c>
      <c r="S189" s="198">
        <v>0</v>
      </c>
      <c r="T189" s="19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0" t="s">
        <v>216</v>
      </c>
      <c r="AT189" s="200" t="s">
        <v>333</v>
      </c>
      <c r="AU189" s="200" t="s">
        <v>102</v>
      </c>
      <c r="AY189" s="18" t="s">
        <v>156</v>
      </c>
      <c r="BE189" s="201">
        <f>IF(N189="základná",J189,0)</f>
        <v>0</v>
      </c>
      <c r="BF189" s="201">
        <f>IF(N189="znížená",J189,0)</f>
        <v>0</v>
      </c>
      <c r="BG189" s="201">
        <f>IF(N189="zákl. prenesená",J189,0)</f>
        <v>0</v>
      </c>
      <c r="BH189" s="201">
        <f>IF(N189="zníž. prenesená",J189,0)</f>
        <v>0</v>
      </c>
      <c r="BI189" s="201">
        <f>IF(N189="nulová",J189,0)</f>
        <v>0</v>
      </c>
      <c r="BJ189" s="18" t="s">
        <v>102</v>
      </c>
      <c r="BK189" s="202">
        <f>ROUND(I189*H189,3)</f>
        <v>0</v>
      </c>
      <c r="BL189" s="18" t="s">
        <v>163</v>
      </c>
      <c r="BM189" s="200" t="s">
        <v>693</v>
      </c>
    </row>
    <row r="190" spans="1:65" s="13" customFormat="1">
      <c r="B190" s="203"/>
      <c r="C190" s="204"/>
      <c r="D190" s="205" t="s">
        <v>177</v>
      </c>
      <c r="E190" s="206" t="s">
        <v>1</v>
      </c>
      <c r="F190" s="207" t="s">
        <v>694</v>
      </c>
      <c r="G190" s="204"/>
      <c r="H190" s="208">
        <v>30.068000000000001</v>
      </c>
      <c r="I190" s="209"/>
      <c r="J190" s="204"/>
      <c r="K190" s="204"/>
      <c r="L190" s="210"/>
      <c r="M190" s="211"/>
      <c r="N190" s="212"/>
      <c r="O190" s="212"/>
      <c r="P190" s="212"/>
      <c r="Q190" s="212"/>
      <c r="R190" s="212"/>
      <c r="S190" s="212"/>
      <c r="T190" s="213"/>
      <c r="AT190" s="214" t="s">
        <v>177</v>
      </c>
      <c r="AU190" s="214" t="s">
        <v>102</v>
      </c>
      <c r="AV190" s="13" t="s">
        <v>102</v>
      </c>
      <c r="AW190" s="13" t="s">
        <v>30</v>
      </c>
      <c r="AX190" s="13" t="s">
        <v>83</v>
      </c>
      <c r="AY190" s="214" t="s">
        <v>156</v>
      </c>
    </row>
    <row r="191" spans="1:65" s="2" customFormat="1" ht="14.4" customHeight="1">
      <c r="A191" s="35"/>
      <c r="B191" s="36"/>
      <c r="C191" s="189" t="s">
        <v>257</v>
      </c>
      <c r="D191" s="189" t="s">
        <v>159</v>
      </c>
      <c r="E191" s="190" t="s">
        <v>251</v>
      </c>
      <c r="F191" s="191" t="s">
        <v>252</v>
      </c>
      <c r="G191" s="192" t="s">
        <v>253</v>
      </c>
      <c r="H191" s="193">
        <v>532.86</v>
      </c>
      <c r="I191" s="194"/>
      <c r="J191" s="193">
        <f>ROUND(I191*H191,3)</f>
        <v>0</v>
      </c>
      <c r="K191" s="195"/>
      <c r="L191" s="40"/>
      <c r="M191" s="196" t="s">
        <v>1</v>
      </c>
      <c r="N191" s="197" t="s">
        <v>41</v>
      </c>
      <c r="O191" s="72"/>
      <c r="P191" s="198">
        <f>O191*H191</f>
        <v>0</v>
      </c>
      <c r="Q191" s="198">
        <v>0</v>
      </c>
      <c r="R191" s="198">
        <f>Q191*H191</f>
        <v>0</v>
      </c>
      <c r="S191" s="198">
        <v>0</v>
      </c>
      <c r="T191" s="19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0" t="s">
        <v>163</v>
      </c>
      <c r="AT191" s="200" t="s">
        <v>159</v>
      </c>
      <c r="AU191" s="200" t="s">
        <v>102</v>
      </c>
      <c r="AY191" s="18" t="s">
        <v>156</v>
      </c>
      <c r="BE191" s="201">
        <f>IF(N191="základná",J191,0)</f>
        <v>0</v>
      </c>
      <c r="BF191" s="201">
        <f>IF(N191="znížená",J191,0)</f>
        <v>0</v>
      </c>
      <c r="BG191" s="201">
        <f>IF(N191="zákl. prenesená",J191,0)</f>
        <v>0</v>
      </c>
      <c r="BH191" s="201">
        <f>IF(N191="zníž. prenesená",J191,0)</f>
        <v>0</v>
      </c>
      <c r="BI191" s="201">
        <f>IF(N191="nulová",J191,0)</f>
        <v>0</v>
      </c>
      <c r="BJ191" s="18" t="s">
        <v>102</v>
      </c>
      <c r="BK191" s="202">
        <f>ROUND(I191*H191,3)</f>
        <v>0</v>
      </c>
      <c r="BL191" s="18" t="s">
        <v>163</v>
      </c>
      <c r="BM191" s="200" t="s">
        <v>695</v>
      </c>
    </row>
    <row r="192" spans="1:65" s="13" customFormat="1">
      <c r="B192" s="203"/>
      <c r="C192" s="204"/>
      <c r="D192" s="205" t="s">
        <v>177</v>
      </c>
      <c r="E192" s="206" t="s">
        <v>1</v>
      </c>
      <c r="F192" s="207" t="s">
        <v>696</v>
      </c>
      <c r="G192" s="204"/>
      <c r="H192" s="208">
        <v>396</v>
      </c>
      <c r="I192" s="209"/>
      <c r="J192" s="204"/>
      <c r="K192" s="204"/>
      <c r="L192" s="210"/>
      <c r="M192" s="211"/>
      <c r="N192" s="212"/>
      <c r="O192" s="212"/>
      <c r="P192" s="212"/>
      <c r="Q192" s="212"/>
      <c r="R192" s="212"/>
      <c r="S192" s="212"/>
      <c r="T192" s="213"/>
      <c r="AT192" s="214" t="s">
        <v>177</v>
      </c>
      <c r="AU192" s="214" t="s">
        <v>102</v>
      </c>
      <c r="AV192" s="13" t="s">
        <v>102</v>
      </c>
      <c r="AW192" s="13" t="s">
        <v>30</v>
      </c>
      <c r="AX192" s="13" t="s">
        <v>75</v>
      </c>
      <c r="AY192" s="214" t="s">
        <v>156</v>
      </c>
    </row>
    <row r="193" spans="1:65" s="13" customFormat="1">
      <c r="B193" s="203"/>
      <c r="C193" s="204"/>
      <c r="D193" s="205" t="s">
        <v>177</v>
      </c>
      <c r="E193" s="206" t="s">
        <v>1</v>
      </c>
      <c r="F193" s="207" t="s">
        <v>697</v>
      </c>
      <c r="G193" s="204"/>
      <c r="H193" s="208">
        <v>43.44</v>
      </c>
      <c r="I193" s="209"/>
      <c r="J193" s="204"/>
      <c r="K193" s="204"/>
      <c r="L193" s="210"/>
      <c r="M193" s="211"/>
      <c r="N193" s="212"/>
      <c r="O193" s="212"/>
      <c r="P193" s="212"/>
      <c r="Q193" s="212"/>
      <c r="R193" s="212"/>
      <c r="S193" s="212"/>
      <c r="T193" s="213"/>
      <c r="AT193" s="214" t="s">
        <v>177</v>
      </c>
      <c r="AU193" s="214" t="s">
        <v>102</v>
      </c>
      <c r="AV193" s="13" t="s">
        <v>102</v>
      </c>
      <c r="AW193" s="13" t="s">
        <v>30</v>
      </c>
      <c r="AX193" s="13" t="s">
        <v>75</v>
      </c>
      <c r="AY193" s="214" t="s">
        <v>156</v>
      </c>
    </row>
    <row r="194" spans="1:65" s="13" customFormat="1">
      <c r="B194" s="203"/>
      <c r="C194" s="204"/>
      <c r="D194" s="205" t="s">
        <v>177</v>
      </c>
      <c r="E194" s="206" t="s">
        <v>1</v>
      </c>
      <c r="F194" s="207" t="s">
        <v>698</v>
      </c>
      <c r="G194" s="204"/>
      <c r="H194" s="208">
        <v>19.98</v>
      </c>
      <c r="I194" s="209"/>
      <c r="J194" s="204"/>
      <c r="K194" s="204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177</v>
      </c>
      <c r="AU194" s="214" t="s">
        <v>102</v>
      </c>
      <c r="AV194" s="13" t="s">
        <v>102</v>
      </c>
      <c r="AW194" s="13" t="s">
        <v>30</v>
      </c>
      <c r="AX194" s="13" t="s">
        <v>75</v>
      </c>
      <c r="AY194" s="214" t="s">
        <v>156</v>
      </c>
    </row>
    <row r="195" spans="1:65" s="13" customFormat="1">
      <c r="B195" s="203"/>
      <c r="C195" s="204"/>
      <c r="D195" s="205" t="s">
        <v>177</v>
      </c>
      <c r="E195" s="206" t="s">
        <v>1</v>
      </c>
      <c r="F195" s="207" t="s">
        <v>699</v>
      </c>
      <c r="G195" s="204"/>
      <c r="H195" s="208">
        <v>73.44</v>
      </c>
      <c r="I195" s="209"/>
      <c r="J195" s="204"/>
      <c r="K195" s="204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177</v>
      </c>
      <c r="AU195" s="214" t="s">
        <v>102</v>
      </c>
      <c r="AV195" s="13" t="s">
        <v>102</v>
      </c>
      <c r="AW195" s="13" t="s">
        <v>30</v>
      </c>
      <c r="AX195" s="13" t="s">
        <v>75</v>
      </c>
      <c r="AY195" s="214" t="s">
        <v>156</v>
      </c>
    </row>
    <row r="196" spans="1:65" s="14" customFormat="1">
      <c r="B196" s="215"/>
      <c r="C196" s="216"/>
      <c r="D196" s="205" t="s">
        <v>177</v>
      </c>
      <c r="E196" s="217" t="s">
        <v>1</v>
      </c>
      <c r="F196" s="218" t="s">
        <v>185</v>
      </c>
      <c r="G196" s="216"/>
      <c r="H196" s="219">
        <v>532.86</v>
      </c>
      <c r="I196" s="220"/>
      <c r="J196" s="216"/>
      <c r="K196" s="216"/>
      <c r="L196" s="221"/>
      <c r="M196" s="222"/>
      <c r="N196" s="223"/>
      <c r="O196" s="223"/>
      <c r="P196" s="223"/>
      <c r="Q196" s="223"/>
      <c r="R196" s="223"/>
      <c r="S196" s="223"/>
      <c r="T196" s="224"/>
      <c r="AT196" s="225" t="s">
        <v>177</v>
      </c>
      <c r="AU196" s="225" t="s">
        <v>102</v>
      </c>
      <c r="AV196" s="14" t="s">
        <v>163</v>
      </c>
      <c r="AW196" s="14" t="s">
        <v>30</v>
      </c>
      <c r="AX196" s="14" t="s">
        <v>83</v>
      </c>
      <c r="AY196" s="225" t="s">
        <v>156</v>
      </c>
    </row>
    <row r="197" spans="1:65" s="12" customFormat="1" ht="22.95" customHeight="1">
      <c r="B197" s="173"/>
      <c r="C197" s="174"/>
      <c r="D197" s="175" t="s">
        <v>74</v>
      </c>
      <c r="E197" s="187" t="s">
        <v>102</v>
      </c>
      <c r="F197" s="187" t="s">
        <v>700</v>
      </c>
      <c r="G197" s="174"/>
      <c r="H197" s="174"/>
      <c r="I197" s="177"/>
      <c r="J197" s="188">
        <f>BK197</f>
        <v>0</v>
      </c>
      <c r="K197" s="174"/>
      <c r="L197" s="179"/>
      <c r="M197" s="180"/>
      <c r="N197" s="181"/>
      <c r="O197" s="181"/>
      <c r="P197" s="182">
        <f>SUM(P198:P225)</f>
        <v>0</v>
      </c>
      <c r="Q197" s="181"/>
      <c r="R197" s="182">
        <f>SUM(R198:R225)</f>
        <v>627.80300550000004</v>
      </c>
      <c r="S197" s="181"/>
      <c r="T197" s="183">
        <f>SUM(T198:T225)</f>
        <v>0</v>
      </c>
      <c r="AR197" s="184" t="s">
        <v>83</v>
      </c>
      <c r="AT197" s="185" t="s">
        <v>74</v>
      </c>
      <c r="AU197" s="185" t="s">
        <v>83</v>
      </c>
      <c r="AY197" s="184" t="s">
        <v>156</v>
      </c>
      <c r="BK197" s="186">
        <f>SUM(BK198:BK225)</f>
        <v>0</v>
      </c>
    </row>
    <row r="198" spans="1:65" s="2" customFormat="1" ht="24.15" customHeight="1">
      <c r="A198" s="35"/>
      <c r="B198" s="36"/>
      <c r="C198" s="189" t="s">
        <v>262</v>
      </c>
      <c r="D198" s="189" t="s">
        <v>159</v>
      </c>
      <c r="E198" s="190" t="s">
        <v>701</v>
      </c>
      <c r="F198" s="191" t="s">
        <v>702</v>
      </c>
      <c r="G198" s="192" t="s">
        <v>181</v>
      </c>
      <c r="H198" s="193">
        <v>118.595</v>
      </c>
      <c r="I198" s="194"/>
      <c r="J198" s="193">
        <f>ROUND(I198*H198,3)</f>
        <v>0</v>
      </c>
      <c r="K198" s="195"/>
      <c r="L198" s="40"/>
      <c r="M198" s="196" t="s">
        <v>1</v>
      </c>
      <c r="N198" s="197" t="s">
        <v>41</v>
      </c>
      <c r="O198" s="72"/>
      <c r="P198" s="198">
        <f>O198*H198</f>
        <v>0</v>
      </c>
      <c r="Q198" s="198">
        <v>1.665</v>
      </c>
      <c r="R198" s="198">
        <f>Q198*H198</f>
        <v>197.46067500000001</v>
      </c>
      <c r="S198" s="198">
        <v>0</v>
      </c>
      <c r="T198" s="19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163</v>
      </c>
      <c r="AT198" s="200" t="s">
        <v>159</v>
      </c>
      <c r="AU198" s="200" t="s">
        <v>102</v>
      </c>
      <c r="AY198" s="18" t="s">
        <v>156</v>
      </c>
      <c r="BE198" s="201">
        <f>IF(N198="základná",J198,0)</f>
        <v>0</v>
      </c>
      <c r="BF198" s="201">
        <f>IF(N198="znížená",J198,0)</f>
        <v>0</v>
      </c>
      <c r="BG198" s="201">
        <f>IF(N198="zákl. prenesená",J198,0)</f>
        <v>0</v>
      </c>
      <c r="BH198" s="201">
        <f>IF(N198="zníž. prenesená",J198,0)</f>
        <v>0</v>
      </c>
      <c r="BI198" s="201">
        <f>IF(N198="nulová",J198,0)</f>
        <v>0</v>
      </c>
      <c r="BJ198" s="18" t="s">
        <v>102</v>
      </c>
      <c r="BK198" s="202">
        <f>ROUND(I198*H198,3)</f>
        <v>0</v>
      </c>
      <c r="BL198" s="18" t="s">
        <v>163</v>
      </c>
      <c r="BM198" s="200" t="s">
        <v>703</v>
      </c>
    </row>
    <row r="199" spans="1:65" s="13" customFormat="1">
      <c r="B199" s="203"/>
      <c r="C199" s="204"/>
      <c r="D199" s="205" t="s">
        <v>177</v>
      </c>
      <c r="E199" s="206" t="s">
        <v>1</v>
      </c>
      <c r="F199" s="207" t="s">
        <v>704</v>
      </c>
      <c r="G199" s="204"/>
      <c r="H199" s="208">
        <v>106.92</v>
      </c>
      <c r="I199" s="209"/>
      <c r="J199" s="204"/>
      <c r="K199" s="204"/>
      <c r="L199" s="210"/>
      <c r="M199" s="211"/>
      <c r="N199" s="212"/>
      <c r="O199" s="212"/>
      <c r="P199" s="212"/>
      <c r="Q199" s="212"/>
      <c r="R199" s="212"/>
      <c r="S199" s="212"/>
      <c r="T199" s="213"/>
      <c r="AT199" s="214" t="s">
        <v>177</v>
      </c>
      <c r="AU199" s="214" t="s">
        <v>102</v>
      </c>
      <c r="AV199" s="13" t="s">
        <v>102</v>
      </c>
      <c r="AW199" s="13" t="s">
        <v>30</v>
      </c>
      <c r="AX199" s="13" t="s">
        <v>75</v>
      </c>
      <c r="AY199" s="214" t="s">
        <v>156</v>
      </c>
    </row>
    <row r="200" spans="1:65" s="13" customFormat="1">
      <c r="B200" s="203"/>
      <c r="C200" s="204"/>
      <c r="D200" s="205" t="s">
        <v>177</v>
      </c>
      <c r="E200" s="206" t="s">
        <v>1</v>
      </c>
      <c r="F200" s="207" t="s">
        <v>705</v>
      </c>
      <c r="G200" s="204"/>
      <c r="H200" s="208">
        <v>-10.362</v>
      </c>
      <c r="I200" s="209"/>
      <c r="J200" s="204"/>
      <c r="K200" s="204"/>
      <c r="L200" s="210"/>
      <c r="M200" s="211"/>
      <c r="N200" s="212"/>
      <c r="O200" s="212"/>
      <c r="P200" s="212"/>
      <c r="Q200" s="212"/>
      <c r="R200" s="212"/>
      <c r="S200" s="212"/>
      <c r="T200" s="213"/>
      <c r="AT200" s="214" t="s">
        <v>177</v>
      </c>
      <c r="AU200" s="214" t="s">
        <v>102</v>
      </c>
      <c r="AV200" s="13" t="s">
        <v>102</v>
      </c>
      <c r="AW200" s="13" t="s">
        <v>30</v>
      </c>
      <c r="AX200" s="13" t="s">
        <v>75</v>
      </c>
      <c r="AY200" s="214" t="s">
        <v>156</v>
      </c>
    </row>
    <row r="201" spans="1:65" s="13" customFormat="1">
      <c r="B201" s="203"/>
      <c r="C201" s="204"/>
      <c r="D201" s="205" t="s">
        <v>177</v>
      </c>
      <c r="E201" s="206" t="s">
        <v>1</v>
      </c>
      <c r="F201" s="207" t="s">
        <v>706</v>
      </c>
      <c r="G201" s="204"/>
      <c r="H201" s="208">
        <v>19.331</v>
      </c>
      <c r="I201" s="209"/>
      <c r="J201" s="204"/>
      <c r="K201" s="204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177</v>
      </c>
      <c r="AU201" s="214" t="s">
        <v>102</v>
      </c>
      <c r="AV201" s="13" t="s">
        <v>102</v>
      </c>
      <c r="AW201" s="13" t="s">
        <v>30</v>
      </c>
      <c r="AX201" s="13" t="s">
        <v>75</v>
      </c>
      <c r="AY201" s="214" t="s">
        <v>156</v>
      </c>
    </row>
    <row r="202" spans="1:65" s="13" customFormat="1">
      <c r="B202" s="203"/>
      <c r="C202" s="204"/>
      <c r="D202" s="205" t="s">
        <v>177</v>
      </c>
      <c r="E202" s="206" t="s">
        <v>1</v>
      </c>
      <c r="F202" s="207" t="s">
        <v>707</v>
      </c>
      <c r="G202" s="204"/>
      <c r="H202" s="208">
        <v>-2.91</v>
      </c>
      <c r="I202" s="209"/>
      <c r="J202" s="204"/>
      <c r="K202" s="204"/>
      <c r="L202" s="210"/>
      <c r="M202" s="211"/>
      <c r="N202" s="212"/>
      <c r="O202" s="212"/>
      <c r="P202" s="212"/>
      <c r="Q202" s="212"/>
      <c r="R202" s="212"/>
      <c r="S202" s="212"/>
      <c r="T202" s="213"/>
      <c r="AT202" s="214" t="s">
        <v>177</v>
      </c>
      <c r="AU202" s="214" t="s">
        <v>102</v>
      </c>
      <c r="AV202" s="13" t="s">
        <v>102</v>
      </c>
      <c r="AW202" s="13" t="s">
        <v>30</v>
      </c>
      <c r="AX202" s="13" t="s">
        <v>75</v>
      </c>
      <c r="AY202" s="214" t="s">
        <v>156</v>
      </c>
    </row>
    <row r="203" spans="1:65" s="15" customFormat="1">
      <c r="B203" s="226"/>
      <c r="C203" s="227"/>
      <c r="D203" s="205" t="s">
        <v>177</v>
      </c>
      <c r="E203" s="228" t="s">
        <v>1</v>
      </c>
      <c r="F203" s="229" t="s">
        <v>708</v>
      </c>
      <c r="G203" s="227"/>
      <c r="H203" s="228" t="s">
        <v>1</v>
      </c>
      <c r="I203" s="230"/>
      <c r="J203" s="227"/>
      <c r="K203" s="227"/>
      <c r="L203" s="231"/>
      <c r="M203" s="232"/>
      <c r="N203" s="233"/>
      <c r="O203" s="233"/>
      <c r="P203" s="233"/>
      <c r="Q203" s="233"/>
      <c r="R203" s="233"/>
      <c r="S203" s="233"/>
      <c r="T203" s="234"/>
      <c r="AT203" s="235" t="s">
        <v>177</v>
      </c>
      <c r="AU203" s="235" t="s">
        <v>102</v>
      </c>
      <c r="AV203" s="15" t="s">
        <v>83</v>
      </c>
      <c r="AW203" s="15" t="s">
        <v>30</v>
      </c>
      <c r="AX203" s="15" t="s">
        <v>75</v>
      </c>
      <c r="AY203" s="235" t="s">
        <v>156</v>
      </c>
    </row>
    <row r="204" spans="1:65" s="13" customFormat="1">
      <c r="B204" s="203"/>
      <c r="C204" s="204"/>
      <c r="D204" s="205" t="s">
        <v>177</v>
      </c>
      <c r="E204" s="206" t="s">
        <v>1</v>
      </c>
      <c r="F204" s="207" t="s">
        <v>709</v>
      </c>
      <c r="G204" s="204"/>
      <c r="H204" s="208">
        <v>5.6159999999999997</v>
      </c>
      <c r="I204" s="209"/>
      <c r="J204" s="204"/>
      <c r="K204" s="204"/>
      <c r="L204" s="210"/>
      <c r="M204" s="211"/>
      <c r="N204" s="212"/>
      <c r="O204" s="212"/>
      <c r="P204" s="212"/>
      <c r="Q204" s="212"/>
      <c r="R204" s="212"/>
      <c r="S204" s="212"/>
      <c r="T204" s="213"/>
      <c r="AT204" s="214" t="s">
        <v>177</v>
      </c>
      <c r="AU204" s="214" t="s">
        <v>102</v>
      </c>
      <c r="AV204" s="13" t="s">
        <v>102</v>
      </c>
      <c r="AW204" s="13" t="s">
        <v>30</v>
      </c>
      <c r="AX204" s="13" t="s">
        <v>75</v>
      </c>
      <c r="AY204" s="214" t="s">
        <v>156</v>
      </c>
    </row>
    <row r="205" spans="1:65" s="14" customFormat="1">
      <c r="B205" s="215"/>
      <c r="C205" s="216"/>
      <c r="D205" s="205" t="s">
        <v>177</v>
      </c>
      <c r="E205" s="217" t="s">
        <v>1</v>
      </c>
      <c r="F205" s="218" t="s">
        <v>185</v>
      </c>
      <c r="G205" s="216"/>
      <c r="H205" s="219">
        <v>118.595</v>
      </c>
      <c r="I205" s="220"/>
      <c r="J205" s="216"/>
      <c r="K205" s="216"/>
      <c r="L205" s="221"/>
      <c r="M205" s="222"/>
      <c r="N205" s="223"/>
      <c r="O205" s="223"/>
      <c r="P205" s="223"/>
      <c r="Q205" s="223"/>
      <c r="R205" s="223"/>
      <c r="S205" s="223"/>
      <c r="T205" s="224"/>
      <c r="AT205" s="225" t="s">
        <v>177</v>
      </c>
      <c r="AU205" s="225" t="s">
        <v>102</v>
      </c>
      <c r="AV205" s="14" t="s">
        <v>163</v>
      </c>
      <c r="AW205" s="14" t="s">
        <v>30</v>
      </c>
      <c r="AX205" s="14" t="s">
        <v>83</v>
      </c>
      <c r="AY205" s="225" t="s">
        <v>156</v>
      </c>
    </row>
    <row r="206" spans="1:65" s="2" customFormat="1" ht="24.15" customHeight="1">
      <c r="A206" s="35"/>
      <c r="B206" s="36"/>
      <c r="C206" s="189" t="s">
        <v>272</v>
      </c>
      <c r="D206" s="189" t="s">
        <v>159</v>
      </c>
      <c r="E206" s="190" t="s">
        <v>710</v>
      </c>
      <c r="F206" s="191" t="s">
        <v>711</v>
      </c>
      <c r="G206" s="192" t="s">
        <v>253</v>
      </c>
      <c r="H206" s="193">
        <v>1743.546</v>
      </c>
      <c r="I206" s="194"/>
      <c r="J206" s="193">
        <f>ROUND(I206*H206,3)</f>
        <v>0</v>
      </c>
      <c r="K206" s="195"/>
      <c r="L206" s="40"/>
      <c r="M206" s="196" t="s">
        <v>1</v>
      </c>
      <c r="N206" s="197" t="s">
        <v>41</v>
      </c>
      <c r="O206" s="72"/>
      <c r="P206" s="198">
        <f>O206*H206</f>
        <v>0</v>
      </c>
      <c r="Q206" s="198">
        <v>3.5E-4</v>
      </c>
      <c r="R206" s="198">
        <f>Q206*H206</f>
        <v>0.61024109999999998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163</v>
      </c>
      <c r="AT206" s="200" t="s">
        <v>159</v>
      </c>
      <c r="AU206" s="200" t="s">
        <v>102</v>
      </c>
      <c r="AY206" s="18" t="s">
        <v>156</v>
      </c>
      <c r="BE206" s="201">
        <f>IF(N206="základná",J206,0)</f>
        <v>0</v>
      </c>
      <c r="BF206" s="201">
        <f>IF(N206="znížená",J206,0)</f>
        <v>0</v>
      </c>
      <c r="BG206" s="201">
        <f>IF(N206="zákl. prenesená",J206,0)</f>
        <v>0</v>
      </c>
      <c r="BH206" s="201">
        <f>IF(N206="zníž. prenesená",J206,0)</f>
        <v>0</v>
      </c>
      <c r="BI206" s="201">
        <f>IF(N206="nulová",J206,0)</f>
        <v>0</v>
      </c>
      <c r="BJ206" s="18" t="s">
        <v>102</v>
      </c>
      <c r="BK206" s="202">
        <f>ROUND(I206*H206,3)</f>
        <v>0</v>
      </c>
      <c r="BL206" s="18" t="s">
        <v>163</v>
      </c>
      <c r="BM206" s="200" t="s">
        <v>712</v>
      </c>
    </row>
    <row r="207" spans="1:65" s="13" customFormat="1">
      <c r="B207" s="203"/>
      <c r="C207" s="204"/>
      <c r="D207" s="205" t="s">
        <v>177</v>
      </c>
      <c r="E207" s="206" t="s">
        <v>1</v>
      </c>
      <c r="F207" s="207" t="s">
        <v>713</v>
      </c>
      <c r="G207" s="204"/>
      <c r="H207" s="208">
        <v>1372.8</v>
      </c>
      <c r="I207" s="209"/>
      <c r="J207" s="204"/>
      <c r="K207" s="204"/>
      <c r="L207" s="210"/>
      <c r="M207" s="211"/>
      <c r="N207" s="212"/>
      <c r="O207" s="212"/>
      <c r="P207" s="212"/>
      <c r="Q207" s="212"/>
      <c r="R207" s="212"/>
      <c r="S207" s="212"/>
      <c r="T207" s="213"/>
      <c r="AT207" s="214" t="s">
        <v>177</v>
      </c>
      <c r="AU207" s="214" t="s">
        <v>102</v>
      </c>
      <c r="AV207" s="13" t="s">
        <v>102</v>
      </c>
      <c r="AW207" s="13" t="s">
        <v>30</v>
      </c>
      <c r="AX207" s="13" t="s">
        <v>75</v>
      </c>
      <c r="AY207" s="214" t="s">
        <v>156</v>
      </c>
    </row>
    <row r="208" spans="1:65" s="13" customFormat="1">
      <c r="B208" s="203"/>
      <c r="C208" s="204"/>
      <c r="D208" s="205" t="s">
        <v>177</v>
      </c>
      <c r="E208" s="206" t="s">
        <v>1</v>
      </c>
      <c r="F208" s="207" t="s">
        <v>714</v>
      </c>
      <c r="G208" s="204"/>
      <c r="H208" s="208">
        <v>201.27199999999999</v>
      </c>
      <c r="I208" s="209"/>
      <c r="J208" s="204"/>
      <c r="K208" s="204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177</v>
      </c>
      <c r="AU208" s="214" t="s">
        <v>102</v>
      </c>
      <c r="AV208" s="13" t="s">
        <v>102</v>
      </c>
      <c r="AW208" s="13" t="s">
        <v>30</v>
      </c>
      <c r="AX208" s="13" t="s">
        <v>75</v>
      </c>
      <c r="AY208" s="214" t="s">
        <v>156</v>
      </c>
    </row>
    <row r="209" spans="1:65" s="13" customFormat="1">
      <c r="B209" s="203"/>
      <c r="C209" s="204"/>
      <c r="D209" s="205" t="s">
        <v>177</v>
      </c>
      <c r="E209" s="206" t="s">
        <v>1</v>
      </c>
      <c r="F209" s="207" t="s">
        <v>715</v>
      </c>
      <c r="G209" s="204"/>
      <c r="H209" s="208">
        <v>126.274</v>
      </c>
      <c r="I209" s="209"/>
      <c r="J209" s="204"/>
      <c r="K209" s="204"/>
      <c r="L209" s="210"/>
      <c r="M209" s="211"/>
      <c r="N209" s="212"/>
      <c r="O209" s="212"/>
      <c r="P209" s="212"/>
      <c r="Q209" s="212"/>
      <c r="R209" s="212"/>
      <c r="S209" s="212"/>
      <c r="T209" s="213"/>
      <c r="AT209" s="214" t="s">
        <v>177</v>
      </c>
      <c r="AU209" s="214" t="s">
        <v>102</v>
      </c>
      <c r="AV209" s="13" t="s">
        <v>102</v>
      </c>
      <c r="AW209" s="13" t="s">
        <v>30</v>
      </c>
      <c r="AX209" s="13" t="s">
        <v>75</v>
      </c>
      <c r="AY209" s="214" t="s">
        <v>156</v>
      </c>
    </row>
    <row r="210" spans="1:65" s="13" customFormat="1">
      <c r="B210" s="203"/>
      <c r="C210" s="204"/>
      <c r="D210" s="205" t="s">
        <v>177</v>
      </c>
      <c r="E210" s="206" t="s">
        <v>1</v>
      </c>
      <c r="F210" s="207" t="s">
        <v>716</v>
      </c>
      <c r="G210" s="204"/>
      <c r="H210" s="208">
        <v>43.2</v>
      </c>
      <c r="I210" s="209"/>
      <c r="J210" s="204"/>
      <c r="K210" s="204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177</v>
      </c>
      <c r="AU210" s="214" t="s">
        <v>102</v>
      </c>
      <c r="AV210" s="13" t="s">
        <v>102</v>
      </c>
      <c r="AW210" s="13" t="s">
        <v>30</v>
      </c>
      <c r="AX210" s="13" t="s">
        <v>75</v>
      </c>
      <c r="AY210" s="214" t="s">
        <v>156</v>
      </c>
    </row>
    <row r="211" spans="1:65" s="14" customFormat="1">
      <c r="B211" s="215"/>
      <c r="C211" s="216"/>
      <c r="D211" s="205" t="s">
        <v>177</v>
      </c>
      <c r="E211" s="217" t="s">
        <v>624</v>
      </c>
      <c r="F211" s="218" t="s">
        <v>185</v>
      </c>
      <c r="G211" s="216"/>
      <c r="H211" s="219">
        <v>1743.546</v>
      </c>
      <c r="I211" s="220"/>
      <c r="J211" s="216"/>
      <c r="K211" s="216"/>
      <c r="L211" s="221"/>
      <c r="M211" s="222"/>
      <c r="N211" s="223"/>
      <c r="O211" s="223"/>
      <c r="P211" s="223"/>
      <c r="Q211" s="223"/>
      <c r="R211" s="223"/>
      <c r="S211" s="223"/>
      <c r="T211" s="224"/>
      <c r="AT211" s="225" t="s">
        <v>177</v>
      </c>
      <c r="AU211" s="225" t="s">
        <v>102</v>
      </c>
      <c r="AV211" s="14" t="s">
        <v>163</v>
      </c>
      <c r="AW211" s="14" t="s">
        <v>30</v>
      </c>
      <c r="AX211" s="14" t="s">
        <v>83</v>
      </c>
      <c r="AY211" s="225" t="s">
        <v>156</v>
      </c>
    </row>
    <row r="212" spans="1:65" s="2" customFormat="1" ht="14.4" customHeight="1">
      <c r="A212" s="35"/>
      <c r="B212" s="36"/>
      <c r="C212" s="236" t="s">
        <v>281</v>
      </c>
      <c r="D212" s="236" t="s">
        <v>333</v>
      </c>
      <c r="E212" s="237" t="s">
        <v>717</v>
      </c>
      <c r="F212" s="238" t="s">
        <v>718</v>
      </c>
      <c r="G212" s="239" t="s">
        <v>253</v>
      </c>
      <c r="H212" s="240">
        <v>2005.078</v>
      </c>
      <c r="I212" s="241"/>
      <c r="J212" s="240">
        <f>ROUND(I212*H212,3)</f>
        <v>0</v>
      </c>
      <c r="K212" s="242"/>
      <c r="L212" s="243"/>
      <c r="M212" s="244" t="s">
        <v>1</v>
      </c>
      <c r="N212" s="245" t="s">
        <v>41</v>
      </c>
      <c r="O212" s="72"/>
      <c r="P212" s="198">
        <f>O212*H212</f>
        <v>0</v>
      </c>
      <c r="Q212" s="198">
        <v>2.9999999999999997E-4</v>
      </c>
      <c r="R212" s="198">
        <f>Q212*H212</f>
        <v>0.60152339999999993</v>
      </c>
      <c r="S212" s="198">
        <v>0</v>
      </c>
      <c r="T212" s="199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0" t="s">
        <v>216</v>
      </c>
      <c r="AT212" s="200" t="s">
        <v>333</v>
      </c>
      <c r="AU212" s="200" t="s">
        <v>102</v>
      </c>
      <c r="AY212" s="18" t="s">
        <v>156</v>
      </c>
      <c r="BE212" s="201">
        <f>IF(N212="základná",J212,0)</f>
        <v>0</v>
      </c>
      <c r="BF212" s="201">
        <f>IF(N212="znížená",J212,0)</f>
        <v>0</v>
      </c>
      <c r="BG212" s="201">
        <f>IF(N212="zákl. prenesená",J212,0)</f>
        <v>0</v>
      </c>
      <c r="BH212" s="201">
        <f>IF(N212="zníž. prenesená",J212,0)</f>
        <v>0</v>
      </c>
      <c r="BI212" s="201">
        <f>IF(N212="nulová",J212,0)</f>
        <v>0</v>
      </c>
      <c r="BJ212" s="18" t="s">
        <v>102</v>
      </c>
      <c r="BK212" s="202">
        <f>ROUND(I212*H212,3)</f>
        <v>0</v>
      </c>
      <c r="BL212" s="18" t="s">
        <v>163</v>
      </c>
      <c r="BM212" s="200" t="s">
        <v>719</v>
      </c>
    </row>
    <row r="213" spans="1:65" s="13" customFormat="1">
      <c r="B213" s="203"/>
      <c r="C213" s="204"/>
      <c r="D213" s="205" t="s">
        <v>177</v>
      </c>
      <c r="E213" s="206" t="s">
        <v>1</v>
      </c>
      <c r="F213" s="207" t="s">
        <v>720</v>
      </c>
      <c r="G213" s="204"/>
      <c r="H213" s="208">
        <v>2005.078</v>
      </c>
      <c r="I213" s="209"/>
      <c r="J213" s="204"/>
      <c r="K213" s="204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177</v>
      </c>
      <c r="AU213" s="214" t="s">
        <v>102</v>
      </c>
      <c r="AV213" s="13" t="s">
        <v>102</v>
      </c>
      <c r="AW213" s="13" t="s">
        <v>30</v>
      </c>
      <c r="AX213" s="13" t="s">
        <v>83</v>
      </c>
      <c r="AY213" s="214" t="s">
        <v>156</v>
      </c>
    </row>
    <row r="214" spans="1:65" s="2" customFormat="1" ht="24.15" customHeight="1">
      <c r="A214" s="35"/>
      <c r="B214" s="36"/>
      <c r="C214" s="189" t="s">
        <v>7</v>
      </c>
      <c r="D214" s="189" t="s">
        <v>159</v>
      </c>
      <c r="E214" s="190" t="s">
        <v>721</v>
      </c>
      <c r="F214" s="191" t="s">
        <v>722</v>
      </c>
      <c r="G214" s="192" t="s">
        <v>181</v>
      </c>
      <c r="H214" s="193">
        <v>24.363</v>
      </c>
      <c r="I214" s="194"/>
      <c r="J214" s="193">
        <f>ROUND(I214*H214,3)</f>
        <v>0</v>
      </c>
      <c r="K214" s="195"/>
      <c r="L214" s="40"/>
      <c r="M214" s="196" t="s">
        <v>1</v>
      </c>
      <c r="N214" s="197" t="s">
        <v>41</v>
      </c>
      <c r="O214" s="72"/>
      <c r="P214" s="198">
        <f>O214*H214</f>
        <v>0</v>
      </c>
      <c r="Q214" s="198">
        <v>1.63</v>
      </c>
      <c r="R214" s="198">
        <f>Q214*H214</f>
        <v>39.711689999999997</v>
      </c>
      <c r="S214" s="198">
        <v>0</v>
      </c>
      <c r="T214" s="19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163</v>
      </c>
      <c r="AT214" s="200" t="s">
        <v>159</v>
      </c>
      <c r="AU214" s="200" t="s">
        <v>102</v>
      </c>
      <c r="AY214" s="18" t="s">
        <v>156</v>
      </c>
      <c r="BE214" s="201">
        <f>IF(N214="základná",J214,0)</f>
        <v>0</v>
      </c>
      <c r="BF214" s="201">
        <f>IF(N214="znížená",J214,0)</f>
        <v>0</v>
      </c>
      <c r="BG214" s="201">
        <f>IF(N214="zákl. prenesená",J214,0)</f>
        <v>0</v>
      </c>
      <c r="BH214" s="201">
        <f>IF(N214="zníž. prenesená",J214,0)</f>
        <v>0</v>
      </c>
      <c r="BI214" s="201">
        <f>IF(N214="nulová",J214,0)</f>
        <v>0</v>
      </c>
      <c r="BJ214" s="18" t="s">
        <v>102</v>
      </c>
      <c r="BK214" s="202">
        <f>ROUND(I214*H214,3)</f>
        <v>0</v>
      </c>
      <c r="BL214" s="18" t="s">
        <v>163</v>
      </c>
      <c r="BM214" s="200" t="s">
        <v>723</v>
      </c>
    </row>
    <row r="215" spans="1:65" s="13" customFormat="1">
      <c r="B215" s="203"/>
      <c r="C215" s="204"/>
      <c r="D215" s="205" t="s">
        <v>177</v>
      </c>
      <c r="E215" s="206" t="s">
        <v>1</v>
      </c>
      <c r="F215" s="207" t="s">
        <v>724</v>
      </c>
      <c r="G215" s="204"/>
      <c r="H215" s="208">
        <v>14.651999999999999</v>
      </c>
      <c r="I215" s="209"/>
      <c r="J215" s="204"/>
      <c r="K215" s="204"/>
      <c r="L215" s="210"/>
      <c r="M215" s="211"/>
      <c r="N215" s="212"/>
      <c r="O215" s="212"/>
      <c r="P215" s="212"/>
      <c r="Q215" s="212"/>
      <c r="R215" s="212"/>
      <c r="S215" s="212"/>
      <c r="T215" s="213"/>
      <c r="AT215" s="214" t="s">
        <v>177</v>
      </c>
      <c r="AU215" s="214" t="s">
        <v>102</v>
      </c>
      <c r="AV215" s="13" t="s">
        <v>102</v>
      </c>
      <c r="AW215" s="13" t="s">
        <v>30</v>
      </c>
      <c r="AX215" s="13" t="s">
        <v>75</v>
      </c>
      <c r="AY215" s="214" t="s">
        <v>156</v>
      </c>
    </row>
    <row r="216" spans="1:65" s="13" customFormat="1">
      <c r="B216" s="203"/>
      <c r="C216" s="204"/>
      <c r="D216" s="205" t="s">
        <v>177</v>
      </c>
      <c r="E216" s="206" t="s">
        <v>1</v>
      </c>
      <c r="F216" s="207" t="s">
        <v>725</v>
      </c>
      <c r="G216" s="204"/>
      <c r="H216" s="208">
        <v>2.367</v>
      </c>
      <c r="I216" s="209"/>
      <c r="J216" s="204"/>
      <c r="K216" s="204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177</v>
      </c>
      <c r="AU216" s="214" t="s">
        <v>102</v>
      </c>
      <c r="AV216" s="13" t="s">
        <v>102</v>
      </c>
      <c r="AW216" s="13" t="s">
        <v>30</v>
      </c>
      <c r="AX216" s="13" t="s">
        <v>75</v>
      </c>
      <c r="AY216" s="214" t="s">
        <v>156</v>
      </c>
    </row>
    <row r="217" spans="1:65" s="13" customFormat="1">
      <c r="B217" s="203"/>
      <c r="C217" s="204"/>
      <c r="D217" s="205" t="s">
        <v>177</v>
      </c>
      <c r="E217" s="206" t="s">
        <v>1</v>
      </c>
      <c r="F217" s="207" t="s">
        <v>726</v>
      </c>
      <c r="G217" s="204"/>
      <c r="H217" s="208">
        <v>7.3440000000000003</v>
      </c>
      <c r="I217" s="209"/>
      <c r="J217" s="204"/>
      <c r="K217" s="204"/>
      <c r="L217" s="210"/>
      <c r="M217" s="211"/>
      <c r="N217" s="212"/>
      <c r="O217" s="212"/>
      <c r="P217" s="212"/>
      <c r="Q217" s="212"/>
      <c r="R217" s="212"/>
      <c r="S217" s="212"/>
      <c r="T217" s="213"/>
      <c r="AT217" s="214" t="s">
        <v>177</v>
      </c>
      <c r="AU217" s="214" t="s">
        <v>102</v>
      </c>
      <c r="AV217" s="13" t="s">
        <v>102</v>
      </c>
      <c r="AW217" s="13" t="s">
        <v>30</v>
      </c>
      <c r="AX217" s="13" t="s">
        <v>75</v>
      </c>
      <c r="AY217" s="214" t="s">
        <v>156</v>
      </c>
    </row>
    <row r="218" spans="1:65" s="14" customFormat="1">
      <c r="B218" s="215"/>
      <c r="C218" s="216"/>
      <c r="D218" s="205" t="s">
        <v>177</v>
      </c>
      <c r="E218" s="217" t="s">
        <v>1</v>
      </c>
      <c r="F218" s="218" t="s">
        <v>185</v>
      </c>
      <c r="G218" s="216"/>
      <c r="H218" s="219">
        <v>24.363</v>
      </c>
      <c r="I218" s="220"/>
      <c r="J218" s="216"/>
      <c r="K218" s="216"/>
      <c r="L218" s="221"/>
      <c r="M218" s="222"/>
      <c r="N218" s="223"/>
      <c r="O218" s="223"/>
      <c r="P218" s="223"/>
      <c r="Q218" s="223"/>
      <c r="R218" s="223"/>
      <c r="S218" s="223"/>
      <c r="T218" s="224"/>
      <c r="AT218" s="225" t="s">
        <v>177</v>
      </c>
      <c r="AU218" s="225" t="s">
        <v>102</v>
      </c>
      <c r="AV218" s="14" t="s">
        <v>163</v>
      </c>
      <c r="AW218" s="14" t="s">
        <v>30</v>
      </c>
      <c r="AX218" s="14" t="s">
        <v>83</v>
      </c>
      <c r="AY218" s="225" t="s">
        <v>156</v>
      </c>
    </row>
    <row r="219" spans="1:65" s="2" customFormat="1" ht="14.4" customHeight="1">
      <c r="A219" s="35"/>
      <c r="B219" s="36"/>
      <c r="C219" s="189" t="s">
        <v>292</v>
      </c>
      <c r="D219" s="189" t="s">
        <v>159</v>
      </c>
      <c r="E219" s="190" t="s">
        <v>727</v>
      </c>
      <c r="F219" s="191" t="s">
        <v>728</v>
      </c>
      <c r="G219" s="192" t="s">
        <v>175</v>
      </c>
      <c r="H219" s="193">
        <v>1320</v>
      </c>
      <c r="I219" s="194"/>
      <c r="J219" s="193">
        <f>ROUND(I219*H219,3)</f>
        <v>0</v>
      </c>
      <c r="K219" s="195"/>
      <c r="L219" s="40"/>
      <c r="M219" s="196" t="s">
        <v>1</v>
      </c>
      <c r="N219" s="197" t="s">
        <v>41</v>
      </c>
      <c r="O219" s="72"/>
      <c r="P219" s="198">
        <f>O219*H219</f>
        <v>0</v>
      </c>
      <c r="Q219" s="198">
        <v>0.24682999999999999</v>
      </c>
      <c r="R219" s="198">
        <f>Q219*H219</f>
        <v>325.81560000000002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163</v>
      </c>
      <c r="AT219" s="200" t="s">
        <v>159</v>
      </c>
      <c r="AU219" s="200" t="s">
        <v>102</v>
      </c>
      <c r="AY219" s="18" t="s">
        <v>156</v>
      </c>
      <c r="BE219" s="201">
        <f>IF(N219="základná",J219,0)</f>
        <v>0</v>
      </c>
      <c r="BF219" s="201">
        <f>IF(N219="znížená",J219,0)</f>
        <v>0</v>
      </c>
      <c r="BG219" s="201">
        <f>IF(N219="zákl. prenesená",J219,0)</f>
        <v>0</v>
      </c>
      <c r="BH219" s="201">
        <f>IF(N219="zníž. prenesená",J219,0)</f>
        <v>0</v>
      </c>
      <c r="BI219" s="201">
        <f>IF(N219="nulová",J219,0)</f>
        <v>0</v>
      </c>
      <c r="BJ219" s="18" t="s">
        <v>102</v>
      </c>
      <c r="BK219" s="202">
        <f>ROUND(I219*H219,3)</f>
        <v>0</v>
      </c>
      <c r="BL219" s="18" t="s">
        <v>163</v>
      </c>
      <c r="BM219" s="200" t="s">
        <v>729</v>
      </c>
    </row>
    <row r="220" spans="1:65" s="13" customFormat="1">
      <c r="B220" s="203"/>
      <c r="C220" s="204"/>
      <c r="D220" s="205" t="s">
        <v>177</v>
      </c>
      <c r="E220" s="206" t="s">
        <v>1</v>
      </c>
      <c r="F220" s="207" t="s">
        <v>730</v>
      </c>
      <c r="G220" s="204"/>
      <c r="H220" s="208">
        <v>1320</v>
      </c>
      <c r="I220" s="209"/>
      <c r="J220" s="204"/>
      <c r="K220" s="204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177</v>
      </c>
      <c r="AU220" s="214" t="s">
        <v>102</v>
      </c>
      <c r="AV220" s="13" t="s">
        <v>102</v>
      </c>
      <c r="AW220" s="13" t="s">
        <v>30</v>
      </c>
      <c r="AX220" s="13" t="s">
        <v>83</v>
      </c>
      <c r="AY220" s="214" t="s">
        <v>156</v>
      </c>
    </row>
    <row r="221" spans="1:65" s="2" customFormat="1" ht="14.4" customHeight="1">
      <c r="A221" s="35"/>
      <c r="B221" s="36"/>
      <c r="C221" s="189" t="s">
        <v>299</v>
      </c>
      <c r="D221" s="189" t="s">
        <v>159</v>
      </c>
      <c r="E221" s="190" t="s">
        <v>731</v>
      </c>
      <c r="F221" s="191" t="s">
        <v>732</v>
      </c>
      <c r="G221" s="192" t="s">
        <v>175</v>
      </c>
      <c r="H221" s="193">
        <v>144.80000000000001</v>
      </c>
      <c r="I221" s="194"/>
      <c r="J221" s="193">
        <f>ROUND(I221*H221,3)</f>
        <v>0</v>
      </c>
      <c r="K221" s="195"/>
      <c r="L221" s="40"/>
      <c r="M221" s="196" t="s">
        <v>1</v>
      </c>
      <c r="N221" s="197" t="s">
        <v>41</v>
      </c>
      <c r="O221" s="72"/>
      <c r="P221" s="198">
        <f>O221*H221</f>
        <v>0</v>
      </c>
      <c r="Q221" s="198">
        <v>0.25212000000000001</v>
      </c>
      <c r="R221" s="198">
        <f>Q221*H221</f>
        <v>36.506976000000002</v>
      </c>
      <c r="S221" s="198">
        <v>0</v>
      </c>
      <c r="T221" s="19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0" t="s">
        <v>163</v>
      </c>
      <c r="AT221" s="200" t="s">
        <v>159</v>
      </c>
      <c r="AU221" s="200" t="s">
        <v>102</v>
      </c>
      <c r="AY221" s="18" t="s">
        <v>156</v>
      </c>
      <c r="BE221" s="201">
        <f>IF(N221="základná",J221,0)</f>
        <v>0</v>
      </c>
      <c r="BF221" s="201">
        <f>IF(N221="znížená",J221,0)</f>
        <v>0</v>
      </c>
      <c r="BG221" s="201">
        <f>IF(N221="zákl. prenesená",J221,0)</f>
        <v>0</v>
      </c>
      <c r="BH221" s="201">
        <f>IF(N221="zníž. prenesená",J221,0)</f>
        <v>0</v>
      </c>
      <c r="BI221" s="201">
        <f>IF(N221="nulová",J221,0)</f>
        <v>0</v>
      </c>
      <c r="BJ221" s="18" t="s">
        <v>102</v>
      </c>
      <c r="BK221" s="202">
        <f>ROUND(I221*H221,3)</f>
        <v>0</v>
      </c>
      <c r="BL221" s="18" t="s">
        <v>163</v>
      </c>
      <c r="BM221" s="200" t="s">
        <v>733</v>
      </c>
    </row>
    <row r="222" spans="1:65" s="13" customFormat="1">
      <c r="B222" s="203"/>
      <c r="C222" s="204"/>
      <c r="D222" s="205" t="s">
        <v>177</v>
      </c>
      <c r="E222" s="206" t="s">
        <v>1</v>
      </c>
      <c r="F222" s="207" t="s">
        <v>734</v>
      </c>
      <c r="G222" s="204"/>
      <c r="H222" s="208">
        <v>144.80000000000001</v>
      </c>
      <c r="I222" s="209"/>
      <c r="J222" s="204"/>
      <c r="K222" s="204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177</v>
      </c>
      <c r="AU222" s="214" t="s">
        <v>102</v>
      </c>
      <c r="AV222" s="13" t="s">
        <v>102</v>
      </c>
      <c r="AW222" s="13" t="s">
        <v>30</v>
      </c>
      <c r="AX222" s="13" t="s">
        <v>83</v>
      </c>
      <c r="AY222" s="214" t="s">
        <v>156</v>
      </c>
    </row>
    <row r="223" spans="1:65" s="2" customFormat="1" ht="14.4" customHeight="1">
      <c r="A223" s="35"/>
      <c r="B223" s="36"/>
      <c r="C223" s="236" t="s">
        <v>304</v>
      </c>
      <c r="D223" s="236" t="s">
        <v>333</v>
      </c>
      <c r="E223" s="237" t="s">
        <v>735</v>
      </c>
      <c r="F223" s="238" t="s">
        <v>736</v>
      </c>
      <c r="G223" s="239" t="s">
        <v>431</v>
      </c>
      <c r="H223" s="240">
        <v>1</v>
      </c>
      <c r="I223" s="241"/>
      <c r="J223" s="240">
        <f>ROUND(I223*H223,3)</f>
        <v>0</v>
      </c>
      <c r="K223" s="242"/>
      <c r="L223" s="243"/>
      <c r="M223" s="244" t="s">
        <v>1</v>
      </c>
      <c r="N223" s="245" t="s">
        <v>41</v>
      </c>
      <c r="O223" s="72"/>
      <c r="P223" s="198">
        <f>O223*H223</f>
        <v>0</v>
      </c>
      <c r="Q223" s="198">
        <v>0</v>
      </c>
      <c r="R223" s="198">
        <f>Q223*H223</f>
        <v>0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216</v>
      </c>
      <c r="AT223" s="200" t="s">
        <v>333</v>
      </c>
      <c r="AU223" s="200" t="s">
        <v>102</v>
      </c>
      <c r="AY223" s="18" t="s">
        <v>156</v>
      </c>
      <c r="BE223" s="201">
        <f>IF(N223="základná",J223,0)</f>
        <v>0</v>
      </c>
      <c r="BF223" s="201">
        <f>IF(N223="znížená",J223,0)</f>
        <v>0</v>
      </c>
      <c r="BG223" s="201">
        <f>IF(N223="zákl. prenesená",J223,0)</f>
        <v>0</v>
      </c>
      <c r="BH223" s="201">
        <f>IF(N223="zníž. prenesená",J223,0)</f>
        <v>0</v>
      </c>
      <c r="BI223" s="201">
        <f>IF(N223="nulová",J223,0)</f>
        <v>0</v>
      </c>
      <c r="BJ223" s="18" t="s">
        <v>102</v>
      </c>
      <c r="BK223" s="202">
        <f>ROUND(I223*H223,3)</f>
        <v>0</v>
      </c>
      <c r="BL223" s="18" t="s">
        <v>163</v>
      </c>
      <c r="BM223" s="200" t="s">
        <v>737</v>
      </c>
    </row>
    <row r="224" spans="1:65" s="2" customFormat="1" ht="24.15" customHeight="1">
      <c r="A224" s="35"/>
      <c r="B224" s="36"/>
      <c r="C224" s="189" t="s">
        <v>107</v>
      </c>
      <c r="D224" s="189" t="s">
        <v>159</v>
      </c>
      <c r="E224" s="190" t="s">
        <v>263</v>
      </c>
      <c r="F224" s="191" t="s">
        <v>264</v>
      </c>
      <c r="G224" s="192" t="s">
        <v>181</v>
      </c>
      <c r="H224" s="193">
        <v>13.09</v>
      </c>
      <c r="I224" s="194"/>
      <c r="J224" s="193">
        <f>ROUND(I224*H224,3)</f>
        <v>0</v>
      </c>
      <c r="K224" s="195"/>
      <c r="L224" s="40"/>
      <c r="M224" s="196" t="s">
        <v>1</v>
      </c>
      <c r="N224" s="197" t="s">
        <v>41</v>
      </c>
      <c r="O224" s="72"/>
      <c r="P224" s="198">
        <f>O224*H224</f>
        <v>0</v>
      </c>
      <c r="Q224" s="198">
        <v>2.0699999999999998</v>
      </c>
      <c r="R224" s="198">
        <f>Q224*H224</f>
        <v>27.096299999999999</v>
      </c>
      <c r="S224" s="198">
        <v>0</v>
      </c>
      <c r="T224" s="19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163</v>
      </c>
      <c r="AT224" s="200" t="s">
        <v>159</v>
      </c>
      <c r="AU224" s="200" t="s">
        <v>102</v>
      </c>
      <c r="AY224" s="18" t="s">
        <v>156</v>
      </c>
      <c r="BE224" s="201">
        <f>IF(N224="základná",J224,0)</f>
        <v>0</v>
      </c>
      <c r="BF224" s="201">
        <f>IF(N224="znížená",J224,0)</f>
        <v>0</v>
      </c>
      <c r="BG224" s="201">
        <f>IF(N224="zákl. prenesená",J224,0)</f>
        <v>0</v>
      </c>
      <c r="BH224" s="201">
        <f>IF(N224="zníž. prenesená",J224,0)</f>
        <v>0</v>
      </c>
      <c r="BI224" s="201">
        <f>IF(N224="nulová",J224,0)</f>
        <v>0</v>
      </c>
      <c r="BJ224" s="18" t="s">
        <v>102</v>
      </c>
      <c r="BK224" s="202">
        <f>ROUND(I224*H224,3)</f>
        <v>0</v>
      </c>
      <c r="BL224" s="18" t="s">
        <v>163</v>
      </c>
      <c r="BM224" s="200" t="s">
        <v>738</v>
      </c>
    </row>
    <row r="225" spans="1:65" s="13" customFormat="1">
      <c r="B225" s="203"/>
      <c r="C225" s="204"/>
      <c r="D225" s="205" t="s">
        <v>177</v>
      </c>
      <c r="E225" s="206" t="s">
        <v>1</v>
      </c>
      <c r="F225" s="207" t="s">
        <v>739</v>
      </c>
      <c r="G225" s="204"/>
      <c r="H225" s="208">
        <v>13.09</v>
      </c>
      <c r="I225" s="209"/>
      <c r="J225" s="204"/>
      <c r="K225" s="204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177</v>
      </c>
      <c r="AU225" s="214" t="s">
        <v>102</v>
      </c>
      <c r="AV225" s="13" t="s">
        <v>102</v>
      </c>
      <c r="AW225" s="13" t="s">
        <v>30</v>
      </c>
      <c r="AX225" s="13" t="s">
        <v>83</v>
      </c>
      <c r="AY225" s="214" t="s">
        <v>156</v>
      </c>
    </row>
    <row r="226" spans="1:65" s="12" customFormat="1" ht="22.95" customHeight="1">
      <c r="B226" s="173"/>
      <c r="C226" s="174"/>
      <c r="D226" s="175" t="s">
        <v>74</v>
      </c>
      <c r="E226" s="187" t="s">
        <v>163</v>
      </c>
      <c r="F226" s="187" t="s">
        <v>740</v>
      </c>
      <c r="G226" s="174"/>
      <c r="H226" s="174"/>
      <c r="I226" s="177"/>
      <c r="J226" s="188">
        <f>BK226</f>
        <v>0</v>
      </c>
      <c r="K226" s="174"/>
      <c r="L226" s="179"/>
      <c r="M226" s="180"/>
      <c r="N226" s="181"/>
      <c r="O226" s="181"/>
      <c r="P226" s="182">
        <f>SUM(P227:P232)</f>
        <v>0</v>
      </c>
      <c r="Q226" s="181"/>
      <c r="R226" s="182">
        <f>SUM(R227:R232)</f>
        <v>5.6109996000000004</v>
      </c>
      <c r="S226" s="181"/>
      <c r="T226" s="183">
        <f>SUM(T227:T232)</f>
        <v>0</v>
      </c>
      <c r="AR226" s="184" t="s">
        <v>83</v>
      </c>
      <c r="AT226" s="185" t="s">
        <v>74</v>
      </c>
      <c r="AU226" s="185" t="s">
        <v>83</v>
      </c>
      <c r="AY226" s="184" t="s">
        <v>156</v>
      </c>
      <c r="BK226" s="186">
        <f>SUM(BK227:BK232)</f>
        <v>0</v>
      </c>
    </row>
    <row r="227" spans="1:65" s="2" customFormat="1" ht="24.15" customHeight="1">
      <c r="A227" s="35"/>
      <c r="B227" s="36"/>
      <c r="C227" s="189" t="s">
        <v>316</v>
      </c>
      <c r="D227" s="189" t="s">
        <v>159</v>
      </c>
      <c r="E227" s="190" t="s">
        <v>741</v>
      </c>
      <c r="F227" s="191" t="s">
        <v>742</v>
      </c>
      <c r="G227" s="192" t="s">
        <v>181</v>
      </c>
      <c r="H227" s="193">
        <v>3.294</v>
      </c>
      <c r="I227" s="194"/>
      <c r="J227" s="193">
        <f>ROUND(I227*H227,3)</f>
        <v>0</v>
      </c>
      <c r="K227" s="195"/>
      <c r="L227" s="40"/>
      <c r="M227" s="196" t="s">
        <v>1</v>
      </c>
      <c r="N227" s="197" t="s">
        <v>41</v>
      </c>
      <c r="O227" s="72"/>
      <c r="P227" s="198">
        <f>O227*H227</f>
        <v>0</v>
      </c>
      <c r="Q227" s="198">
        <v>1.7034</v>
      </c>
      <c r="R227" s="198">
        <f>Q227*H227</f>
        <v>5.6109996000000004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163</v>
      </c>
      <c r="AT227" s="200" t="s">
        <v>159</v>
      </c>
      <c r="AU227" s="200" t="s">
        <v>102</v>
      </c>
      <c r="AY227" s="18" t="s">
        <v>156</v>
      </c>
      <c r="BE227" s="201">
        <f>IF(N227="základná",J227,0)</f>
        <v>0</v>
      </c>
      <c r="BF227" s="201">
        <f>IF(N227="znížená",J227,0)</f>
        <v>0</v>
      </c>
      <c r="BG227" s="201">
        <f>IF(N227="zákl. prenesená",J227,0)</f>
        <v>0</v>
      </c>
      <c r="BH227" s="201">
        <f>IF(N227="zníž. prenesená",J227,0)</f>
        <v>0</v>
      </c>
      <c r="BI227" s="201">
        <f>IF(N227="nulová",J227,0)</f>
        <v>0</v>
      </c>
      <c r="BJ227" s="18" t="s">
        <v>102</v>
      </c>
      <c r="BK227" s="202">
        <f>ROUND(I227*H227,3)</f>
        <v>0</v>
      </c>
      <c r="BL227" s="18" t="s">
        <v>163</v>
      </c>
      <c r="BM227" s="200" t="s">
        <v>743</v>
      </c>
    </row>
    <row r="228" spans="1:65" s="13" customFormat="1">
      <c r="B228" s="203"/>
      <c r="C228" s="204"/>
      <c r="D228" s="205" t="s">
        <v>177</v>
      </c>
      <c r="E228" s="206" t="s">
        <v>1</v>
      </c>
      <c r="F228" s="207" t="s">
        <v>744</v>
      </c>
      <c r="G228" s="204"/>
      <c r="H228" s="208">
        <v>1.998</v>
      </c>
      <c r="I228" s="209"/>
      <c r="J228" s="204"/>
      <c r="K228" s="204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177</v>
      </c>
      <c r="AU228" s="214" t="s">
        <v>102</v>
      </c>
      <c r="AV228" s="13" t="s">
        <v>102</v>
      </c>
      <c r="AW228" s="13" t="s">
        <v>30</v>
      </c>
      <c r="AX228" s="13" t="s">
        <v>75</v>
      </c>
      <c r="AY228" s="214" t="s">
        <v>156</v>
      </c>
    </row>
    <row r="229" spans="1:65" s="13" customFormat="1">
      <c r="B229" s="203"/>
      <c r="C229" s="204"/>
      <c r="D229" s="205" t="s">
        <v>177</v>
      </c>
      <c r="E229" s="206" t="s">
        <v>1</v>
      </c>
      <c r="F229" s="207" t="s">
        <v>745</v>
      </c>
      <c r="G229" s="204"/>
      <c r="H229" s="208">
        <v>7.1999999999999995E-2</v>
      </c>
      <c r="I229" s="209"/>
      <c r="J229" s="204"/>
      <c r="K229" s="204"/>
      <c r="L229" s="210"/>
      <c r="M229" s="211"/>
      <c r="N229" s="212"/>
      <c r="O229" s="212"/>
      <c r="P229" s="212"/>
      <c r="Q229" s="212"/>
      <c r="R229" s="212"/>
      <c r="S229" s="212"/>
      <c r="T229" s="213"/>
      <c r="AT229" s="214" t="s">
        <v>177</v>
      </c>
      <c r="AU229" s="214" t="s">
        <v>102</v>
      </c>
      <c r="AV229" s="13" t="s">
        <v>102</v>
      </c>
      <c r="AW229" s="13" t="s">
        <v>30</v>
      </c>
      <c r="AX229" s="13" t="s">
        <v>75</v>
      </c>
      <c r="AY229" s="214" t="s">
        <v>156</v>
      </c>
    </row>
    <row r="230" spans="1:65" s="13" customFormat="1">
      <c r="B230" s="203"/>
      <c r="C230" s="204"/>
      <c r="D230" s="205" t="s">
        <v>177</v>
      </c>
      <c r="E230" s="206" t="s">
        <v>1</v>
      </c>
      <c r="F230" s="207" t="s">
        <v>746</v>
      </c>
      <c r="G230" s="204"/>
      <c r="H230" s="208">
        <v>0.14399999999999999</v>
      </c>
      <c r="I230" s="209"/>
      <c r="J230" s="204"/>
      <c r="K230" s="204"/>
      <c r="L230" s="210"/>
      <c r="M230" s="211"/>
      <c r="N230" s="212"/>
      <c r="O230" s="212"/>
      <c r="P230" s="212"/>
      <c r="Q230" s="212"/>
      <c r="R230" s="212"/>
      <c r="S230" s="212"/>
      <c r="T230" s="213"/>
      <c r="AT230" s="214" t="s">
        <v>177</v>
      </c>
      <c r="AU230" s="214" t="s">
        <v>102</v>
      </c>
      <c r="AV230" s="13" t="s">
        <v>102</v>
      </c>
      <c r="AW230" s="13" t="s">
        <v>30</v>
      </c>
      <c r="AX230" s="13" t="s">
        <v>75</v>
      </c>
      <c r="AY230" s="214" t="s">
        <v>156</v>
      </c>
    </row>
    <row r="231" spans="1:65" s="13" customFormat="1">
      <c r="B231" s="203"/>
      <c r="C231" s="204"/>
      <c r="D231" s="205" t="s">
        <v>177</v>
      </c>
      <c r="E231" s="206" t="s">
        <v>1</v>
      </c>
      <c r="F231" s="207" t="s">
        <v>747</v>
      </c>
      <c r="G231" s="204"/>
      <c r="H231" s="208">
        <v>1.08</v>
      </c>
      <c r="I231" s="209"/>
      <c r="J231" s="204"/>
      <c r="K231" s="204"/>
      <c r="L231" s="210"/>
      <c r="M231" s="211"/>
      <c r="N231" s="212"/>
      <c r="O231" s="212"/>
      <c r="P231" s="212"/>
      <c r="Q231" s="212"/>
      <c r="R231" s="212"/>
      <c r="S231" s="212"/>
      <c r="T231" s="213"/>
      <c r="AT231" s="214" t="s">
        <v>177</v>
      </c>
      <c r="AU231" s="214" t="s">
        <v>102</v>
      </c>
      <c r="AV231" s="13" t="s">
        <v>102</v>
      </c>
      <c r="AW231" s="13" t="s">
        <v>30</v>
      </c>
      <c r="AX231" s="13" t="s">
        <v>75</v>
      </c>
      <c r="AY231" s="214" t="s">
        <v>156</v>
      </c>
    </row>
    <row r="232" spans="1:65" s="14" customFormat="1">
      <c r="B232" s="215"/>
      <c r="C232" s="216"/>
      <c r="D232" s="205" t="s">
        <v>177</v>
      </c>
      <c r="E232" s="217" t="s">
        <v>1</v>
      </c>
      <c r="F232" s="218" t="s">
        <v>185</v>
      </c>
      <c r="G232" s="216"/>
      <c r="H232" s="219">
        <v>3.294</v>
      </c>
      <c r="I232" s="220"/>
      <c r="J232" s="216"/>
      <c r="K232" s="216"/>
      <c r="L232" s="221"/>
      <c r="M232" s="222"/>
      <c r="N232" s="223"/>
      <c r="O232" s="223"/>
      <c r="P232" s="223"/>
      <c r="Q232" s="223"/>
      <c r="R232" s="223"/>
      <c r="S232" s="223"/>
      <c r="T232" s="224"/>
      <c r="AT232" s="225" t="s">
        <v>177</v>
      </c>
      <c r="AU232" s="225" t="s">
        <v>102</v>
      </c>
      <c r="AV232" s="14" t="s">
        <v>163</v>
      </c>
      <c r="AW232" s="14" t="s">
        <v>30</v>
      </c>
      <c r="AX232" s="14" t="s">
        <v>83</v>
      </c>
      <c r="AY232" s="225" t="s">
        <v>156</v>
      </c>
    </row>
    <row r="233" spans="1:65" s="12" customFormat="1" ht="22.95" customHeight="1">
      <c r="B233" s="173"/>
      <c r="C233" s="174"/>
      <c r="D233" s="175" t="s">
        <v>74</v>
      </c>
      <c r="E233" s="187" t="s">
        <v>216</v>
      </c>
      <c r="F233" s="187" t="s">
        <v>748</v>
      </c>
      <c r="G233" s="174"/>
      <c r="H233" s="174"/>
      <c r="I233" s="177"/>
      <c r="J233" s="188">
        <f>BK233</f>
        <v>0</v>
      </c>
      <c r="K233" s="174"/>
      <c r="L233" s="179"/>
      <c r="M233" s="180"/>
      <c r="N233" s="181"/>
      <c r="O233" s="181"/>
      <c r="P233" s="182">
        <f>SUM(P234:P263)</f>
        <v>0</v>
      </c>
      <c r="Q233" s="181"/>
      <c r="R233" s="182">
        <f>SUM(R234:R263)</f>
        <v>3.7138178000000002</v>
      </c>
      <c r="S233" s="181"/>
      <c r="T233" s="183">
        <f>SUM(T234:T263)</f>
        <v>0</v>
      </c>
      <c r="AR233" s="184" t="s">
        <v>83</v>
      </c>
      <c r="AT233" s="185" t="s">
        <v>74</v>
      </c>
      <c r="AU233" s="185" t="s">
        <v>83</v>
      </c>
      <c r="AY233" s="184" t="s">
        <v>156</v>
      </c>
      <c r="BK233" s="186">
        <f>SUM(BK234:BK263)</f>
        <v>0</v>
      </c>
    </row>
    <row r="234" spans="1:65" s="2" customFormat="1" ht="24.15" customHeight="1">
      <c r="A234" s="35"/>
      <c r="B234" s="36"/>
      <c r="C234" s="189" t="s">
        <v>321</v>
      </c>
      <c r="D234" s="189" t="s">
        <v>159</v>
      </c>
      <c r="E234" s="190" t="s">
        <v>749</v>
      </c>
      <c r="F234" s="191" t="s">
        <v>750</v>
      </c>
      <c r="G234" s="192" t="s">
        <v>175</v>
      </c>
      <c r="H234" s="193">
        <v>5</v>
      </c>
      <c r="I234" s="194"/>
      <c r="J234" s="193">
        <f>ROUND(I234*H234,3)</f>
        <v>0</v>
      </c>
      <c r="K234" s="195"/>
      <c r="L234" s="40"/>
      <c r="M234" s="196" t="s">
        <v>1</v>
      </c>
      <c r="N234" s="197" t="s">
        <v>41</v>
      </c>
      <c r="O234" s="72"/>
      <c r="P234" s="198">
        <f>O234*H234</f>
        <v>0</v>
      </c>
      <c r="Q234" s="198">
        <v>1.0000000000000001E-5</v>
      </c>
      <c r="R234" s="198">
        <f>Q234*H234</f>
        <v>5.0000000000000002E-5</v>
      </c>
      <c r="S234" s="198">
        <v>0</v>
      </c>
      <c r="T234" s="19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163</v>
      </c>
      <c r="AT234" s="200" t="s">
        <v>159</v>
      </c>
      <c r="AU234" s="200" t="s">
        <v>102</v>
      </c>
      <c r="AY234" s="18" t="s">
        <v>156</v>
      </c>
      <c r="BE234" s="201">
        <f>IF(N234="základná",J234,0)</f>
        <v>0</v>
      </c>
      <c r="BF234" s="201">
        <f>IF(N234="znížená",J234,0)</f>
        <v>0</v>
      </c>
      <c r="BG234" s="201">
        <f>IF(N234="zákl. prenesená",J234,0)</f>
        <v>0</v>
      </c>
      <c r="BH234" s="201">
        <f>IF(N234="zníž. prenesená",J234,0)</f>
        <v>0</v>
      </c>
      <c r="BI234" s="201">
        <f>IF(N234="nulová",J234,0)</f>
        <v>0</v>
      </c>
      <c r="BJ234" s="18" t="s">
        <v>102</v>
      </c>
      <c r="BK234" s="202">
        <f>ROUND(I234*H234,3)</f>
        <v>0</v>
      </c>
      <c r="BL234" s="18" t="s">
        <v>163</v>
      </c>
      <c r="BM234" s="200" t="s">
        <v>751</v>
      </c>
    </row>
    <row r="235" spans="1:65" s="13" customFormat="1">
      <c r="B235" s="203"/>
      <c r="C235" s="204"/>
      <c r="D235" s="205" t="s">
        <v>177</v>
      </c>
      <c r="E235" s="206" t="s">
        <v>1</v>
      </c>
      <c r="F235" s="207" t="s">
        <v>752</v>
      </c>
      <c r="G235" s="204"/>
      <c r="H235" s="208">
        <v>5</v>
      </c>
      <c r="I235" s="209"/>
      <c r="J235" s="204"/>
      <c r="K235" s="204"/>
      <c r="L235" s="210"/>
      <c r="M235" s="211"/>
      <c r="N235" s="212"/>
      <c r="O235" s="212"/>
      <c r="P235" s="212"/>
      <c r="Q235" s="212"/>
      <c r="R235" s="212"/>
      <c r="S235" s="212"/>
      <c r="T235" s="213"/>
      <c r="AT235" s="214" t="s">
        <v>177</v>
      </c>
      <c r="AU235" s="214" t="s">
        <v>102</v>
      </c>
      <c r="AV235" s="13" t="s">
        <v>102</v>
      </c>
      <c r="AW235" s="13" t="s">
        <v>30</v>
      </c>
      <c r="AX235" s="13" t="s">
        <v>75</v>
      </c>
      <c r="AY235" s="214" t="s">
        <v>156</v>
      </c>
    </row>
    <row r="236" spans="1:65" s="14" customFormat="1">
      <c r="B236" s="215"/>
      <c r="C236" s="216"/>
      <c r="D236" s="205" t="s">
        <v>177</v>
      </c>
      <c r="E236" s="217" t="s">
        <v>1</v>
      </c>
      <c r="F236" s="218" t="s">
        <v>185</v>
      </c>
      <c r="G236" s="216"/>
      <c r="H236" s="219">
        <v>5</v>
      </c>
      <c r="I236" s="220"/>
      <c r="J236" s="216"/>
      <c r="K236" s="216"/>
      <c r="L236" s="221"/>
      <c r="M236" s="222"/>
      <c r="N236" s="223"/>
      <c r="O236" s="223"/>
      <c r="P236" s="223"/>
      <c r="Q236" s="223"/>
      <c r="R236" s="223"/>
      <c r="S236" s="223"/>
      <c r="T236" s="224"/>
      <c r="AT236" s="225" t="s">
        <v>177</v>
      </c>
      <c r="AU236" s="225" t="s">
        <v>102</v>
      </c>
      <c r="AV236" s="14" t="s">
        <v>163</v>
      </c>
      <c r="AW236" s="14" t="s">
        <v>30</v>
      </c>
      <c r="AX236" s="14" t="s">
        <v>83</v>
      </c>
      <c r="AY236" s="225" t="s">
        <v>156</v>
      </c>
    </row>
    <row r="237" spans="1:65" s="2" customFormat="1" ht="24.15" customHeight="1">
      <c r="A237" s="35"/>
      <c r="B237" s="36"/>
      <c r="C237" s="236" t="s">
        <v>326</v>
      </c>
      <c r="D237" s="236" t="s">
        <v>333</v>
      </c>
      <c r="E237" s="237" t="s">
        <v>753</v>
      </c>
      <c r="F237" s="238" t="s">
        <v>754</v>
      </c>
      <c r="G237" s="239" t="s">
        <v>162</v>
      </c>
      <c r="H237" s="240">
        <v>5.5</v>
      </c>
      <c r="I237" s="241"/>
      <c r="J237" s="240">
        <f>ROUND(I237*H237,3)</f>
        <v>0</v>
      </c>
      <c r="K237" s="242"/>
      <c r="L237" s="243"/>
      <c r="M237" s="244" t="s">
        <v>1</v>
      </c>
      <c r="N237" s="245" t="s">
        <v>41</v>
      </c>
      <c r="O237" s="72"/>
      <c r="P237" s="198">
        <f>O237*H237</f>
        <v>0</v>
      </c>
      <c r="Q237" s="198">
        <v>6.0899999999999999E-3</v>
      </c>
      <c r="R237" s="198">
        <f>Q237*H237</f>
        <v>3.3494999999999997E-2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216</v>
      </c>
      <c r="AT237" s="200" t="s">
        <v>333</v>
      </c>
      <c r="AU237" s="200" t="s">
        <v>102</v>
      </c>
      <c r="AY237" s="18" t="s">
        <v>156</v>
      </c>
      <c r="BE237" s="201">
        <f>IF(N237="základná",J237,0)</f>
        <v>0</v>
      </c>
      <c r="BF237" s="201">
        <f>IF(N237="znížená",J237,0)</f>
        <v>0</v>
      </c>
      <c r="BG237" s="201">
        <f>IF(N237="zákl. prenesená",J237,0)</f>
        <v>0</v>
      </c>
      <c r="BH237" s="201">
        <f>IF(N237="zníž. prenesená",J237,0)</f>
        <v>0</v>
      </c>
      <c r="BI237" s="201">
        <f>IF(N237="nulová",J237,0)</f>
        <v>0</v>
      </c>
      <c r="BJ237" s="18" t="s">
        <v>102</v>
      </c>
      <c r="BK237" s="202">
        <f>ROUND(I237*H237,3)</f>
        <v>0</v>
      </c>
      <c r="BL237" s="18" t="s">
        <v>163</v>
      </c>
      <c r="BM237" s="200" t="s">
        <v>755</v>
      </c>
    </row>
    <row r="238" spans="1:65" s="13" customFormat="1">
      <c r="B238" s="203"/>
      <c r="C238" s="204"/>
      <c r="D238" s="205" t="s">
        <v>177</v>
      </c>
      <c r="E238" s="206" t="s">
        <v>1</v>
      </c>
      <c r="F238" s="207" t="s">
        <v>756</v>
      </c>
      <c r="G238" s="204"/>
      <c r="H238" s="208">
        <v>5.5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177</v>
      </c>
      <c r="AU238" s="214" t="s">
        <v>102</v>
      </c>
      <c r="AV238" s="13" t="s">
        <v>102</v>
      </c>
      <c r="AW238" s="13" t="s">
        <v>30</v>
      </c>
      <c r="AX238" s="13" t="s">
        <v>83</v>
      </c>
      <c r="AY238" s="214" t="s">
        <v>156</v>
      </c>
    </row>
    <row r="239" spans="1:65" s="2" customFormat="1" ht="24.15" customHeight="1">
      <c r="A239" s="35"/>
      <c r="B239" s="36"/>
      <c r="C239" s="189" t="s">
        <v>332</v>
      </c>
      <c r="D239" s="189" t="s">
        <v>159</v>
      </c>
      <c r="E239" s="190" t="s">
        <v>757</v>
      </c>
      <c r="F239" s="191" t="s">
        <v>758</v>
      </c>
      <c r="G239" s="192" t="s">
        <v>175</v>
      </c>
      <c r="H239" s="193">
        <v>102.6</v>
      </c>
      <c r="I239" s="194"/>
      <c r="J239" s="193">
        <f>ROUND(I239*H239,3)</f>
        <v>0</v>
      </c>
      <c r="K239" s="195"/>
      <c r="L239" s="40"/>
      <c r="M239" s="196" t="s">
        <v>1</v>
      </c>
      <c r="N239" s="197" t="s">
        <v>41</v>
      </c>
      <c r="O239" s="72"/>
      <c r="P239" s="198">
        <f>O239*H239</f>
        <v>0</v>
      </c>
      <c r="Q239" s="198">
        <v>1.0000000000000001E-5</v>
      </c>
      <c r="R239" s="198">
        <f>Q239*H239</f>
        <v>1.026E-3</v>
      </c>
      <c r="S239" s="198">
        <v>0</v>
      </c>
      <c r="T239" s="19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0" t="s">
        <v>163</v>
      </c>
      <c r="AT239" s="200" t="s">
        <v>159</v>
      </c>
      <c r="AU239" s="200" t="s">
        <v>102</v>
      </c>
      <c r="AY239" s="18" t="s">
        <v>156</v>
      </c>
      <c r="BE239" s="201">
        <f>IF(N239="základná",J239,0)</f>
        <v>0</v>
      </c>
      <c r="BF239" s="201">
        <f>IF(N239="znížená",J239,0)</f>
        <v>0</v>
      </c>
      <c r="BG239" s="201">
        <f>IF(N239="zákl. prenesená",J239,0)</f>
        <v>0</v>
      </c>
      <c r="BH239" s="201">
        <f>IF(N239="zníž. prenesená",J239,0)</f>
        <v>0</v>
      </c>
      <c r="BI239" s="201">
        <f>IF(N239="nulová",J239,0)</f>
        <v>0</v>
      </c>
      <c r="BJ239" s="18" t="s">
        <v>102</v>
      </c>
      <c r="BK239" s="202">
        <f>ROUND(I239*H239,3)</f>
        <v>0</v>
      </c>
      <c r="BL239" s="18" t="s">
        <v>163</v>
      </c>
      <c r="BM239" s="200" t="s">
        <v>759</v>
      </c>
    </row>
    <row r="240" spans="1:65" s="13" customFormat="1">
      <c r="B240" s="203"/>
      <c r="C240" s="204"/>
      <c r="D240" s="205" t="s">
        <v>177</v>
      </c>
      <c r="E240" s="206" t="s">
        <v>1</v>
      </c>
      <c r="F240" s="207" t="s">
        <v>760</v>
      </c>
      <c r="G240" s="204"/>
      <c r="H240" s="208">
        <v>66.599999999999994</v>
      </c>
      <c r="I240" s="209"/>
      <c r="J240" s="204"/>
      <c r="K240" s="204"/>
      <c r="L240" s="210"/>
      <c r="M240" s="211"/>
      <c r="N240" s="212"/>
      <c r="O240" s="212"/>
      <c r="P240" s="212"/>
      <c r="Q240" s="212"/>
      <c r="R240" s="212"/>
      <c r="S240" s="212"/>
      <c r="T240" s="213"/>
      <c r="AT240" s="214" t="s">
        <v>177</v>
      </c>
      <c r="AU240" s="214" t="s">
        <v>102</v>
      </c>
      <c r="AV240" s="13" t="s">
        <v>102</v>
      </c>
      <c r="AW240" s="13" t="s">
        <v>30</v>
      </c>
      <c r="AX240" s="13" t="s">
        <v>75</v>
      </c>
      <c r="AY240" s="214" t="s">
        <v>156</v>
      </c>
    </row>
    <row r="241" spans="1:65" s="13" customFormat="1">
      <c r="B241" s="203"/>
      <c r="C241" s="204"/>
      <c r="D241" s="205" t="s">
        <v>177</v>
      </c>
      <c r="E241" s="206" t="s">
        <v>1</v>
      </c>
      <c r="F241" s="207" t="s">
        <v>761</v>
      </c>
      <c r="G241" s="204"/>
      <c r="H241" s="208">
        <v>36</v>
      </c>
      <c r="I241" s="209"/>
      <c r="J241" s="204"/>
      <c r="K241" s="204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177</v>
      </c>
      <c r="AU241" s="214" t="s">
        <v>102</v>
      </c>
      <c r="AV241" s="13" t="s">
        <v>102</v>
      </c>
      <c r="AW241" s="13" t="s">
        <v>30</v>
      </c>
      <c r="AX241" s="13" t="s">
        <v>75</v>
      </c>
      <c r="AY241" s="214" t="s">
        <v>156</v>
      </c>
    </row>
    <row r="242" spans="1:65" s="14" customFormat="1">
      <c r="B242" s="215"/>
      <c r="C242" s="216"/>
      <c r="D242" s="205" t="s">
        <v>177</v>
      </c>
      <c r="E242" s="217" t="s">
        <v>1</v>
      </c>
      <c r="F242" s="218" t="s">
        <v>185</v>
      </c>
      <c r="G242" s="216"/>
      <c r="H242" s="219">
        <v>102.6</v>
      </c>
      <c r="I242" s="220"/>
      <c r="J242" s="216"/>
      <c r="K242" s="216"/>
      <c r="L242" s="221"/>
      <c r="M242" s="222"/>
      <c r="N242" s="223"/>
      <c r="O242" s="223"/>
      <c r="P242" s="223"/>
      <c r="Q242" s="223"/>
      <c r="R242" s="223"/>
      <c r="S242" s="223"/>
      <c r="T242" s="224"/>
      <c r="AT242" s="225" t="s">
        <v>177</v>
      </c>
      <c r="AU242" s="225" t="s">
        <v>102</v>
      </c>
      <c r="AV242" s="14" t="s">
        <v>163</v>
      </c>
      <c r="AW242" s="14" t="s">
        <v>30</v>
      </c>
      <c r="AX242" s="14" t="s">
        <v>83</v>
      </c>
      <c r="AY242" s="225" t="s">
        <v>156</v>
      </c>
    </row>
    <row r="243" spans="1:65" s="2" customFormat="1" ht="24.15" customHeight="1">
      <c r="A243" s="35"/>
      <c r="B243" s="36"/>
      <c r="C243" s="236" t="s">
        <v>337</v>
      </c>
      <c r="D243" s="236" t="s">
        <v>333</v>
      </c>
      <c r="E243" s="237" t="s">
        <v>762</v>
      </c>
      <c r="F243" s="238" t="s">
        <v>763</v>
      </c>
      <c r="G243" s="239" t="s">
        <v>175</v>
      </c>
      <c r="H243" s="240">
        <v>112.86</v>
      </c>
      <c r="I243" s="241"/>
      <c r="J243" s="240">
        <f>ROUND(I243*H243,3)</f>
        <v>0</v>
      </c>
      <c r="K243" s="242"/>
      <c r="L243" s="243"/>
      <c r="M243" s="244" t="s">
        <v>1</v>
      </c>
      <c r="N243" s="245" t="s">
        <v>41</v>
      </c>
      <c r="O243" s="72"/>
      <c r="P243" s="198">
        <f>O243*H243</f>
        <v>0</v>
      </c>
      <c r="Q243" s="198">
        <v>1.0540000000000001E-2</v>
      </c>
      <c r="R243" s="198">
        <f>Q243*H243</f>
        <v>1.1895444000000002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216</v>
      </c>
      <c r="AT243" s="200" t="s">
        <v>333</v>
      </c>
      <c r="AU243" s="200" t="s">
        <v>102</v>
      </c>
      <c r="AY243" s="18" t="s">
        <v>156</v>
      </c>
      <c r="BE243" s="201">
        <f>IF(N243="základná",J243,0)</f>
        <v>0</v>
      </c>
      <c r="BF243" s="201">
        <f>IF(N243="znížená",J243,0)</f>
        <v>0</v>
      </c>
      <c r="BG243" s="201">
        <f>IF(N243="zákl. prenesená",J243,0)</f>
        <v>0</v>
      </c>
      <c r="BH243" s="201">
        <f>IF(N243="zníž. prenesená",J243,0)</f>
        <v>0</v>
      </c>
      <c r="BI243" s="201">
        <f>IF(N243="nulová",J243,0)</f>
        <v>0</v>
      </c>
      <c r="BJ243" s="18" t="s">
        <v>102</v>
      </c>
      <c r="BK243" s="202">
        <f>ROUND(I243*H243,3)</f>
        <v>0</v>
      </c>
      <c r="BL243" s="18" t="s">
        <v>163</v>
      </c>
      <c r="BM243" s="200" t="s">
        <v>764</v>
      </c>
    </row>
    <row r="244" spans="1:65" s="13" customFormat="1">
      <c r="B244" s="203"/>
      <c r="C244" s="204"/>
      <c r="D244" s="205" t="s">
        <v>177</v>
      </c>
      <c r="E244" s="206" t="s">
        <v>1</v>
      </c>
      <c r="F244" s="207" t="s">
        <v>765</v>
      </c>
      <c r="G244" s="204"/>
      <c r="H244" s="208">
        <v>112.86</v>
      </c>
      <c r="I244" s="209"/>
      <c r="J244" s="204"/>
      <c r="K244" s="204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177</v>
      </c>
      <c r="AU244" s="214" t="s">
        <v>102</v>
      </c>
      <c r="AV244" s="13" t="s">
        <v>102</v>
      </c>
      <c r="AW244" s="13" t="s">
        <v>30</v>
      </c>
      <c r="AX244" s="13" t="s">
        <v>83</v>
      </c>
      <c r="AY244" s="214" t="s">
        <v>156</v>
      </c>
    </row>
    <row r="245" spans="1:65" s="2" customFormat="1" ht="14.4" customHeight="1">
      <c r="A245" s="35"/>
      <c r="B245" s="36"/>
      <c r="C245" s="189" t="s">
        <v>342</v>
      </c>
      <c r="D245" s="189" t="s">
        <v>159</v>
      </c>
      <c r="E245" s="190" t="s">
        <v>766</v>
      </c>
      <c r="F245" s="191" t="s">
        <v>767</v>
      </c>
      <c r="G245" s="192" t="s">
        <v>162</v>
      </c>
      <c r="H245" s="193">
        <v>4</v>
      </c>
      <c r="I245" s="194"/>
      <c r="J245" s="193">
        <f>ROUND(I245*H245,3)</f>
        <v>0</v>
      </c>
      <c r="K245" s="195"/>
      <c r="L245" s="40"/>
      <c r="M245" s="196" t="s">
        <v>1</v>
      </c>
      <c r="N245" s="197" t="s">
        <v>41</v>
      </c>
      <c r="O245" s="72"/>
      <c r="P245" s="198">
        <f>O245*H245</f>
        <v>0</v>
      </c>
      <c r="Q245" s="198">
        <v>4.0000000000000003E-5</v>
      </c>
      <c r="R245" s="198">
        <f>Q245*H245</f>
        <v>1.6000000000000001E-4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163</v>
      </c>
      <c r="AT245" s="200" t="s">
        <v>159</v>
      </c>
      <c r="AU245" s="200" t="s">
        <v>102</v>
      </c>
      <c r="AY245" s="18" t="s">
        <v>156</v>
      </c>
      <c r="BE245" s="201">
        <f>IF(N245="základná",J245,0)</f>
        <v>0</v>
      </c>
      <c r="BF245" s="201">
        <f>IF(N245="znížená",J245,0)</f>
        <v>0</v>
      </c>
      <c r="BG245" s="201">
        <f>IF(N245="zákl. prenesená",J245,0)</f>
        <v>0</v>
      </c>
      <c r="BH245" s="201">
        <f>IF(N245="zníž. prenesená",J245,0)</f>
        <v>0</v>
      </c>
      <c r="BI245" s="201">
        <f>IF(N245="nulová",J245,0)</f>
        <v>0</v>
      </c>
      <c r="BJ245" s="18" t="s">
        <v>102</v>
      </c>
      <c r="BK245" s="202">
        <f>ROUND(I245*H245,3)</f>
        <v>0</v>
      </c>
      <c r="BL245" s="18" t="s">
        <v>163</v>
      </c>
      <c r="BM245" s="200" t="s">
        <v>768</v>
      </c>
    </row>
    <row r="246" spans="1:65" s="13" customFormat="1">
      <c r="B246" s="203"/>
      <c r="C246" s="204"/>
      <c r="D246" s="205" t="s">
        <v>177</v>
      </c>
      <c r="E246" s="206" t="s">
        <v>1</v>
      </c>
      <c r="F246" s="207" t="s">
        <v>163</v>
      </c>
      <c r="G246" s="204"/>
      <c r="H246" s="208">
        <v>4</v>
      </c>
      <c r="I246" s="209"/>
      <c r="J246" s="204"/>
      <c r="K246" s="204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177</v>
      </c>
      <c r="AU246" s="214" t="s">
        <v>102</v>
      </c>
      <c r="AV246" s="13" t="s">
        <v>102</v>
      </c>
      <c r="AW246" s="13" t="s">
        <v>30</v>
      </c>
      <c r="AX246" s="13" t="s">
        <v>83</v>
      </c>
      <c r="AY246" s="214" t="s">
        <v>156</v>
      </c>
    </row>
    <row r="247" spans="1:65" s="2" customFormat="1" ht="24.15" customHeight="1">
      <c r="A247" s="35"/>
      <c r="B247" s="36"/>
      <c r="C247" s="236" t="s">
        <v>346</v>
      </c>
      <c r="D247" s="236" t="s">
        <v>333</v>
      </c>
      <c r="E247" s="237" t="s">
        <v>769</v>
      </c>
      <c r="F247" s="238" t="s">
        <v>770</v>
      </c>
      <c r="G247" s="239" t="s">
        <v>162</v>
      </c>
      <c r="H247" s="240">
        <v>4</v>
      </c>
      <c r="I247" s="241"/>
      <c r="J247" s="240">
        <f>ROUND(I247*H247,3)</f>
        <v>0</v>
      </c>
      <c r="K247" s="242"/>
      <c r="L247" s="243"/>
      <c r="M247" s="244" t="s">
        <v>1</v>
      </c>
      <c r="N247" s="245" t="s">
        <v>41</v>
      </c>
      <c r="O247" s="72"/>
      <c r="P247" s="198">
        <f>O247*H247</f>
        <v>0</v>
      </c>
      <c r="Q247" s="198">
        <v>3.2000000000000003E-4</v>
      </c>
      <c r="R247" s="198">
        <f>Q247*H247</f>
        <v>1.2800000000000001E-3</v>
      </c>
      <c r="S247" s="198">
        <v>0</v>
      </c>
      <c r="T247" s="19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216</v>
      </c>
      <c r="AT247" s="200" t="s">
        <v>333</v>
      </c>
      <c r="AU247" s="200" t="s">
        <v>102</v>
      </c>
      <c r="AY247" s="18" t="s">
        <v>156</v>
      </c>
      <c r="BE247" s="201">
        <f>IF(N247="základná",J247,0)</f>
        <v>0</v>
      </c>
      <c r="BF247" s="201">
        <f>IF(N247="znížená",J247,0)</f>
        <v>0</v>
      </c>
      <c r="BG247" s="201">
        <f>IF(N247="zákl. prenesená",J247,0)</f>
        <v>0</v>
      </c>
      <c r="BH247" s="201">
        <f>IF(N247="zníž. prenesená",J247,0)</f>
        <v>0</v>
      </c>
      <c r="BI247" s="201">
        <f>IF(N247="nulová",J247,0)</f>
        <v>0</v>
      </c>
      <c r="BJ247" s="18" t="s">
        <v>102</v>
      </c>
      <c r="BK247" s="202">
        <f>ROUND(I247*H247,3)</f>
        <v>0</v>
      </c>
      <c r="BL247" s="18" t="s">
        <v>163</v>
      </c>
      <c r="BM247" s="200" t="s">
        <v>771</v>
      </c>
    </row>
    <row r="248" spans="1:65" s="2" customFormat="1" ht="14.4" customHeight="1">
      <c r="A248" s="35"/>
      <c r="B248" s="36"/>
      <c r="C248" s="189" t="s">
        <v>350</v>
      </c>
      <c r="D248" s="189" t="s">
        <v>159</v>
      </c>
      <c r="E248" s="190" t="s">
        <v>772</v>
      </c>
      <c r="F248" s="191" t="s">
        <v>773</v>
      </c>
      <c r="G248" s="192" t="s">
        <v>162</v>
      </c>
      <c r="H248" s="193">
        <v>8</v>
      </c>
      <c r="I248" s="194"/>
      <c r="J248" s="193">
        <f>ROUND(I248*H248,3)</f>
        <v>0</v>
      </c>
      <c r="K248" s="195"/>
      <c r="L248" s="40"/>
      <c r="M248" s="196" t="s">
        <v>1</v>
      </c>
      <c r="N248" s="197" t="s">
        <v>41</v>
      </c>
      <c r="O248" s="72"/>
      <c r="P248" s="198">
        <f>O248*H248</f>
        <v>0</v>
      </c>
      <c r="Q248" s="198">
        <v>5.0000000000000002E-5</v>
      </c>
      <c r="R248" s="198">
        <f>Q248*H248</f>
        <v>4.0000000000000002E-4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163</v>
      </c>
      <c r="AT248" s="200" t="s">
        <v>159</v>
      </c>
      <c r="AU248" s="200" t="s">
        <v>102</v>
      </c>
      <c r="AY248" s="18" t="s">
        <v>156</v>
      </c>
      <c r="BE248" s="201">
        <f>IF(N248="základná",J248,0)</f>
        <v>0</v>
      </c>
      <c r="BF248" s="201">
        <f>IF(N248="znížená",J248,0)</f>
        <v>0</v>
      </c>
      <c r="BG248" s="201">
        <f>IF(N248="zákl. prenesená",J248,0)</f>
        <v>0</v>
      </c>
      <c r="BH248" s="201">
        <f>IF(N248="zníž. prenesená",J248,0)</f>
        <v>0</v>
      </c>
      <c r="BI248" s="201">
        <f>IF(N248="nulová",J248,0)</f>
        <v>0</v>
      </c>
      <c r="BJ248" s="18" t="s">
        <v>102</v>
      </c>
      <c r="BK248" s="202">
        <f>ROUND(I248*H248,3)</f>
        <v>0</v>
      </c>
      <c r="BL248" s="18" t="s">
        <v>163</v>
      </c>
      <c r="BM248" s="200" t="s">
        <v>774</v>
      </c>
    </row>
    <row r="249" spans="1:65" s="13" customFormat="1">
      <c r="B249" s="203"/>
      <c r="C249" s="204"/>
      <c r="D249" s="205" t="s">
        <v>177</v>
      </c>
      <c r="E249" s="206" t="s">
        <v>1</v>
      </c>
      <c r="F249" s="207" t="s">
        <v>216</v>
      </c>
      <c r="G249" s="204"/>
      <c r="H249" s="208">
        <v>8</v>
      </c>
      <c r="I249" s="209"/>
      <c r="J249" s="204"/>
      <c r="K249" s="204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177</v>
      </c>
      <c r="AU249" s="214" t="s">
        <v>102</v>
      </c>
      <c r="AV249" s="13" t="s">
        <v>102</v>
      </c>
      <c r="AW249" s="13" t="s">
        <v>30</v>
      </c>
      <c r="AX249" s="13" t="s">
        <v>83</v>
      </c>
      <c r="AY249" s="214" t="s">
        <v>156</v>
      </c>
    </row>
    <row r="250" spans="1:65" s="2" customFormat="1" ht="24.15" customHeight="1">
      <c r="A250" s="35"/>
      <c r="B250" s="36"/>
      <c r="C250" s="236" t="s">
        <v>358</v>
      </c>
      <c r="D250" s="236" t="s">
        <v>333</v>
      </c>
      <c r="E250" s="237" t="s">
        <v>775</v>
      </c>
      <c r="F250" s="238" t="s">
        <v>776</v>
      </c>
      <c r="G250" s="239" t="s">
        <v>162</v>
      </c>
      <c r="H250" s="240">
        <v>8</v>
      </c>
      <c r="I250" s="241"/>
      <c r="J250" s="240">
        <f>ROUND(I250*H250,3)</f>
        <v>0</v>
      </c>
      <c r="K250" s="242"/>
      <c r="L250" s="243"/>
      <c r="M250" s="244" t="s">
        <v>1</v>
      </c>
      <c r="N250" s="245" t="s">
        <v>41</v>
      </c>
      <c r="O250" s="72"/>
      <c r="P250" s="198">
        <f>O250*H250</f>
        <v>0</v>
      </c>
      <c r="Q250" s="198">
        <v>7.2000000000000005E-4</v>
      </c>
      <c r="R250" s="198">
        <f>Q250*H250</f>
        <v>5.7600000000000004E-3</v>
      </c>
      <c r="S250" s="198">
        <v>0</v>
      </c>
      <c r="T250" s="19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216</v>
      </c>
      <c r="AT250" s="200" t="s">
        <v>333</v>
      </c>
      <c r="AU250" s="200" t="s">
        <v>102</v>
      </c>
      <c r="AY250" s="18" t="s">
        <v>156</v>
      </c>
      <c r="BE250" s="201">
        <f>IF(N250="základná",J250,0)</f>
        <v>0</v>
      </c>
      <c r="BF250" s="201">
        <f>IF(N250="znížená",J250,0)</f>
        <v>0</v>
      </c>
      <c r="BG250" s="201">
        <f>IF(N250="zákl. prenesená",J250,0)</f>
        <v>0</v>
      </c>
      <c r="BH250" s="201">
        <f>IF(N250="zníž. prenesená",J250,0)</f>
        <v>0</v>
      </c>
      <c r="BI250" s="201">
        <f>IF(N250="nulová",J250,0)</f>
        <v>0</v>
      </c>
      <c r="BJ250" s="18" t="s">
        <v>102</v>
      </c>
      <c r="BK250" s="202">
        <f>ROUND(I250*H250,3)</f>
        <v>0</v>
      </c>
      <c r="BL250" s="18" t="s">
        <v>163</v>
      </c>
      <c r="BM250" s="200" t="s">
        <v>777</v>
      </c>
    </row>
    <row r="251" spans="1:65" s="2" customFormat="1" ht="24.15" customHeight="1">
      <c r="A251" s="35"/>
      <c r="B251" s="36"/>
      <c r="C251" s="189" t="s">
        <v>362</v>
      </c>
      <c r="D251" s="189" t="s">
        <v>159</v>
      </c>
      <c r="E251" s="190" t="s">
        <v>778</v>
      </c>
      <c r="F251" s="191" t="s">
        <v>779</v>
      </c>
      <c r="G251" s="192" t="s">
        <v>162</v>
      </c>
      <c r="H251" s="193">
        <v>4</v>
      </c>
      <c r="I251" s="194"/>
      <c r="J251" s="193">
        <f>ROUND(I251*H251,3)</f>
        <v>0</v>
      </c>
      <c r="K251" s="195"/>
      <c r="L251" s="40"/>
      <c r="M251" s="196" t="s">
        <v>1</v>
      </c>
      <c r="N251" s="197" t="s">
        <v>41</v>
      </c>
      <c r="O251" s="72"/>
      <c r="P251" s="198">
        <f>O251*H251</f>
        <v>0</v>
      </c>
      <c r="Q251" s="198">
        <v>0</v>
      </c>
      <c r="R251" s="198">
        <f>Q251*H251</f>
        <v>0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163</v>
      </c>
      <c r="AT251" s="200" t="s">
        <v>159</v>
      </c>
      <c r="AU251" s="200" t="s">
        <v>102</v>
      </c>
      <c r="AY251" s="18" t="s">
        <v>156</v>
      </c>
      <c r="BE251" s="201">
        <f>IF(N251="základná",J251,0)</f>
        <v>0</v>
      </c>
      <c r="BF251" s="201">
        <f>IF(N251="znížená",J251,0)</f>
        <v>0</v>
      </c>
      <c r="BG251" s="201">
        <f>IF(N251="zákl. prenesená",J251,0)</f>
        <v>0</v>
      </c>
      <c r="BH251" s="201">
        <f>IF(N251="zníž. prenesená",J251,0)</f>
        <v>0</v>
      </c>
      <c r="BI251" s="201">
        <f>IF(N251="nulová",J251,0)</f>
        <v>0</v>
      </c>
      <c r="BJ251" s="18" t="s">
        <v>102</v>
      </c>
      <c r="BK251" s="202">
        <f>ROUND(I251*H251,3)</f>
        <v>0</v>
      </c>
      <c r="BL251" s="18" t="s">
        <v>163</v>
      </c>
      <c r="BM251" s="200" t="s">
        <v>780</v>
      </c>
    </row>
    <row r="252" spans="1:65" s="2" customFormat="1" ht="24.15" customHeight="1">
      <c r="A252" s="35"/>
      <c r="B252" s="36"/>
      <c r="C252" s="236" t="s">
        <v>368</v>
      </c>
      <c r="D252" s="236" t="s">
        <v>333</v>
      </c>
      <c r="E252" s="237" t="s">
        <v>781</v>
      </c>
      <c r="F252" s="238" t="s">
        <v>782</v>
      </c>
      <c r="G252" s="239" t="s">
        <v>162</v>
      </c>
      <c r="H252" s="240">
        <v>4</v>
      </c>
      <c r="I252" s="241"/>
      <c r="J252" s="240">
        <f>ROUND(I252*H252,3)</f>
        <v>0</v>
      </c>
      <c r="K252" s="242"/>
      <c r="L252" s="243"/>
      <c r="M252" s="244" t="s">
        <v>1</v>
      </c>
      <c r="N252" s="245" t="s">
        <v>41</v>
      </c>
      <c r="O252" s="72"/>
      <c r="P252" s="198">
        <f>O252*H252</f>
        <v>0</v>
      </c>
      <c r="Q252" s="198">
        <v>3.5999999999999999E-3</v>
      </c>
      <c r="R252" s="198">
        <f>Q252*H252</f>
        <v>1.44E-2</v>
      </c>
      <c r="S252" s="198">
        <v>0</v>
      </c>
      <c r="T252" s="19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216</v>
      </c>
      <c r="AT252" s="200" t="s">
        <v>333</v>
      </c>
      <c r="AU252" s="200" t="s">
        <v>102</v>
      </c>
      <c r="AY252" s="18" t="s">
        <v>156</v>
      </c>
      <c r="BE252" s="201">
        <f>IF(N252="základná",J252,0)</f>
        <v>0</v>
      </c>
      <c r="BF252" s="201">
        <f>IF(N252="znížená",J252,0)</f>
        <v>0</v>
      </c>
      <c r="BG252" s="201">
        <f>IF(N252="zákl. prenesená",J252,0)</f>
        <v>0</v>
      </c>
      <c r="BH252" s="201">
        <f>IF(N252="zníž. prenesená",J252,0)</f>
        <v>0</v>
      </c>
      <c r="BI252" s="201">
        <f>IF(N252="nulová",J252,0)</f>
        <v>0</v>
      </c>
      <c r="BJ252" s="18" t="s">
        <v>102</v>
      </c>
      <c r="BK252" s="202">
        <f>ROUND(I252*H252,3)</f>
        <v>0</v>
      </c>
      <c r="BL252" s="18" t="s">
        <v>163</v>
      </c>
      <c r="BM252" s="200" t="s">
        <v>783</v>
      </c>
    </row>
    <row r="253" spans="1:65" s="2" customFormat="1" ht="24.15" customHeight="1">
      <c r="A253" s="35"/>
      <c r="B253" s="36"/>
      <c r="C253" s="189" t="s">
        <v>387</v>
      </c>
      <c r="D253" s="189" t="s">
        <v>159</v>
      </c>
      <c r="E253" s="190" t="s">
        <v>784</v>
      </c>
      <c r="F253" s="191" t="s">
        <v>785</v>
      </c>
      <c r="G253" s="192" t="s">
        <v>181</v>
      </c>
      <c r="H253" s="193">
        <v>43.2</v>
      </c>
      <c r="I253" s="194"/>
      <c r="J253" s="193">
        <f>ROUND(I253*H253,3)</f>
        <v>0</v>
      </c>
      <c r="K253" s="195"/>
      <c r="L253" s="40"/>
      <c r="M253" s="196" t="s">
        <v>1</v>
      </c>
      <c r="N253" s="197" t="s">
        <v>41</v>
      </c>
      <c r="O253" s="72"/>
      <c r="P253" s="198">
        <f>O253*H253</f>
        <v>0</v>
      </c>
      <c r="Q253" s="198">
        <v>9.2000000000000003E-4</v>
      </c>
      <c r="R253" s="198">
        <f>Q253*H253</f>
        <v>3.9744000000000002E-2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163</v>
      </c>
      <c r="AT253" s="200" t="s">
        <v>159</v>
      </c>
      <c r="AU253" s="200" t="s">
        <v>102</v>
      </c>
      <c r="AY253" s="18" t="s">
        <v>156</v>
      </c>
      <c r="BE253" s="201">
        <f>IF(N253="základná",J253,0)</f>
        <v>0</v>
      </c>
      <c r="BF253" s="201">
        <f>IF(N253="znížená",J253,0)</f>
        <v>0</v>
      </c>
      <c r="BG253" s="201">
        <f>IF(N253="zákl. prenesená",J253,0)</f>
        <v>0</v>
      </c>
      <c r="BH253" s="201">
        <f>IF(N253="zníž. prenesená",J253,0)</f>
        <v>0</v>
      </c>
      <c r="BI253" s="201">
        <f>IF(N253="nulová",J253,0)</f>
        <v>0</v>
      </c>
      <c r="BJ253" s="18" t="s">
        <v>102</v>
      </c>
      <c r="BK253" s="202">
        <f>ROUND(I253*H253,3)</f>
        <v>0</v>
      </c>
      <c r="BL253" s="18" t="s">
        <v>163</v>
      </c>
      <c r="BM253" s="200" t="s">
        <v>786</v>
      </c>
    </row>
    <row r="254" spans="1:65" s="13" customFormat="1">
      <c r="B254" s="203"/>
      <c r="C254" s="204"/>
      <c r="D254" s="205" t="s">
        <v>177</v>
      </c>
      <c r="E254" s="206" t="s">
        <v>1</v>
      </c>
      <c r="F254" s="207" t="s">
        <v>787</v>
      </c>
      <c r="G254" s="204"/>
      <c r="H254" s="208">
        <v>43.2</v>
      </c>
      <c r="I254" s="209"/>
      <c r="J254" s="204"/>
      <c r="K254" s="204"/>
      <c r="L254" s="210"/>
      <c r="M254" s="211"/>
      <c r="N254" s="212"/>
      <c r="O254" s="212"/>
      <c r="P254" s="212"/>
      <c r="Q254" s="212"/>
      <c r="R254" s="212"/>
      <c r="S254" s="212"/>
      <c r="T254" s="213"/>
      <c r="AT254" s="214" t="s">
        <v>177</v>
      </c>
      <c r="AU254" s="214" t="s">
        <v>102</v>
      </c>
      <c r="AV254" s="13" t="s">
        <v>102</v>
      </c>
      <c r="AW254" s="13" t="s">
        <v>30</v>
      </c>
      <c r="AX254" s="13" t="s">
        <v>83</v>
      </c>
      <c r="AY254" s="214" t="s">
        <v>156</v>
      </c>
    </row>
    <row r="255" spans="1:65" s="2" customFormat="1" ht="24.15" customHeight="1">
      <c r="A255" s="35"/>
      <c r="B255" s="36"/>
      <c r="C255" s="236" t="s">
        <v>391</v>
      </c>
      <c r="D255" s="236" t="s">
        <v>333</v>
      </c>
      <c r="E255" s="237" t="s">
        <v>788</v>
      </c>
      <c r="F255" s="238" t="s">
        <v>789</v>
      </c>
      <c r="G255" s="239" t="s">
        <v>162</v>
      </c>
      <c r="H255" s="240">
        <v>200</v>
      </c>
      <c r="I255" s="241"/>
      <c r="J255" s="240">
        <f>ROUND(I255*H255,3)</f>
        <v>0</v>
      </c>
      <c r="K255" s="242"/>
      <c r="L255" s="243"/>
      <c r="M255" s="244" t="s">
        <v>1</v>
      </c>
      <c r="N255" s="245" t="s">
        <v>41</v>
      </c>
      <c r="O255" s="72"/>
      <c r="P255" s="198">
        <f>O255*H255</f>
        <v>0</v>
      </c>
      <c r="Q255" s="198">
        <v>1.12E-2</v>
      </c>
      <c r="R255" s="198">
        <f>Q255*H255</f>
        <v>2.2399999999999998</v>
      </c>
      <c r="S255" s="198">
        <v>0</v>
      </c>
      <c r="T255" s="199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0" t="s">
        <v>216</v>
      </c>
      <c r="AT255" s="200" t="s">
        <v>333</v>
      </c>
      <c r="AU255" s="200" t="s">
        <v>102</v>
      </c>
      <c r="AY255" s="18" t="s">
        <v>156</v>
      </c>
      <c r="BE255" s="201">
        <f>IF(N255="základná",J255,0)</f>
        <v>0</v>
      </c>
      <c r="BF255" s="201">
        <f>IF(N255="znížená",J255,0)</f>
        <v>0</v>
      </c>
      <c r="BG255" s="201">
        <f>IF(N255="zákl. prenesená",J255,0)</f>
        <v>0</v>
      </c>
      <c r="BH255" s="201">
        <f>IF(N255="zníž. prenesená",J255,0)</f>
        <v>0</v>
      </c>
      <c r="BI255" s="201">
        <f>IF(N255="nulová",J255,0)</f>
        <v>0</v>
      </c>
      <c r="BJ255" s="18" t="s">
        <v>102</v>
      </c>
      <c r="BK255" s="202">
        <f>ROUND(I255*H255,3)</f>
        <v>0</v>
      </c>
      <c r="BL255" s="18" t="s">
        <v>163</v>
      </c>
      <c r="BM255" s="200" t="s">
        <v>790</v>
      </c>
    </row>
    <row r="256" spans="1:65" s="13" customFormat="1">
      <c r="B256" s="203"/>
      <c r="C256" s="204"/>
      <c r="D256" s="205" t="s">
        <v>177</v>
      </c>
      <c r="E256" s="206" t="s">
        <v>1</v>
      </c>
      <c r="F256" s="207" t="s">
        <v>791</v>
      </c>
      <c r="G256" s="204"/>
      <c r="H256" s="208">
        <v>200</v>
      </c>
      <c r="I256" s="209"/>
      <c r="J256" s="204"/>
      <c r="K256" s="204"/>
      <c r="L256" s="210"/>
      <c r="M256" s="211"/>
      <c r="N256" s="212"/>
      <c r="O256" s="212"/>
      <c r="P256" s="212"/>
      <c r="Q256" s="212"/>
      <c r="R256" s="212"/>
      <c r="S256" s="212"/>
      <c r="T256" s="213"/>
      <c r="AT256" s="214" t="s">
        <v>177</v>
      </c>
      <c r="AU256" s="214" t="s">
        <v>102</v>
      </c>
      <c r="AV256" s="13" t="s">
        <v>102</v>
      </c>
      <c r="AW256" s="13" t="s">
        <v>30</v>
      </c>
      <c r="AX256" s="13" t="s">
        <v>83</v>
      </c>
      <c r="AY256" s="214" t="s">
        <v>156</v>
      </c>
    </row>
    <row r="257" spans="1:65" s="2" customFormat="1" ht="14.4" customHeight="1">
      <c r="A257" s="35"/>
      <c r="B257" s="36"/>
      <c r="C257" s="236" t="s">
        <v>396</v>
      </c>
      <c r="D257" s="236" t="s">
        <v>333</v>
      </c>
      <c r="E257" s="237" t="s">
        <v>717</v>
      </c>
      <c r="F257" s="238" t="s">
        <v>718</v>
      </c>
      <c r="G257" s="239" t="s">
        <v>253</v>
      </c>
      <c r="H257" s="240">
        <v>435.52800000000002</v>
      </c>
      <c r="I257" s="241"/>
      <c r="J257" s="240">
        <f>ROUND(I257*H257,3)</f>
        <v>0</v>
      </c>
      <c r="K257" s="242"/>
      <c r="L257" s="243"/>
      <c r="M257" s="244" t="s">
        <v>1</v>
      </c>
      <c r="N257" s="245" t="s">
        <v>41</v>
      </c>
      <c r="O257" s="72"/>
      <c r="P257" s="198">
        <f>O257*H257</f>
        <v>0</v>
      </c>
      <c r="Q257" s="198">
        <v>2.9999999999999997E-4</v>
      </c>
      <c r="R257" s="198">
        <f>Q257*H257</f>
        <v>0.13065840000000001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216</v>
      </c>
      <c r="AT257" s="200" t="s">
        <v>333</v>
      </c>
      <c r="AU257" s="200" t="s">
        <v>102</v>
      </c>
      <c r="AY257" s="18" t="s">
        <v>156</v>
      </c>
      <c r="BE257" s="201">
        <f>IF(N257="základná",J257,0)</f>
        <v>0</v>
      </c>
      <c r="BF257" s="201">
        <f>IF(N257="znížená",J257,0)</f>
        <v>0</v>
      </c>
      <c r="BG257" s="201">
        <f>IF(N257="zákl. prenesená",J257,0)</f>
        <v>0</v>
      </c>
      <c r="BH257" s="201">
        <f>IF(N257="zníž. prenesená",J257,0)</f>
        <v>0</v>
      </c>
      <c r="BI257" s="201">
        <f>IF(N257="nulová",J257,0)</f>
        <v>0</v>
      </c>
      <c r="BJ257" s="18" t="s">
        <v>102</v>
      </c>
      <c r="BK257" s="202">
        <f>ROUND(I257*H257,3)</f>
        <v>0</v>
      </c>
      <c r="BL257" s="18" t="s">
        <v>163</v>
      </c>
      <c r="BM257" s="200" t="s">
        <v>792</v>
      </c>
    </row>
    <row r="258" spans="1:65" s="13" customFormat="1">
      <c r="B258" s="203"/>
      <c r="C258" s="204"/>
      <c r="D258" s="205" t="s">
        <v>177</v>
      </c>
      <c r="E258" s="206" t="s">
        <v>1</v>
      </c>
      <c r="F258" s="207" t="s">
        <v>793</v>
      </c>
      <c r="G258" s="204"/>
      <c r="H258" s="208">
        <v>351.072</v>
      </c>
      <c r="I258" s="209"/>
      <c r="J258" s="204"/>
      <c r="K258" s="204"/>
      <c r="L258" s="210"/>
      <c r="M258" s="211"/>
      <c r="N258" s="212"/>
      <c r="O258" s="212"/>
      <c r="P258" s="212"/>
      <c r="Q258" s="212"/>
      <c r="R258" s="212"/>
      <c r="S258" s="212"/>
      <c r="T258" s="213"/>
      <c r="AT258" s="214" t="s">
        <v>177</v>
      </c>
      <c r="AU258" s="214" t="s">
        <v>102</v>
      </c>
      <c r="AV258" s="13" t="s">
        <v>102</v>
      </c>
      <c r="AW258" s="13" t="s">
        <v>30</v>
      </c>
      <c r="AX258" s="13" t="s">
        <v>75</v>
      </c>
      <c r="AY258" s="214" t="s">
        <v>156</v>
      </c>
    </row>
    <row r="259" spans="1:65" s="13" customFormat="1">
      <c r="B259" s="203"/>
      <c r="C259" s="204"/>
      <c r="D259" s="205" t="s">
        <v>177</v>
      </c>
      <c r="E259" s="206" t="s">
        <v>1</v>
      </c>
      <c r="F259" s="207" t="s">
        <v>794</v>
      </c>
      <c r="G259" s="204"/>
      <c r="H259" s="208">
        <v>84.456000000000003</v>
      </c>
      <c r="I259" s="209"/>
      <c r="J259" s="204"/>
      <c r="K259" s="204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177</v>
      </c>
      <c r="AU259" s="214" t="s">
        <v>102</v>
      </c>
      <c r="AV259" s="13" t="s">
        <v>102</v>
      </c>
      <c r="AW259" s="13" t="s">
        <v>30</v>
      </c>
      <c r="AX259" s="13" t="s">
        <v>75</v>
      </c>
      <c r="AY259" s="214" t="s">
        <v>156</v>
      </c>
    </row>
    <row r="260" spans="1:65" s="14" customFormat="1">
      <c r="B260" s="215"/>
      <c r="C260" s="216"/>
      <c r="D260" s="205" t="s">
        <v>177</v>
      </c>
      <c r="E260" s="217" t="s">
        <v>1</v>
      </c>
      <c r="F260" s="218" t="s">
        <v>185</v>
      </c>
      <c r="G260" s="216"/>
      <c r="H260" s="219">
        <v>435.52800000000002</v>
      </c>
      <c r="I260" s="220"/>
      <c r="J260" s="216"/>
      <c r="K260" s="216"/>
      <c r="L260" s="221"/>
      <c r="M260" s="222"/>
      <c r="N260" s="223"/>
      <c r="O260" s="223"/>
      <c r="P260" s="223"/>
      <c r="Q260" s="223"/>
      <c r="R260" s="223"/>
      <c r="S260" s="223"/>
      <c r="T260" s="224"/>
      <c r="AT260" s="225" t="s">
        <v>177</v>
      </c>
      <c r="AU260" s="225" t="s">
        <v>102</v>
      </c>
      <c r="AV260" s="14" t="s">
        <v>163</v>
      </c>
      <c r="AW260" s="14" t="s">
        <v>30</v>
      </c>
      <c r="AX260" s="14" t="s">
        <v>83</v>
      </c>
      <c r="AY260" s="225" t="s">
        <v>156</v>
      </c>
    </row>
    <row r="261" spans="1:65" s="2" customFormat="1" ht="24.15" customHeight="1">
      <c r="A261" s="35"/>
      <c r="B261" s="36"/>
      <c r="C261" s="189" t="s">
        <v>400</v>
      </c>
      <c r="D261" s="189" t="s">
        <v>159</v>
      </c>
      <c r="E261" s="190" t="s">
        <v>795</v>
      </c>
      <c r="F261" s="191" t="s">
        <v>796</v>
      </c>
      <c r="G261" s="192" t="s">
        <v>162</v>
      </c>
      <c r="H261" s="193">
        <v>2</v>
      </c>
      <c r="I261" s="194"/>
      <c r="J261" s="193">
        <f>ROUND(I261*H261,3)</f>
        <v>0</v>
      </c>
      <c r="K261" s="195"/>
      <c r="L261" s="40"/>
      <c r="M261" s="196" t="s">
        <v>1</v>
      </c>
      <c r="N261" s="197" t="s">
        <v>41</v>
      </c>
      <c r="O261" s="72"/>
      <c r="P261" s="198">
        <f>O261*H261</f>
        <v>0</v>
      </c>
      <c r="Q261" s="198">
        <v>0</v>
      </c>
      <c r="R261" s="198">
        <f>Q261*H261</f>
        <v>0</v>
      </c>
      <c r="S261" s="198">
        <v>0</v>
      </c>
      <c r="T261" s="199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0" t="s">
        <v>163</v>
      </c>
      <c r="AT261" s="200" t="s">
        <v>159</v>
      </c>
      <c r="AU261" s="200" t="s">
        <v>102</v>
      </c>
      <c r="AY261" s="18" t="s">
        <v>156</v>
      </c>
      <c r="BE261" s="201">
        <f>IF(N261="základná",J261,0)</f>
        <v>0</v>
      </c>
      <c r="BF261" s="201">
        <f>IF(N261="znížená",J261,0)</f>
        <v>0</v>
      </c>
      <c r="BG261" s="201">
        <f>IF(N261="zákl. prenesená",J261,0)</f>
        <v>0</v>
      </c>
      <c r="BH261" s="201">
        <f>IF(N261="zníž. prenesená",J261,0)</f>
        <v>0</v>
      </c>
      <c r="BI261" s="201">
        <f>IF(N261="nulová",J261,0)</f>
        <v>0</v>
      </c>
      <c r="BJ261" s="18" t="s">
        <v>102</v>
      </c>
      <c r="BK261" s="202">
        <f>ROUND(I261*H261,3)</f>
        <v>0</v>
      </c>
      <c r="BL261" s="18" t="s">
        <v>163</v>
      </c>
      <c r="BM261" s="200" t="s">
        <v>797</v>
      </c>
    </row>
    <row r="262" spans="1:65" s="2" customFormat="1" ht="24.15" customHeight="1">
      <c r="A262" s="35"/>
      <c r="B262" s="36"/>
      <c r="C262" s="236" t="s">
        <v>404</v>
      </c>
      <c r="D262" s="236" t="s">
        <v>333</v>
      </c>
      <c r="E262" s="237" t="s">
        <v>798</v>
      </c>
      <c r="F262" s="238" t="s">
        <v>799</v>
      </c>
      <c r="G262" s="239" t="s">
        <v>162</v>
      </c>
      <c r="H262" s="240">
        <v>2</v>
      </c>
      <c r="I262" s="241"/>
      <c r="J262" s="240">
        <f>ROUND(I262*H262,3)</f>
        <v>0</v>
      </c>
      <c r="K262" s="242"/>
      <c r="L262" s="243"/>
      <c r="M262" s="244" t="s">
        <v>1</v>
      </c>
      <c r="N262" s="245" t="s">
        <v>41</v>
      </c>
      <c r="O262" s="72"/>
      <c r="P262" s="198">
        <f>O262*H262</f>
        <v>0</v>
      </c>
      <c r="Q262" s="198">
        <v>2.5999999999999999E-2</v>
      </c>
      <c r="R262" s="198">
        <f>Q262*H262</f>
        <v>5.1999999999999998E-2</v>
      </c>
      <c r="S262" s="198">
        <v>0</v>
      </c>
      <c r="T262" s="199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0" t="s">
        <v>216</v>
      </c>
      <c r="AT262" s="200" t="s">
        <v>333</v>
      </c>
      <c r="AU262" s="200" t="s">
        <v>102</v>
      </c>
      <c r="AY262" s="18" t="s">
        <v>156</v>
      </c>
      <c r="BE262" s="201">
        <f>IF(N262="základná",J262,0)</f>
        <v>0</v>
      </c>
      <c r="BF262" s="201">
        <f>IF(N262="znížená",J262,0)</f>
        <v>0</v>
      </c>
      <c r="BG262" s="201">
        <f>IF(N262="zákl. prenesená",J262,0)</f>
        <v>0</v>
      </c>
      <c r="BH262" s="201">
        <f>IF(N262="zníž. prenesená",J262,0)</f>
        <v>0</v>
      </c>
      <c r="BI262" s="201">
        <f>IF(N262="nulová",J262,0)</f>
        <v>0</v>
      </c>
      <c r="BJ262" s="18" t="s">
        <v>102</v>
      </c>
      <c r="BK262" s="202">
        <f>ROUND(I262*H262,3)</f>
        <v>0</v>
      </c>
      <c r="BL262" s="18" t="s">
        <v>163</v>
      </c>
      <c r="BM262" s="200" t="s">
        <v>800</v>
      </c>
    </row>
    <row r="263" spans="1:65" s="2" customFormat="1" ht="24.15" customHeight="1">
      <c r="A263" s="35"/>
      <c r="B263" s="36"/>
      <c r="C263" s="236" t="s">
        <v>408</v>
      </c>
      <c r="D263" s="236" t="s">
        <v>333</v>
      </c>
      <c r="E263" s="237" t="s">
        <v>801</v>
      </c>
      <c r="F263" s="238" t="s">
        <v>802</v>
      </c>
      <c r="G263" s="239" t="s">
        <v>162</v>
      </c>
      <c r="H263" s="240">
        <v>2</v>
      </c>
      <c r="I263" s="241"/>
      <c r="J263" s="240">
        <f>ROUND(I263*H263,3)</f>
        <v>0</v>
      </c>
      <c r="K263" s="242"/>
      <c r="L263" s="243"/>
      <c r="M263" s="244" t="s">
        <v>1</v>
      </c>
      <c r="N263" s="245" t="s">
        <v>41</v>
      </c>
      <c r="O263" s="72"/>
      <c r="P263" s="198">
        <f>O263*H263</f>
        <v>0</v>
      </c>
      <c r="Q263" s="198">
        <v>2.65E-3</v>
      </c>
      <c r="R263" s="198">
        <f>Q263*H263</f>
        <v>5.3E-3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216</v>
      </c>
      <c r="AT263" s="200" t="s">
        <v>333</v>
      </c>
      <c r="AU263" s="200" t="s">
        <v>102</v>
      </c>
      <c r="AY263" s="18" t="s">
        <v>156</v>
      </c>
      <c r="BE263" s="201">
        <f>IF(N263="základná",J263,0)</f>
        <v>0</v>
      </c>
      <c r="BF263" s="201">
        <f>IF(N263="znížená",J263,0)</f>
        <v>0</v>
      </c>
      <c r="BG263" s="201">
        <f>IF(N263="zákl. prenesená",J263,0)</f>
        <v>0</v>
      </c>
      <c r="BH263" s="201">
        <f>IF(N263="zníž. prenesená",J263,0)</f>
        <v>0</v>
      </c>
      <c r="BI263" s="201">
        <f>IF(N263="nulová",J263,0)</f>
        <v>0</v>
      </c>
      <c r="BJ263" s="18" t="s">
        <v>102</v>
      </c>
      <c r="BK263" s="202">
        <f>ROUND(I263*H263,3)</f>
        <v>0</v>
      </c>
      <c r="BL263" s="18" t="s">
        <v>163</v>
      </c>
      <c r="BM263" s="200" t="s">
        <v>803</v>
      </c>
    </row>
    <row r="264" spans="1:65" s="12" customFormat="1" ht="22.95" customHeight="1">
      <c r="B264" s="173"/>
      <c r="C264" s="174"/>
      <c r="D264" s="175" t="s">
        <v>74</v>
      </c>
      <c r="E264" s="187" t="s">
        <v>220</v>
      </c>
      <c r="F264" s="187" t="s">
        <v>433</v>
      </c>
      <c r="G264" s="174"/>
      <c r="H264" s="174"/>
      <c r="I264" s="177"/>
      <c r="J264" s="188">
        <f>BK264</f>
        <v>0</v>
      </c>
      <c r="K264" s="174"/>
      <c r="L264" s="179"/>
      <c r="M264" s="180"/>
      <c r="N264" s="181"/>
      <c r="O264" s="181"/>
      <c r="P264" s="182">
        <f>SUM(P265:P276)</f>
        <v>0</v>
      </c>
      <c r="Q264" s="181"/>
      <c r="R264" s="182">
        <f>SUM(R265:R276)</f>
        <v>43.191811999999999</v>
      </c>
      <c r="S264" s="181"/>
      <c r="T264" s="183">
        <f>SUM(T265:T276)</f>
        <v>0</v>
      </c>
      <c r="AR264" s="184" t="s">
        <v>83</v>
      </c>
      <c r="AT264" s="185" t="s">
        <v>74</v>
      </c>
      <c r="AU264" s="185" t="s">
        <v>83</v>
      </c>
      <c r="AY264" s="184" t="s">
        <v>156</v>
      </c>
      <c r="BK264" s="186">
        <f>SUM(BK265:BK276)</f>
        <v>0</v>
      </c>
    </row>
    <row r="265" spans="1:65" s="2" customFormat="1" ht="37.950000000000003" customHeight="1">
      <c r="A265" s="35"/>
      <c r="B265" s="36"/>
      <c r="C265" s="189" t="s">
        <v>412</v>
      </c>
      <c r="D265" s="189" t="s">
        <v>159</v>
      </c>
      <c r="E265" s="190" t="s">
        <v>804</v>
      </c>
      <c r="F265" s="191" t="s">
        <v>805</v>
      </c>
      <c r="G265" s="192" t="s">
        <v>175</v>
      </c>
      <c r="H265" s="193">
        <v>368.2</v>
      </c>
      <c r="I265" s="194"/>
      <c r="J265" s="193">
        <f>ROUND(I265*H265,3)</f>
        <v>0</v>
      </c>
      <c r="K265" s="195"/>
      <c r="L265" s="40"/>
      <c r="M265" s="196" t="s">
        <v>1</v>
      </c>
      <c r="N265" s="197" t="s">
        <v>41</v>
      </c>
      <c r="O265" s="72"/>
      <c r="P265" s="198">
        <f>O265*H265</f>
        <v>0</v>
      </c>
      <c r="Q265" s="198">
        <v>0.10536</v>
      </c>
      <c r="R265" s="198">
        <f>Q265*H265</f>
        <v>38.793551999999998</v>
      </c>
      <c r="S265" s="198">
        <v>0</v>
      </c>
      <c r="T265" s="199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0" t="s">
        <v>163</v>
      </c>
      <c r="AT265" s="200" t="s">
        <v>159</v>
      </c>
      <c r="AU265" s="200" t="s">
        <v>102</v>
      </c>
      <c r="AY265" s="18" t="s">
        <v>156</v>
      </c>
      <c r="BE265" s="201">
        <f>IF(N265="základná",J265,0)</f>
        <v>0</v>
      </c>
      <c r="BF265" s="201">
        <f>IF(N265="znížená",J265,0)</f>
        <v>0</v>
      </c>
      <c r="BG265" s="201">
        <f>IF(N265="zákl. prenesená",J265,0)</f>
        <v>0</v>
      </c>
      <c r="BH265" s="201">
        <f>IF(N265="zníž. prenesená",J265,0)</f>
        <v>0</v>
      </c>
      <c r="BI265" s="201">
        <f>IF(N265="nulová",J265,0)</f>
        <v>0</v>
      </c>
      <c r="BJ265" s="18" t="s">
        <v>102</v>
      </c>
      <c r="BK265" s="202">
        <f>ROUND(I265*H265,3)</f>
        <v>0</v>
      </c>
      <c r="BL265" s="18" t="s">
        <v>163</v>
      </c>
      <c r="BM265" s="200" t="s">
        <v>806</v>
      </c>
    </row>
    <row r="266" spans="1:65" s="13" customFormat="1">
      <c r="B266" s="203"/>
      <c r="C266" s="204"/>
      <c r="D266" s="205" t="s">
        <v>177</v>
      </c>
      <c r="E266" s="206" t="s">
        <v>1</v>
      </c>
      <c r="F266" s="207" t="s">
        <v>807</v>
      </c>
      <c r="G266" s="204"/>
      <c r="H266" s="208">
        <v>368.2</v>
      </c>
      <c r="I266" s="209"/>
      <c r="J266" s="204"/>
      <c r="K266" s="204"/>
      <c r="L266" s="210"/>
      <c r="M266" s="211"/>
      <c r="N266" s="212"/>
      <c r="O266" s="212"/>
      <c r="P266" s="212"/>
      <c r="Q266" s="212"/>
      <c r="R266" s="212"/>
      <c r="S266" s="212"/>
      <c r="T266" s="213"/>
      <c r="AT266" s="214" t="s">
        <v>177</v>
      </c>
      <c r="AU266" s="214" t="s">
        <v>102</v>
      </c>
      <c r="AV266" s="13" t="s">
        <v>102</v>
      </c>
      <c r="AW266" s="13" t="s">
        <v>30</v>
      </c>
      <c r="AX266" s="13" t="s">
        <v>75</v>
      </c>
      <c r="AY266" s="214" t="s">
        <v>156</v>
      </c>
    </row>
    <row r="267" spans="1:65" s="14" customFormat="1">
      <c r="B267" s="215"/>
      <c r="C267" s="216"/>
      <c r="D267" s="205" t="s">
        <v>177</v>
      </c>
      <c r="E267" s="217" t="s">
        <v>1</v>
      </c>
      <c r="F267" s="218" t="s">
        <v>185</v>
      </c>
      <c r="G267" s="216"/>
      <c r="H267" s="219">
        <v>368.2</v>
      </c>
      <c r="I267" s="220"/>
      <c r="J267" s="216"/>
      <c r="K267" s="216"/>
      <c r="L267" s="221"/>
      <c r="M267" s="222"/>
      <c r="N267" s="223"/>
      <c r="O267" s="223"/>
      <c r="P267" s="223"/>
      <c r="Q267" s="223"/>
      <c r="R267" s="223"/>
      <c r="S267" s="223"/>
      <c r="T267" s="224"/>
      <c r="AT267" s="225" t="s">
        <v>177</v>
      </c>
      <c r="AU267" s="225" t="s">
        <v>102</v>
      </c>
      <c r="AV267" s="14" t="s">
        <v>163</v>
      </c>
      <c r="AW267" s="14" t="s">
        <v>30</v>
      </c>
      <c r="AX267" s="14" t="s">
        <v>83</v>
      </c>
      <c r="AY267" s="225" t="s">
        <v>156</v>
      </c>
    </row>
    <row r="268" spans="1:65" s="2" customFormat="1" ht="14.4" customHeight="1">
      <c r="A268" s="35"/>
      <c r="B268" s="36"/>
      <c r="C268" s="236" t="s">
        <v>416</v>
      </c>
      <c r="D268" s="236" t="s">
        <v>333</v>
      </c>
      <c r="E268" s="237" t="s">
        <v>808</v>
      </c>
      <c r="F268" s="238" t="s">
        <v>809</v>
      </c>
      <c r="G268" s="239" t="s">
        <v>162</v>
      </c>
      <c r="H268" s="240">
        <v>364.2</v>
      </c>
      <c r="I268" s="241"/>
      <c r="J268" s="240">
        <f>ROUND(I268*H268,3)</f>
        <v>0</v>
      </c>
      <c r="K268" s="242"/>
      <c r="L268" s="243"/>
      <c r="M268" s="244" t="s">
        <v>1</v>
      </c>
      <c r="N268" s="245" t="s">
        <v>41</v>
      </c>
      <c r="O268" s="72"/>
      <c r="P268" s="198">
        <f>O268*H268</f>
        <v>0</v>
      </c>
      <c r="Q268" s="198">
        <v>0</v>
      </c>
      <c r="R268" s="198">
        <f>Q268*H268</f>
        <v>0</v>
      </c>
      <c r="S268" s="198">
        <v>0</v>
      </c>
      <c r="T268" s="199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0" t="s">
        <v>216</v>
      </c>
      <c r="AT268" s="200" t="s">
        <v>333</v>
      </c>
      <c r="AU268" s="200" t="s">
        <v>102</v>
      </c>
      <c r="AY268" s="18" t="s">
        <v>156</v>
      </c>
      <c r="BE268" s="201">
        <f>IF(N268="základná",J268,0)</f>
        <v>0</v>
      </c>
      <c r="BF268" s="201">
        <f>IF(N268="znížená",J268,0)</f>
        <v>0</v>
      </c>
      <c r="BG268" s="201">
        <f>IF(N268="zákl. prenesená",J268,0)</f>
        <v>0</v>
      </c>
      <c r="BH268" s="201">
        <f>IF(N268="zníž. prenesená",J268,0)</f>
        <v>0</v>
      </c>
      <c r="BI268" s="201">
        <f>IF(N268="nulová",J268,0)</f>
        <v>0</v>
      </c>
      <c r="BJ268" s="18" t="s">
        <v>102</v>
      </c>
      <c r="BK268" s="202">
        <f>ROUND(I268*H268,3)</f>
        <v>0</v>
      </c>
      <c r="BL268" s="18" t="s">
        <v>163</v>
      </c>
      <c r="BM268" s="200" t="s">
        <v>810</v>
      </c>
    </row>
    <row r="269" spans="1:65" s="13" customFormat="1">
      <c r="B269" s="203"/>
      <c r="C269" s="204"/>
      <c r="D269" s="205" t="s">
        <v>177</v>
      </c>
      <c r="E269" s="206" t="s">
        <v>1</v>
      </c>
      <c r="F269" s="207" t="s">
        <v>811</v>
      </c>
      <c r="G269" s="204"/>
      <c r="H269" s="208">
        <v>364.2</v>
      </c>
      <c r="I269" s="209"/>
      <c r="J269" s="204"/>
      <c r="K269" s="204"/>
      <c r="L269" s="210"/>
      <c r="M269" s="211"/>
      <c r="N269" s="212"/>
      <c r="O269" s="212"/>
      <c r="P269" s="212"/>
      <c r="Q269" s="212"/>
      <c r="R269" s="212"/>
      <c r="S269" s="212"/>
      <c r="T269" s="213"/>
      <c r="AT269" s="214" t="s">
        <v>177</v>
      </c>
      <c r="AU269" s="214" t="s">
        <v>102</v>
      </c>
      <c r="AV269" s="13" t="s">
        <v>102</v>
      </c>
      <c r="AW269" s="13" t="s">
        <v>30</v>
      </c>
      <c r="AX269" s="13" t="s">
        <v>75</v>
      </c>
      <c r="AY269" s="214" t="s">
        <v>156</v>
      </c>
    </row>
    <row r="270" spans="1:65" s="14" customFormat="1">
      <c r="B270" s="215"/>
      <c r="C270" s="216"/>
      <c r="D270" s="205" t="s">
        <v>177</v>
      </c>
      <c r="E270" s="217" t="s">
        <v>1</v>
      </c>
      <c r="F270" s="218" t="s">
        <v>185</v>
      </c>
      <c r="G270" s="216"/>
      <c r="H270" s="219">
        <v>364.2</v>
      </c>
      <c r="I270" s="220"/>
      <c r="J270" s="216"/>
      <c r="K270" s="216"/>
      <c r="L270" s="221"/>
      <c r="M270" s="222"/>
      <c r="N270" s="223"/>
      <c r="O270" s="223"/>
      <c r="P270" s="223"/>
      <c r="Q270" s="223"/>
      <c r="R270" s="223"/>
      <c r="S270" s="223"/>
      <c r="T270" s="224"/>
      <c r="AT270" s="225" t="s">
        <v>177</v>
      </c>
      <c r="AU270" s="225" t="s">
        <v>102</v>
      </c>
      <c r="AV270" s="14" t="s">
        <v>163</v>
      </c>
      <c r="AW270" s="14" t="s">
        <v>30</v>
      </c>
      <c r="AX270" s="14" t="s">
        <v>83</v>
      </c>
      <c r="AY270" s="225" t="s">
        <v>156</v>
      </c>
    </row>
    <row r="271" spans="1:65" s="2" customFormat="1" ht="37.950000000000003" customHeight="1">
      <c r="A271" s="35"/>
      <c r="B271" s="36"/>
      <c r="C271" s="189" t="s">
        <v>420</v>
      </c>
      <c r="D271" s="189" t="s">
        <v>159</v>
      </c>
      <c r="E271" s="190" t="s">
        <v>812</v>
      </c>
      <c r="F271" s="191" t="s">
        <v>813</v>
      </c>
      <c r="G271" s="192" t="s">
        <v>175</v>
      </c>
      <c r="H271" s="193">
        <v>4</v>
      </c>
      <c r="I271" s="194"/>
      <c r="J271" s="193">
        <f>ROUND(I271*H271,3)</f>
        <v>0</v>
      </c>
      <c r="K271" s="195"/>
      <c r="L271" s="40"/>
      <c r="M271" s="196" t="s">
        <v>1</v>
      </c>
      <c r="N271" s="197" t="s">
        <v>41</v>
      </c>
      <c r="O271" s="72"/>
      <c r="P271" s="198">
        <f>O271*H271</f>
        <v>0</v>
      </c>
      <c r="Q271" s="198">
        <v>0.19466</v>
      </c>
      <c r="R271" s="198">
        <f>Q271*H271</f>
        <v>0.77864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163</v>
      </c>
      <c r="AT271" s="200" t="s">
        <v>159</v>
      </c>
      <c r="AU271" s="200" t="s">
        <v>102</v>
      </c>
      <c r="AY271" s="18" t="s">
        <v>156</v>
      </c>
      <c r="BE271" s="201">
        <f>IF(N271="základná",J271,0)</f>
        <v>0</v>
      </c>
      <c r="BF271" s="201">
        <f>IF(N271="znížená",J271,0)</f>
        <v>0</v>
      </c>
      <c r="BG271" s="201">
        <f>IF(N271="zákl. prenesená",J271,0)</f>
        <v>0</v>
      </c>
      <c r="BH271" s="201">
        <f>IF(N271="zníž. prenesená",J271,0)</f>
        <v>0</v>
      </c>
      <c r="BI271" s="201">
        <f>IF(N271="nulová",J271,0)</f>
        <v>0</v>
      </c>
      <c r="BJ271" s="18" t="s">
        <v>102</v>
      </c>
      <c r="BK271" s="202">
        <f>ROUND(I271*H271,3)</f>
        <v>0</v>
      </c>
      <c r="BL271" s="18" t="s">
        <v>163</v>
      </c>
      <c r="BM271" s="200" t="s">
        <v>814</v>
      </c>
    </row>
    <row r="272" spans="1:65" s="2" customFormat="1" ht="14.4" customHeight="1">
      <c r="A272" s="35"/>
      <c r="B272" s="36"/>
      <c r="C272" s="236" t="s">
        <v>424</v>
      </c>
      <c r="D272" s="236" t="s">
        <v>333</v>
      </c>
      <c r="E272" s="237" t="s">
        <v>815</v>
      </c>
      <c r="F272" s="238" t="s">
        <v>816</v>
      </c>
      <c r="G272" s="239" t="s">
        <v>162</v>
      </c>
      <c r="H272" s="240">
        <v>4</v>
      </c>
      <c r="I272" s="241"/>
      <c r="J272" s="240">
        <f>ROUND(I272*H272,3)</f>
        <v>0</v>
      </c>
      <c r="K272" s="242"/>
      <c r="L272" s="243"/>
      <c r="M272" s="244" t="s">
        <v>1</v>
      </c>
      <c r="N272" s="245" t="s">
        <v>41</v>
      </c>
      <c r="O272" s="72"/>
      <c r="P272" s="198">
        <f>O272*H272</f>
        <v>0</v>
      </c>
      <c r="Q272" s="198">
        <v>0</v>
      </c>
      <c r="R272" s="198">
        <f>Q272*H272</f>
        <v>0</v>
      </c>
      <c r="S272" s="198">
        <v>0</v>
      </c>
      <c r="T272" s="19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216</v>
      </c>
      <c r="AT272" s="200" t="s">
        <v>333</v>
      </c>
      <c r="AU272" s="200" t="s">
        <v>102</v>
      </c>
      <c r="AY272" s="18" t="s">
        <v>156</v>
      </c>
      <c r="BE272" s="201">
        <f>IF(N272="základná",J272,0)</f>
        <v>0</v>
      </c>
      <c r="BF272" s="201">
        <f>IF(N272="znížená",J272,0)</f>
        <v>0</v>
      </c>
      <c r="BG272" s="201">
        <f>IF(N272="zákl. prenesená",J272,0)</f>
        <v>0</v>
      </c>
      <c r="BH272" s="201">
        <f>IF(N272="zníž. prenesená",J272,0)</f>
        <v>0</v>
      </c>
      <c r="BI272" s="201">
        <f>IF(N272="nulová",J272,0)</f>
        <v>0</v>
      </c>
      <c r="BJ272" s="18" t="s">
        <v>102</v>
      </c>
      <c r="BK272" s="202">
        <f>ROUND(I272*H272,3)</f>
        <v>0</v>
      </c>
      <c r="BL272" s="18" t="s">
        <v>163</v>
      </c>
      <c r="BM272" s="200" t="s">
        <v>817</v>
      </c>
    </row>
    <row r="273" spans="1:65" s="13" customFormat="1">
      <c r="B273" s="203"/>
      <c r="C273" s="204"/>
      <c r="D273" s="205" t="s">
        <v>177</v>
      </c>
      <c r="E273" s="206" t="s">
        <v>1</v>
      </c>
      <c r="F273" s="207" t="s">
        <v>818</v>
      </c>
      <c r="G273" s="204"/>
      <c r="H273" s="208">
        <v>4</v>
      </c>
      <c r="I273" s="209"/>
      <c r="J273" s="204"/>
      <c r="K273" s="204"/>
      <c r="L273" s="210"/>
      <c r="M273" s="211"/>
      <c r="N273" s="212"/>
      <c r="O273" s="212"/>
      <c r="P273" s="212"/>
      <c r="Q273" s="212"/>
      <c r="R273" s="212"/>
      <c r="S273" s="212"/>
      <c r="T273" s="213"/>
      <c r="AT273" s="214" t="s">
        <v>177</v>
      </c>
      <c r="AU273" s="214" t="s">
        <v>102</v>
      </c>
      <c r="AV273" s="13" t="s">
        <v>102</v>
      </c>
      <c r="AW273" s="13" t="s">
        <v>30</v>
      </c>
      <c r="AX273" s="13" t="s">
        <v>75</v>
      </c>
      <c r="AY273" s="214" t="s">
        <v>156</v>
      </c>
    </row>
    <row r="274" spans="1:65" s="14" customFormat="1">
      <c r="B274" s="215"/>
      <c r="C274" s="216"/>
      <c r="D274" s="205" t="s">
        <v>177</v>
      </c>
      <c r="E274" s="217" t="s">
        <v>1</v>
      </c>
      <c r="F274" s="218" t="s">
        <v>185</v>
      </c>
      <c r="G274" s="216"/>
      <c r="H274" s="219">
        <v>4</v>
      </c>
      <c r="I274" s="220"/>
      <c r="J274" s="216"/>
      <c r="K274" s="216"/>
      <c r="L274" s="221"/>
      <c r="M274" s="222"/>
      <c r="N274" s="223"/>
      <c r="O274" s="223"/>
      <c r="P274" s="223"/>
      <c r="Q274" s="223"/>
      <c r="R274" s="223"/>
      <c r="S274" s="223"/>
      <c r="T274" s="224"/>
      <c r="AT274" s="225" t="s">
        <v>177</v>
      </c>
      <c r="AU274" s="225" t="s">
        <v>102</v>
      </c>
      <c r="AV274" s="14" t="s">
        <v>163</v>
      </c>
      <c r="AW274" s="14" t="s">
        <v>30</v>
      </c>
      <c r="AX274" s="14" t="s">
        <v>83</v>
      </c>
      <c r="AY274" s="225" t="s">
        <v>156</v>
      </c>
    </row>
    <row r="275" spans="1:65" s="2" customFormat="1" ht="37.950000000000003" customHeight="1">
      <c r="A275" s="35"/>
      <c r="B275" s="36"/>
      <c r="C275" s="189" t="s">
        <v>428</v>
      </c>
      <c r="D275" s="189" t="s">
        <v>159</v>
      </c>
      <c r="E275" s="190" t="s">
        <v>819</v>
      </c>
      <c r="F275" s="191" t="s">
        <v>820</v>
      </c>
      <c r="G275" s="192" t="s">
        <v>162</v>
      </c>
      <c r="H275" s="193">
        <v>18</v>
      </c>
      <c r="I275" s="194"/>
      <c r="J275" s="193">
        <f>ROUND(I275*H275,3)</f>
        <v>0</v>
      </c>
      <c r="K275" s="195"/>
      <c r="L275" s="40"/>
      <c r="M275" s="196" t="s">
        <v>1</v>
      </c>
      <c r="N275" s="197" t="s">
        <v>41</v>
      </c>
      <c r="O275" s="72"/>
      <c r="P275" s="198">
        <f>O275*H275</f>
        <v>0</v>
      </c>
      <c r="Q275" s="198">
        <v>0.20108999999999999</v>
      </c>
      <c r="R275" s="198">
        <f>Q275*H275</f>
        <v>3.6196199999999998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163</v>
      </c>
      <c r="AT275" s="200" t="s">
        <v>159</v>
      </c>
      <c r="AU275" s="200" t="s">
        <v>102</v>
      </c>
      <c r="AY275" s="18" t="s">
        <v>156</v>
      </c>
      <c r="BE275" s="201">
        <f>IF(N275="základná",J275,0)</f>
        <v>0</v>
      </c>
      <c r="BF275" s="201">
        <f>IF(N275="znížená",J275,0)</f>
        <v>0</v>
      </c>
      <c r="BG275" s="201">
        <f>IF(N275="zákl. prenesená",J275,0)</f>
        <v>0</v>
      </c>
      <c r="BH275" s="201">
        <f>IF(N275="zníž. prenesená",J275,0)</f>
        <v>0</v>
      </c>
      <c r="BI275" s="201">
        <f>IF(N275="nulová",J275,0)</f>
        <v>0</v>
      </c>
      <c r="BJ275" s="18" t="s">
        <v>102</v>
      </c>
      <c r="BK275" s="202">
        <f>ROUND(I275*H275,3)</f>
        <v>0</v>
      </c>
      <c r="BL275" s="18" t="s">
        <v>163</v>
      </c>
      <c r="BM275" s="200" t="s">
        <v>821</v>
      </c>
    </row>
    <row r="276" spans="1:65" s="2" customFormat="1" ht="14.4" customHeight="1">
      <c r="A276" s="35"/>
      <c r="B276" s="36"/>
      <c r="C276" s="236" t="s">
        <v>434</v>
      </c>
      <c r="D276" s="236" t="s">
        <v>333</v>
      </c>
      <c r="E276" s="237" t="s">
        <v>822</v>
      </c>
      <c r="F276" s="238" t="s">
        <v>823</v>
      </c>
      <c r="G276" s="239" t="s">
        <v>162</v>
      </c>
      <c r="H276" s="240">
        <v>18</v>
      </c>
      <c r="I276" s="241"/>
      <c r="J276" s="240">
        <f>ROUND(I276*H276,3)</f>
        <v>0</v>
      </c>
      <c r="K276" s="242"/>
      <c r="L276" s="243"/>
      <c r="M276" s="244" t="s">
        <v>1</v>
      </c>
      <c r="N276" s="245" t="s">
        <v>41</v>
      </c>
      <c r="O276" s="72"/>
      <c r="P276" s="198">
        <f>O276*H276</f>
        <v>0</v>
      </c>
      <c r="Q276" s="198">
        <v>0</v>
      </c>
      <c r="R276" s="198">
        <f>Q276*H276</f>
        <v>0</v>
      </c>
      <c r="S276" s="198">
        <v>0</v>
      </c>
      <c r="T276" s="199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0" t="s">
        <v>216</v>
      </c>
      <c r="AT276" s="200" t="s">
        <v>333</v>
      </c>
      <c r="AU276" s="200" t="s">
        <v>102</v>
      </c>
      <c r="AY276" s="18" t="s">
        <v>156</v>
      </c>
      <c r="BE276" s="201">
        <f>IF(N276="základná",J276,0)</f>
        <v>0</v>
      </c>
      <c r="BF276" s="201">
        <f>IF(N276="znížená",J276,0)</f>
        <v>0</v>
      </c>
      <c r="BG276" s="201">
        <f>IF(N276="zákl. prenesená",J276,0)</f>
        <v>0</v>
      </c>
      <c r="BH276" s="201">
        <f>IF(N276="zníž. prenesená",J276,0)</f>
        <v>0</v>
      </c>
      <c r="BI276" s="201">
        <f>IF(N276="nulová",J276,0)</f>
        <v>0</v>
      </c>
      <c r="BJ276" s="18" t="s">
        <v>102</v>
      </c>
      <c r="BK276" s="202">
        <f>ROUND(I276*H276,3)</f>
        <v>0</v>
      </c>
      <c r="BL276" s="18" t="s">
        <v>163</v>
      </c>
      <c r="BM276" s="200" t="s">
        <v>824</v>
      </c>
    </row>
    <row r="277" spans="1:65" s="12" customFormat="1" ht="22.95" customHeight="1">
      <c r="B277" s="173"/>
      <c r="C277" s="174"/>
      <c r="D277" s="175" t="s">
        <v>74</v>
      </c>
      <c r="E277" s="187" t="s">
        <v>521</v>
      </c>
      <c r="F277" s="187" t="s">
        <v>522</v>
      </c>
      <c r="G277" s="174"/>
      <c r="H277" s="174"/>
      <c r="I277" s="177"/>
      <c r="J277" s="188">
        <f>BK277</f>
        <v>0</v>
      </c>
      <c r="K277" s="174"/>
      <c r="L277" s="179"/>
      <c r="M277" s="180"/>
      <c r="N277" s="181"/>
      <c r="O277" s="181"/>
      <c r="P277" s="182">
        <f>P278</f>
        <v>0</v>
      </c>
      <c r="Q277" s="181"/>
      <c r="R277" s="182">
        <f>R278</f>
        <v>0</v>
      </c>
      <c r="S277" s="181"/>
      <c r="T277" s="183">
        <f>T278</f>
        <v>0</v>
      </c>
      <c r="AR277" s="184" t="s">
        <v>83</v>
      </c>
      <c r="AT277" s="185" t="s">
        <v>74</v>
      </c>
      <c r="AU277" s="185" t="s">
        <v>83</v>
      </c>
      <c r="AY277" s="184" t="s">
        <v>156</v>
      </c>
      <c r="BK277" s="186">
        <f>BK278</f>
        <v>0</v>
      </c>
    </row>
    <row r="278" spans="1:65" s="2" customFormat="1" ht="24.15" customHeight="1">
      <c r="A278" s="35"/>
      <c r="B278" s="36"/>
      <c r="C278" s="189" t="s">
        <v>442</v>
      </c>
      <c r="D278" s="189" t="s">
        <v>159</v>
      </c>
      <c r="E278" s="190" t="s">
        <v>524</v>
      </c>
      <c r="F278" s="191" t="s">
        <v>525</v>
      </c>
      <c r="G278" s="192" t="s">
        <v>243</v>
      </c>
      <c r="H278" s="193">
        <v>711.02</v>
      </c>
      <c r="I278" s="194"/>
      <c r="J278" s="193">
        <f>ROUND(I278*H278,3)</f>
        <v>0</v>
      </c>
      <c r="K278" s="195"/>
      <c r="L278" s="40"/>
      <c r="M278" s="196" t="s">
        <v>1</v>
      </c>
      <c r="N278" s="197" t="s">
        <v>41</v>
      </c>
      <c r="O278" s="72"/>
      <c r="P278" s="198">
        <f>O278*H278</f>
        <v>0</v>
      </c>
      <c r="Q278" s="198">
        <v>0</v>
      </c>
      <c r="R278" s="198">
        <f>Q278*H278</f>
        <v>0</v>
      </c>
      <c r="S278" s="198">
        <v>0</v>
      </c>
      <c r="T278" s="19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0" t="s">
        <v>163</v>
      </c>
      <c r="AT278" s="200" t="s">
        <v>159</v>
      </c>
      <c r="AU278" s="200" t="s">
        <v>102</v>
      </c>
      <c r="AY278" s="18" t="s">
        <v>156</v>
      </c>
      <c r="BE278" s="201">
        <f>IF(N278="základná",J278,0)</f>
        <v>0</v>
      </c>
      <c r="BF278" s="201">
        <f>IF(N278="znížená",J278,0)</f>
        <v>0</v>
      </c>
      <c r="BG278" s="201">
        <f>IF(N278="zákl. prenesená",J278,0)</f>
        <v>0</v>
      </c>
      <c r="BH278" s="201">
        <f>IF(N278="zníž. prenesená",J278,0)</f>
        <v>0</v>
      </c>
      <c r="BI278" s="201">
        <f>IF(N278="nulová",J278,0)</f>
        <v>0</v>
      </c>
      <c r="BJ278" s="18" t="s">
        <v>102</v>
      </c>
      <c r="BK278" s="202">
        <f>ROUND(I278*H278,3)</f>
        <v>0</v>
      </c>
      <c r="BL278" s="18" t="s">
        <v>163</v>
      </c>
      <c r="BM278" s="200" t="s">
        <v>825</v>
      </c>
    </row>
    <row r="279" spans="1:65" s="12" customFormat="1" ht="25.95" customHeight="1">
      <c r="B279" s="173"/>
      <c r="C279" s="174"/>
      <c r="D279" s="175" t="s">
        <v>74</v>
      </c>
      <c r="E279" s="176" t="s">
        <v>608</v>
      </c>
      <c r="F279" s="176" t="s">
        <v>609</v>
      </c>
      <c r="G279" s="174"/>
      <c r="H279" s="174"/>
      <c r="I279" s="177"/>
      <c r="J279" s="178">
        <f>BK279</f>
        <v>0</v>
      </c>
      <c r="K279" s="174"/>
      <c r="L279" s="179"/>
      <c r="M279" s="180"/>
      <c r="N279" s="181"/>
      <c r="O279" s="181"/>
      <c r="P279" s="182">
        <f>P280</f>
        <v>0</v>
      </c>
      <c r="Q279" s="181"/>
      <c r="R279" s="182">
        <f>R280</f>
        <v>0</v>
      </c>
      <c r="S279" s="181"/>
      <c r="T279" s="183">
        <f>T280</f>
        <v>0</v>
      </c>
      <c r="AR279" s="184" t="s">
        <v>194</v>
      </c>
      <c r="AT279" s="185" t="s">
        <v>74</v>
      </c>
      <c r="AU279" s="185" t="s">
        <v>75</v>
      </c>
      <c r="AY279" s="184" t="s">
        <v>156</v>
      </c>
      <c r="BK279" s="186">
        <f>BK280</f>
        <v>0</v>
      </c>
    </row>
    <row r="280" spans="1:65" s="2" customFormat="1" ht="24.15" customHeight="1">
      <c r="A280" s="35"/>
      <c r="B280" s="36"/>
      <c r="C280" s="189" t="s">
        <v>447</v>
      </c>
      <c r="D280" s="189" t="s">
        <v>159</v>
      </c>
      <c r="E280" s="190" t="s">
        <v>611</v>
      </c>
      <c r="F280" s="191" t="s">
        <v>612</v>
      </c>
      <c r="G280" s="192" t="s">
        <v>613</v>
      </c>
      <c r="H280" s="193">
        <v>1</v>
      </c>
      <c r="I280" s="194"/>
      <c r="J280" s="193">
        <f>ROUND(I280*H280,3)</f>
        <v>0</v>
      </c>
      <c r="K280" s="195"/>
      <c r="L280" s="40"/>
      <c r="M280" s="246" t="s">
        <v>1</v>
      </c>
      <c r="N280" s="247" t="s">
        <v>41</v>
      </c>
      <c r="O280" s="248"/>
      <c r="P280" s="249">
        <f>O280*H280</f>
        <v>0</v>
      </c>
      <c r="Q280" s="249">
        <v>0</v>
      </c>
      <c r="R280" s="249">
        <f>Q280*H280</f>
        <v>0</v>
      </c>
      <c r="S280" s="249">
        <v>0</v>
      </c>
      <c r="T280" s="250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0" t="s">
        <v>614</v>
      </c>
      <c r="AT280" s="200" t="s">
        <v>159</v>
      </c>
      <c r="AU280" s="200" t="s">
        <v>83</v>
      </c>
      <c r="AY280" s="18" t="s">
        <v>156</v>
      </c>
      <c r="BE280" s="201">
        <f>IF(N280="základná",J280,0)</f>
        <v>0</v>
      </c>
      <c r="BF280" s="201">
        <f>IF(N280="znížená",J280,0)</f>
        <v>0</v>
      </c>
      <c r="BG280" s="201">
        <f>IF(N280="zákl. prenesená",J280,0)</f>
        <v>0</v>
      </c>
      <c r="BH280" s="201">
        <f>IF(N280="zníž. prenesená",J280,0)</f>
        <v>0</v>
      </c>
      <c r="BI280" s="201">
        <f>IF(N280="nulová",J280,0)</f>
        <v>0</v>
      </c>
      <c r="BJ280" s="18" t="s">
        <v>102</v>
      </c>
      <c r="BK280" s="202">
        <f>ROUND(I280*H280,3)</f>
        <v>0</v>
      </c>
      <c r="BL280" s="18" t="s">
        <v>614</v>
      </c>
      <c r="BM280" s="200" t="s">
        <v>826</v>
      </c>
    </row>
    <row r="281" spans="1:65" s="2" customFormat="1" ht="6.9" customHeight="1">
      <c r="A281" s="35"/>
      <c r="B281" s="55"/>
      <c r="C281" s="56"/>
      <c r="D281" s="56"/>
      <c r="E281" s="56"/>
      <c r="F281" s="56"/>
      <c r="G281" s="56"/>
      <c r="H281" s="56"/>
      <c r="I281" s="56"/>
      <c r="J281" s="56"/>
      <c r="K281" s="56"/>
      <c r="L281" s="40"/>
      <c r="M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</row>
  </sheetData>
  <sheetProtection algorithmName="SHA-512" hashValue="jRNL+rz9LDiFME3wHqkRGjeE8tMGr177vxdoU3JrszL9p6J0YRqSkg2R6ut/RQ7bkEs3ILLcYd84XSt1pfvcpQ==" saltValue="eBthq8DuxGZEyjRvOtdMDYMKZDnLj7F/ksmChtDQaZfJNqL2cX5nK7CvDEHQkmGOGsO8bLOe9OzG8Ok/Uvue6g==" spinCount="100000" sheet="1" objects="1" scenarios="1" formatColumns="0" formatRows="0" autoFilter="0"/>
  <autoFilter ref="C123:K280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2"/>
  <sheetViews>
    <sheetView showGridLines="0" topLeftCell="A155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8" t="s">
        <v>90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321" t="str">
        <f>'Rekapitulácia stavby'!K6</f>
        <v>Revitalizácia športového areálu Slávia - futbal.ihrisko z umelou trávou č.6</v>
      </c>
      <c r="F7" s="322"/>
      <c r="G7" s="322"/>
      <c r="H7" s="322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3" t="s">
        <v>827</v>
      </c>
      <c r="F9" s="324"/>
      <c r="G9" s="324"/>
      <c r="H9" s="32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5" t="str">
        <f>'Rekapitulácia stavby'!E14</f>
        <v>Vyplň údaj</v>
      </c>
      <c r="F18" s="326"/>
      <c r="G18" s="326"/>
      <c r="H18" s="326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828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27" t="s">
        <v>1</v>
      </c>
      <c r="F27" s="327"/>
      <c r="G27" s="327"/>
      <c r="H27" s="327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ROUND((SUM(BE122:BE171)),  2)</f>
        <v>0</v>
      </c>
      <c r="G33" s="35"/>
      <c r="H33" s="35"/>
      <c r="I33" s="126">
        <v>0.2</v>
      </c>
      <c r="J33" s="125">
        <f>ROUND(((SUM(BE122:BE171))*I33),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ROUND((SUM(BF122:BF171)),  2)</f>
        <v>0</v>
      </c>
      <c r="G34" s="35"/>
      <c r="H34" s="35"/>
      <c r="I34" s="126">
        <v>0.2</v>
      </c>
      <c r="J34" s="125">
        <f>ROUND(((SUM(BF122:BF171))*I34),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ROUND((SUM(BG122:BG171)),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ROUND((SUM(BH122:BH171)),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ROUND((SUM(BI122:BI171)),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9" t="str">
        <f>E7</f>
        <v>Revitalizácia športového areálu Slávia - futbal.ihrisko z umelou trávou č.6</v>
      </c>
      <c r="F85" s="320"/>
      <c r="G85" s="320"/>
      <c r="H85" s="320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SO 03 - Osvetlenie</v>
      </c>
      <c r="F87" s="318"/>
      <c r="G87" s="318"/>
      <c r="H87" s="318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.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829</v>
      </c>
      <c r="E97" s="152"/>
      <c r="F97" s="152"/>
      <c r="G97" s="152"/>
      <c r="H97" s="152"/>
      <c r="I97" s="152"/>
      <c r="J97" s="153">
        <f>J123</f>
        <v>0</v>
      </c>
      <c r="K97" s="150"/>
      <c r="L97" s="154"/>
    </row>
    <row r="98" spans="1:31" s="10" customFormat="1" ht="19.95" customHeight="1">
      <c r="B98" s="155"/>
      <c r="C98" s="156"/>
      <c r="D98" s="157" t="s">
        <v>629</v>
      </c>
      <c r="E98" s="158"/>
      <c r="F98" s="158"/>
      <c r="G98" s="158"/>
      <c r="H98" s="158"/>
      <c r="I98" s="158"/>
      <c r="J98" s="159">
        <f>J124</f>
        <v>0</v>
      </c>
      <c r="K98" s="156"/>
      <c r="L98" s="160"/>
    </row>
    <row r="99" spans="1:31" s="9" customFormat="1" ht="24.9" customHeight="1">
      <c r="B99" s="149"/>
      <c r="C99" s="150"/>
      <c r="D99" s="151" t="s">
        <v>830</v>
      </c>
      <c r="E99" s="152"/>
      <c r="F99" s="152"/>
      <c r="G99" s="152"/>
      <c r="H99" s="152"/>
      <c r="I99" s="152"/>
      <c r="J99" s="153">
        <f>J126</f>
        <v>0</v>
      </c>
      <c r="K99" s="150"/>
      <c r="L99" s="154"/>
    </row>
    <row r="100" spans="1:31" s="10" customFormat="1" ht="19.95" customHeight="1">
      <c r="B100" s="155"/>
      <c r="C100" s="156"/>
      <c r="D100" s="157" t="s">
        <v>831</v>
      </c>
      <c r="E100" s="158"/>
      <c r="F100" s="158"/>
      <c r="G100" s="158"/>
      <c r="H100" s="158"/>
      <c r="I100" s="158"/>
      <c r="J100" s="159">
        <f>J127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832</v>
      </c>
      <c r="E101" s="158"/>
      <c r="F101" s="158"/>
      <c r="G101" s="158"/>
      <c r="H101" s="158"/>
      <c r="I101" s="158"/>
      <c r="J101" s="159">
        <f>J158</f>
        <v>0</v>
      </c>
      <c r="K101" s="156"/>
      <c r="L101" s="160"/>
    </row>
    <row r="102" spans="1:31" s="9" customFormat="1" ht="24.9" customHeight="1">
      <c r="B102" s="149"/>
      <c r="C102" s="150"/>
      <c r="D102" s="151" t="s">
        <v>833</v>
      </c>
      <c r="E102" s="152"/>
      <c r="F102" s="152"/>
      <c r="G102" s="152"/>
      <c r="H102" s="152"/>
      <c r="I102" s="152"/>
      <c r="J102" s="153">
        <f>J170</f>
        <v>0</v>
      </c>
      <c r="K102" s="150"/>
      <c r="L102" s="154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14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19" t="str">
        <f>E7</f>
        <v>Revitalizácia športového areálu Slávia - futbal.ihrisko z umelou trávou č.6</v>
      </c>
      <c r="F112" s="320"/>
      <c r="G112" s="320"/>
      <c r="H112" s="320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02" t="str">
        <f>E9</f>
        <v>SO 03 - Osvetlenie</v>
      </c>
      <c r="F114" s="318"/>
      <c r="G114" s="318"/>
      <c r="H114" s="318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18</v>
      </c>
      <c r="D116" s="37"/>
      <c r="E116" s="37"/>
      <c r="F116" s="28" t="str">
        <f>F12</f>
        <v>Trnava</v>
      </c>
      <c r="G116" s="37"/>
      <c r="H116" s="37"/>
      <c r="I116" s="30" t="s">
        <v>20</v>
      </c>
      <c r="J116" s="67" t="str">
        <f>IF(J12="","",J12)</f>
        <v>12. 8. 2020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40.200000000000003" customHeight="1">
      <c r="A118" s="35"/>
      <c r="B118" s="36"/>
      <c r="C118" s="30" t="s">
        <v>22</v>
      </c>
      <c r="D118" s="37"/>
      <c r="E118" s="37"/>
      <c r="F118" s="28" t="str">
        <f>E15</f>
        <v>Mesto Trnava, Trhová 3, 917 71 Trnava</v>
      </c>
      <c r="G118" s="37"/>
      <c r="H118" s="37"/>
      <c r="I118" s="30" t="s">
        <v>28</v>
      </c>
      <c r="J118" s="33" t="str">
        <f>E21</f>
        <v>Ing. Dušan Krupala, 1443*A*1 Pozemné stavby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26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.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1"/>
      <c r="B121" s="162"/>
      <c r="C121" s="163" t="s">
        <v>143</v>
      </c>
      <c r="D121" s="164" t="s">
        <v>60</v>
      </c>
      <c r="E121" s="164" t="s">
        <v>56</v>
      </c>
      <c r="F121" s="164" t="s">
        <v>57</v>
      </c>
      <c r="G121" s="164" t="s">
        <v>144</v>
      </c>
      <c r="H121" s="164" t="s">
        <v>145</v>
      </c>
      <c r="I121" s="164" t="s">
        <v>146</v>
      </c>
      <c r="J121" s="165" t="s">
        <v>126</v>
      </c>
      <c r="K121" s="166" t="s">
        <v>147</v>
      </c>
      <c r="L121" s="167"/>
      <c r="M121" s="76" t="s">
        <v>1</v>
      </c>
      <c r="N121" s="77" t="s">
        <v>39</v>
      </c>
      <c r="O121" s="77" t="s">
        <v>148</v>
      </c>
      <c r="P121" s="77" t="s">
        <v>149</v>
      </c>
      <c r="Q121" s="77" t="s">
        <v>150</v>
      </c>
      <c r="R121" s="77" t="s">
        <v>151</v>
      </c>
      <c r="S121" s="77" t="s">
        <v>152</v>
      </c>
      <c r="T121" s="78" t="s">
        <v>153</v>
      </c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</row>
    <row r="122" spans="1:65" s="2" customFormat="1" ht="22.95" customHeight="1">
      <c r="A122" s="35"/>
      <c r="B122" s="36"/>
      <c r="C122" s="83" t="s">
        <v>127</v>
      </c>
      <c r="D122" s="37"/>
      <c r="E122" s="37"/>
      <c r="F122" s="37"/>
      <c r="G122" s="37"/>
      <c r="H122" s="37"/>
      <c r="I122" s="37"/>
      <c r="J122" s="168">
        <f>BK122</f>
        <v>0</v>
      </c>
      <c r="K122" s="37"/>
      <c r="L122" s="40"/>
      <c r="M122" s="79"/>
      <c r="N122" s="169"/>
      <c r="O122" s="80"/>
      <c r="P122" s="170">
        <f>P123+P126+P170</f>
        <v>0</v>
      </c>
      <c r="Q122" s="80"/>
      <c r="R122" s="170">
        <f>R123+R126+R170</f>
        <v>0</v>
      </c>
      <c r="S122" s="80"/>
      <c r="T122" s="171">
        <f>T123+T126+T170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74</v>
      </c>
      <c r="AU122" s="18" t="s">
        <v>128</v>
      </c>
      <c r="BK122" s="172">
        <f>BK123+BK126+BK170</f>
        <v>0</v>
      </c>
    </row>
    <row r="123" spans="1:65" s="12" customFormat="1" ht="25.95" customHeight="1">
      <c r="B123" s="173"/>
      <c r="C123" s="174"/>
      <c r="D123" s="175" t="s">
        <v>74</v>
      </c>
      <c r="E123" s="176" t="s">
        <v>154</v>
      </c>
      <c r="F123" s="176" t="s">
        <v>834</v>
      </c>
      <c r="G123" s="174"/>
      <c r="H123" s="174"/>
      <c r="I123" s="177"/>
      <c r="J123" s="178">
        <f>BK123</f>
        <v>0</v>
      </c>
      <c r="K123" s="174"/>
      <c r="L123" s="179"/>
      <c r="M123" s="180"/>
      <c r="N123" s="181"/>
      <c r="O123" s="181"/>
      <c r="P123" s="182">
        <f>P124</f>
        <v>0</v>
      </c>
      <c r="Q123" s="181"/>
      <c r="R123" s="182">
        <f>R124</f>
        <v>0</v>
      </c>
      <c r="S123" s="181"/>
      <c r="T123" s="183">
        <f>T124</f>
        <v>0</v>
      </c>
      <c r="AR123" s="184" t="s">
        <v>83</v>
      </c>
      <c r="AT123" s="185" t="s">
        <v>74</v>
      </c>
      <c r="AU123" s="185" t="s">
        <v>75</v>
      </c>
      <c r="AY123" s="184" t="s">
        <v>156</v>
      </c>
      <c r="BK123" s="186">
        <f>BK124</f>
        <v>0</v>
      </c>
    </row>
    <row r="124" spans="1:65" s="12" customFormat="1" ht="22.95" customHeight="1">
      <c r="B124" s="173"/>
      <c r="C124" s="174"/>
      <c r="D124" s="175" t="s">
        <v>74</v>
      </c>
      <c r="E124" s="187" t="s">
        <v>102</v>
      </c>
      <c r="F124" s="187" t="s">
        <v>700</v>
      </c>
      <c r="G124" s="174"/>
      <c r="H124" s="174"/>
      <c r="I124" s="177"/>
      <c r="J124" s="188">
        <f>BK124</f>
        <v>0</v>
      </c>
      <c r="K124" s="174"/>
      <c r="L124" s="179"/>
      <c r="M124" s="180"/>
      <c r="N124" s="181"/>
      <c r="O124" s="181"/>
      <c r="P124" s="182">
        <f>P125</f>
        <v>0</v>
      </c>
      <c r="Q124" s="181"/>
      <c r="R124" s="182">
        <f>R125</f>
        <v>0</v>
      </c>
      <c r="S124" s="181"/>
      <c r="T124" s="183">
        <f>T125</f>
        <v>0</v>
      </c>
      <c r="AR124" s="184" t="s">
        <v>83</v>
      </c>
      <c r="AT124" s="185" t="s">
        <v>74</v>
      </c>
      <c r="AU124" s="185" t="s">
        <v>83</v>
      </c>
      <c r="AY124" s="184" t="s">
        <v>156</v>
      </c>
      <c r="BK124" s="186">
        <f>BK125</f>
        <v>0</v>
      </c>
    </row>
    <row r="125" spans="1:65" s="2" customFormat="1" ht="14.4" customHeight="1">
      <c r="A125" s="35"/>
      <c r="B125" s="36"/>
      <c r="C125" s="189" t="s">
        <v>83</v>
      </c>
      <c r="D125" s="189" t="s">
        <v>159</v>
      </c>
      <c r="E125" s="190" t="s">
        <v>835</v>
      </c>
      <c r="F125" s="191" t="s">
        <v>836</v>
      </c>
      <c r="G125" s="192" t="s">
        <v>181</v>
      </c>
      <c r="H125" s="193">
        <v>30</v>
      </c>
      <c r="I125" s="194"/>
      <c r="J125" s="193">
        <f>ROUND(I125*H125,3)</f>
        <v>0</v>
      </c>
      <c r="K125" s="195"/>
      <c r="L125" s="40"/>
      <c r="M125" s="196" t="s">
        <v>1</v>
      </c>
      <c r="N125" s="197" t="s">
        <v>41</v>
      </c>
      <c r="O125" s="72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163</v>
      </c>
      <c r="AT125" s="200" t="s">
        <v>159</v>
      </c>
      <c r="AU125" s="200" t="s">
        <v>102</v>
      </c>
      <c r="AY125" s="18" t="s">
        <v>156</v>
      </c>
      <c r="BE125" s="201">
        <f>IF(N125="základná",J125,0)</f>
        <v>0</v>
      </c>
      <c r="BF125" s="201">
        <f>IF(N125="znížená",J125,0)</f>
        <v>0</v>
      </c>
      <c r="BG125" s="201">
        <f>IF(N125="zákl. prenesená",J125,0)</f>
        <v>0</v>
      </c>
      <c r="BH125" s="201">
        <f>IF(N125="zníž. prenesená",J125,0)</f>
        <v>0</v>
      </c>
      <c r="BI125" s="201">
        <f>IF(N125="nulová",J125,0)</f>
        <v>0</v>
      </c>
      <c r="BJ125" s="18" t="s">
        <v>102</v>
      </c>
      <c r="BK125" s="202">
        <f>ROUND(I125*H125,3)</f>
        <v>0</v>
      </c>
      <c r="BL125" s="18" t="s">
        <v>163</v>
      </c>
      <c r="BM125" s="200" t="s">
        <v>102</v>
      </c>
    </row>
    <row r="126" spans="1:65" s="12" customFormat="1" ht="25.95" customHeight="1">
      <c r="B126" s="173"/>
      <c r="C126" s="174"/>
      <c r="D126" s="175" t="s">
        <v>74</v>
      </c>
      <c r="E126" s="176" t="s">
        <v>333</v>
      </c>
      <c r="F126" s="176" t="s">
        <v>837</v>
      </c>
      <c r="G126" s="174"/>
      <c r="H126" s="174"/>
      <c r="I126" s="177"/>
      <c r="J126" s="178">
        <f>BK126</f>
        <v>0</v>
      </c>
      <c r="K126" s="174"/>
      <c r="L126" s="179"/>
      <c r="M126" s="180"/>
      <c r="N126" s="181"/>
      <c r="O126" s="181"/>
      <c r="P126" s="182">
        <f>P127+P158</f>
        <v>0</v>
      </c>
      <c r="Q126" s="181"/>
      <c r="R126" s="182">
        <f>R127+R158</f>
        <v>0</v>
      </c>
      <c r="S126" s="181"/>
      <c r="T126" s="183">
        <f>T127+T158</f>
        <v>0</v>
      </c>
      <c r="AR126" s="184" t="s">
        <v>186</v>
      </c>
      <c r="AT126" s="185" t="s">
        <v>74</v>
      </c>
      <c r="AU126" s="185" t="s">
        <v>75</v>
      </c>
      <c r="AY126" s="184" t="s">
        <v>156</v>
      </c>
      <c r="BK126" s="186">
        <f>BK127+BK158</f>
        <v>0</v>
      </c>
    </row>
    <row r="127" spans="1:65" s="12" customFormat="1" ht="22.95" customHeight="1">
      <c r="B127" s="173"/>
      <c r="C127" s="174"/>
      <c r="D127" s="175" t="s">
        <v>74</v>
      </c>
      <c r="E127" s="187" t="s">
        <v>838</v>
      </c>
      <c r="F127" s="187" t="s">
        <v>839</v>
      </c>
      <c r="G127" s="174"/>
      <c r="H127" s="174"/>
      <c r="I127" s="177"/>
      <c r="J127" s="188">
        <f>BK127</f>
        <v>0</v>
      </c>
      <c r="K127" s="174"/>
      <c r="L127" s="179"/>
      <c r="M127" s="180"/>
      <c r="N127" s="181"/>
      <c r="O127" s="181"/>
      <c r="P127" s="182">
        <f>SUM(P128:P157)</f>
        <v>0</v>
      </c>
      <c r="Q127" s="181"/>
      <c r="R127" s="182">
        <f>SUM(R128:R157)</f>
        <v>0</v>
      </c>
      <c r="S127" s="181"/>
      <c r="T127" s="183">
        <f>SUM(T128:T157)</f>
        <v>0</v>
      </c>
      <c r="AR127" s="184" t="s">
        <v>186</v>
      </c>
      <c r="AT127" s="185" t="s">
        <v>74</v>
      </c>
      <c r="AU127" s="185" t="s">
        <v>83</v>
      </c>
      <c r="AY127" s="184" t="s">
        <v>156</v>
      </c>
      <c r="BK127" s="186">
        <f>SUM(BK128:BK157)</f>
        <v>0</v>
      </c>
    </row>
    <row r="128" spans="1:65" s="2" customFormat="1" ht="24.15" customHeight="1">
      <c r="A128" s="35"/>
      <c r="B128" s="36"/>
      <c r="C128" s="189" t="s">
        <v>102</v>
      </c>
      <c r="D128" s="189" t="s">
        <v>159</v>
      </c>
      <c r="E128" s="190" t="s">
        <v>840</v>
      </c>
      <c r="F128" s="191" t="s">
        <v>841</v>
      </c>
      <c r="G128" s="192" t="s">
        <v>175</v>
      </c>
      <c r="H128" s="193">
        <v>320</v>
      </c>
      <c r="I128" s="194"/>
      <c r="J128" s="193">
        <f t="shared" ref="J128:J157" si="0">ROUND(I128*H128,3)</f>
        <v>0</v>
      </c>
      <c r="K128" s="195"/>
      <c r="L128" s="40"/>
      <c r="M128" s="196" t="s">
        <v>1</v>
      </c>
      <c r="N128" s="197" t="s">
        <v>41</v>
      </c>
      <c r="O128" s="72"/>
      <c r="P128" s="198">
        <f t="shared" ref="P128:P157" si="1">O128*H128</f>
        <v>0</v>
      </c>
      <c r="Q128" s="198">
        <v>0</v>
      </c>
      <c r="R128" s="198">
        <f t="shared" ref="R128:R157" si="2">Q128*H128</f>
        <v>0</v>
      </c>
      <c r="S128" s="198">
        <v>0</v>
      </c>
      <c r="T128" s="199">
        <f t="shared" ref="T128:T157" si="3"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517</v>
      </c>
      <c r="AT128" s="200" t="s">
        <v>159</v>
      </c>
      <c r="AU128" s="200" t="s">
        <v>102</v>
      </c>
      <c r="AY128" s="18" t="s">
        <v>156</v>
      </c>
      <c r="BE128" s="201">
        <f t="shared" ref="BE128:BE157" si="4">IF(N128="základná",J128,0)</f>
        <v>0</v>
      </c>
      <c r="BF128" s="201">
        <f t="shared" ref="BF128:BF157" si="5">IF(N128="znížená",J128,0)</f>
        <v>0</v>
      </c>
      <c r="BG128" s="201">
        <f t="shared" ref="BG128:BG157" si="6">IF(N128="zákl. prenesená",J128,0)</f>
        <v>0</v>
      </c>
      <c r="BH128" s="201">
        <f t="shared" ref="BH128:BH157" si="7">IF(N128="zníž. prenesená",J128,0)</f>
        <v>0</v>
      </c>
      <c r="BI128" s="201">
        <f t="shared" ref="BI128:BI157" si="8">IF(N128="nulová",J128,0)</f>
        <v>0</v>
      </c>
      <c r="BJ128" s="18" t="s">
        <v>102</v>
      </c>
      <c r="BK128" s="202">
        <f t="shared" ref="BK128:BK157" si="9">ROUND(I128*H128,3)</f>
        <v>0</v>
      </c>
      <c r="BL128" s="18" t="s">
        <v>517</v>
      </c>
      <c r="BM128" s="200" t="s">
        <v>163</v>
      </c>
    </row>
    <row r="129" spans="1:65" s="2" customFormat="1" ht="37.950000000000003" customHeight="1">
      <c r="A129" s="35"/>
      <c r="B129" s="36"/>
      <c r="C129" s="236" t="s">
        <v>186</v>
      </c>
      <c r="D129" s="236" t="s">
        <v>333</v>
      </c>
      <c r="E129" s="237" t="s">
        <v>842</v>
      </c>
      <c r="F129" s="238" t="s">
        <v>843</v>
      </c>
      <c r="G129" s="239" t="s">
        <v>175</v>
      </c>
      <c r="H129" s="240">
        <v>320</v>
      </c>
      <c r="I129" s="241"/>
      <c r="J129" s="240">
        <f t="shared" si="0"/>
        <v>0</v>
      </c>
      <c r="K129" s="242"/>
      <c r="L129" s="243"/>
      <c r="M129" s="244" t="s">
        <v>1</v>
      </c>
      <c r="N129" s="245" t="s">
        <v>41</v>
      </c>
      <c r="O129" s="72"/>
      <c r="P129" s="198">
        <f t="shared" si="1"/>
        <v>0</v>
      </c>
      <c r="Q129" s="198">
        <v>0</v>
      </c>
      <c r="R129" s="198">
        <f t="shared" si="2"/>
        <v>0</v>
      </c>
      <c r="S129" s="198">
        <v>0</v>
      </c>
      <c r="T129" s="199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844</v>
      </c>
      <c r="AT129" s="200" t="s">
        <v>333</v>
      </c>
      <c r="AU129" s="200" t="s">
        <v>102</v>
      </c>
      <c r="AY129" s="18" t="s">
        <v>156</v>
      </c>
      <c r="BE129" s="201">
        <f t="shared" si="4"/>
        <v>0</v>
      </c>
      <c r="BF129" s="201">
        <f t="shared" si="5"/>
        <v>0</v>
      </c>
      <c r="BG129" s="201">
        <f t="shared" si="6"/>
        <v>0</v>
      </c>
      <c r="BH129" s="201">
        <f t="shared" si="7"/>
        <v>0</v>
      </c>
      <c r="BI129" s="201">
        <f t="shared" si="8"/>
        <v>0</v>
      </c>
      <c r="BJ129" s="18" t="s">
        <v>102</v>
      </c>
      <c r="BK129" s="202">
        <f t="shared" si="9"/>
        <v>0</v>
      </c>
      <c r="BL129" s="18" t="s">
        <v>517</v>
      </c>
      <c r="BM129" s="200" t="s">
        <v>202</v>
      </c>
    </row>
    <row r="130" spans="1:65" s="2" customFormat="1" ht="24.15" customHeight="1">
      <c r="A130" s="35"/>
      <c r="B130" s="36"/>
      <c r="C130" s="189" t="s">
        <v>163</v>
      </c>
      <c r="D130" s="189" t="s">
        <v>159</v>
      </c>
      <c r="E130" s="190" t="s">
        <v>845</v>
      </c>
      <c r="F130" s="191" t="s">
        <v>846</v>
      </c>
      <c r="G130" s="192" t="s">
        <v>175</v>
      </c>
      <c r="H130" s="193">
        <v>35</v>
      </c>
      <c r="I130" s="194"/>
      <c r="J130" s="193">
        <f t="shared" si="0"/>
        <v>0</v>
      </c>
      <c r="K130" s="195"/>
      <c r="L130" s="40"/>
      <c r="M130" s="196" t="s">
        <v>1</v>
      </c>
      <c r="N130" s="197" t="s">
        <v>41</v>
      </c>
      <c r="O130" s="72"/>
      <c r="P130" s="198">
        <f t="shared" si="1"/>
        <v>0</v>
      </c>
      <c r="Q130" s="198">
        <v>0</v>
      </c>
      <c r="R130" s="198">
        <f t="shared" si="2"/>
        <v>0</v>
      </c>
      <c r="S130" s="198">
        <v>0</v>
      </c>
      <c r="T130" s="199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517</v>
      </c>
      <c r="AT130" s="200" t="s">
        <v>159</v>
      </c>
      <c r="AU130" s="200" t="s">
        <v>102</v>
      </c>
      <c r="AY130" s="18" t="s">
        <v>156</v>
      </c>
      <c r="BE130" s="201">
        <f t="shared" si="4"/>
        <v>0</v>
      </c>
      <c r="BF130" s="201">
        <f t="shared" si="5"/>
        <v>0</v>
      </c>
      <c r="BG130" s="201">
        <f t="shared" si="6"/>
        <v>0</v>
      </c>
      <c r="BH130" s="201">
        <f t="shared" si="7"/>
        <v>0</v>
      </c>
      <c r="BI130" s="201">
        <f t="shared" si="8"/>
        <v>0</v>
      </c>
      <c r="BJ130" s="18" t="s">
        <v>102</v>
      </c>
      <c r="BK130" s="202">
        <f t="shared" si="9"/>
        <v>0</v>
      </c>
      <c r="BL130" s="18" t="s">
        <v>517</v>
      </c>
      <c r="BM130" s="200" t="s">
        <v>216</v>
      </c>
    </row>
    <row r="131" spans="1:65" s="2" customFormat="1" ht="24.15" customHeight="1">
      <c r="A131" s="35"/>
      <c r="B131" s="36"/>
      <c r="C131" s="236" t="s">
        <v>194</v>
      </c>
      <c r="D131" s="236" t="s">
        <v>333</v>
      </c>
      <c r="E131" s="237" t="s">
        <v>847</v>
      </c>
      <c r="F131" s="238" t="s">
        <v>848</v>
      </c>
      <c r="G131" s="239" t="s">
        <v>175</v>
      </c>
      <c r="H131" s="240">
        <v>35</v>
      </c>
      <c r="I131" s="241"/>
      <c r="J131" s="240">
        <f t="shared" si="0"/>
        <v>0</v>
      </c>
      <c r="K131" s="242"/>
      <c r="L131" s="243"/>
      <c r="M131" s="244" t="s">
        <v>1</v>
      </c>
      <c r="N131" s="245" t="s">
        <v>41</v>
      </c>
      <c r="O131" s="72"/>
      <c r="P131" s="198">
        <f t="shared" si="1"/>
        <v>0</v>
      </c>
      <c r="Q131" s="198">
        <v>0</v>
      </c>
      <c r="R131" s="198">
        <f t="shared" si="2"/>
        <v>0</v>
      </c>
      <c r="S131" s="198">
        <v>0</v>
      </c>
      <c r="T131" s="199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844</v>
      </c>
      <c r="AT131" s="200" t="s">
        <v>333</v>
      </c>
      <c r="AU131" s="200" t="s">
        <v>102</v>
      </c>
      <c r="AY131" s="18" t="s">
        <v>156</v>
      </c>
      <c r="BE131" s="201">
        <f t="shared" si="4"/>
        <v>0</v>
      </c>
      <c r="BF131" s="201">
        <f t="shared" si="5"/>
        <v>0</v>
      </c>
      <c r="BG131" s="201">
        <f t="shared" si="6"/>
        <v>0</v>
      </c>
      <c r="BH131" s="201">
        <f t="shared" si="7"/>
        <v>0</v>
      </c>
      <c r="BI131" s="201">
        <f t="shared" si="8"/>
        <v>0</v>
      </c>
      <c r="BJ131" s="18" t="s">
        <v>102</v>
      </c>
      <c r="BK131" s="202">
        <f t="shared" si="9"/>
        <v>0</v>
      </c>
      <c r="BL131" s="18" t="s">
        <v>517</v>
      </c>
      <c r="BM131" s="200" t="s">
        <v>224</v>
      </c>
    </row>
    <row r="132" spans="1:65" s="2" customFormat="1" ht="24.15" customHeight="1">
      <c r="A132" s="35"/>
      <c r="B132" s="36"/>
      <c r="C132" s="189" t="s">
        <v>202</v>
      </c>
      <c r="D132" s="189" t="s">
        <v>159</v>
      </c>
      <c r="E132" s="190" t="s">
        <v>849</v>
      </c>
      <c r="F132" s="191" t="s">
        <v>850</v>
      </c>
      <c r="G132" s="192" t="s">
        <v>162</v>
      </c>
      <c r="H132" s="193">
        <v>16</v>
      </c>
      <c r="I132" s="194"/>
      <c r="J132" s="193">
        <f t="shared" si="0"/>
        <v>0</v>
      </c>
      <c r="K132" s="195"/>
      <c r="L132" s="40"/>
      <c r="M132" s="196" t="s">
        <v>1</v>
      </c>
      <c r="N132" s="197" t="s">
        <v>41</v>
      </c>
      <c r="O132" s="72"/>
      <c r="P132" s="198">
        <f t="shared" si="1"/>
        <v>0</v>
      </c>
      <c r="Q132" s="198">
        <v>0</v>
      </c>
      <c r="R132" s="198">
        <f t="shared" si="2"/>
        <v>0</v>
      </c>
      <c r="S132" s="198">
        <v>0</v>
      </c>
      <c r="T132" s="199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517</v>
      </c>
      <c r="AT132" s="200" t="s">
        <v>159</v>
      </c>
      <c r="AU132" s="200" t="s">
        <v>102</v>
      </c>
      <c r="AY132" s="18" t="s">
        <v>156</v>
      </c>
      <c r="BE132" s="201">
        <f t="shared" si="4"/>
        <v>0</v>
      </c>
      <c r="BF132" s="201">
        <f t="shared" si="5"/>
        <v>0</v>
      </c>
      <c r="BG132" s="201">
        <f t="shared" si="6"/>
        <v>0</v>
      </c>
      <c r="BH132" s="201">
        <f t="shared" si="7"/>
        <v>0</v>
      </c>
      <c r="BI132" s="201">
        <f t="shared" si="8"/>
        <v>0</v>
      </c>
      <c r="BJ132" s="18" t="s">
        <v>102</v>
      </c>
      <c r="BK132" s="202">
        <f t="shared" si="9"/>
        <v>0</v>
      </c>
      <c r="BL132" s="18" t="s">
        <v>517</v>
      </c>
      <c r="BM132" s="200" t="s">
        <v>235</v>
      </c>
    </row>
    <row r="133" spans="1:65" s="2" customFormat="1" ht="14.4" customHeight="1">
      <c r="A133" s="35"/>
      <c r="B133" s="36"/>
      <c r="C133" s="236" t="s">
        <v>206</v>
      </c>
      <c r="D133" s="236" t="s">
        <v>333</v>
      </c>
      <c r="E133" s="237" t="s">
        <v>851</v>
      </c>
      <c r="F133" s="238" t="s">
        <v>852</v>
      </c>
      <c r="G133" s="239" t="s">
        <v>162</v>
      </c>
      <c r="H133" s="240">
        <v>16</v>
      </c>
      <c r="I133" s="241"/>
      <c r="J133" s="240">
        <f t="shared" si="0"/>
        <v>0</v>
      </c>
      <c r="K133" s="242"/>
      <c r="L133" s="243"/>
      <c r="M133" s="244" t="s">
        <v>1</v>
      </c>
      <c r="N133" s="245" t="s">
        <v>41</v>
      </c>
      <c r="O133" s="72"/>
      <c r="P133" s="198">
        <f t="shared" si="1"/>
        <v>0</v>
      </c>
      <c r="Q133" s="198">
        <v>0</v>
      </c>
      <c r="R133" s="198">
        <f t="shared" si="2"/>
        <v>0</v>
      </c>
      <c r="S133" s="198">
        <v>0</v>
      </c>
      <c r="T133" s="199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844</v>
      </c>
      <c r="AT133" s="200" t="s">
        <v>333</v>
      </c>
      <c r="AU133" s="200" t="s">
        <v>102</v>
      </c>
      <c r="AY133" s="18" t="s">
        <v>156</v>
      </c>
      <c r="BE133" s="201">
        <f t="shared" si="4"/>
        <v>0</v>
      </c>
      <c r="BF133" s="201">
        <f t="shared" si="5"/>
        <v>0</v>
      </c>
      <c r="BG133" s="201">
        <f t="shared" si="6"/>
        <v>0</v>
      </c>
      <c r="BH133" s="201">
        <f t="shared" si="7"/>
        <v>0</v>
      </c>
      <c r="BI133" s="201">
        <f t="shared" si="8"/>
        <v>0</v>
      </c>
      <c r="BJ133" s="18" t="s">
        <v>102</v>
      </c>
      <c r="BK133" s="202">
        <f t="shared" si="9"/>
        <v>0</v>
      </c>
      <c r="BL133" s="18" t="s">
        <v>517</v>
      </c>
      <c r="BM133" s="200" t="s">
        <v>246</v>
      </c>
    </row>
    <row r="134" spans="1:65" s="2" customFormat="1" ht="14.4" customHeight="1">
      <c r="A134" s="35"/>
      <c r="B134" s="36"/>
      <c r="C134" s="189" t="s">
        <v>216</v>
      </c>
      <c r="D134" s="189" t="s">
        <v>159</v>
      </c>
      <c r="E134" s="190" t="s">
        <v>853</v>
      </c>
      <c r="F134" s="191" t="s">
        <v>854</v>
      </c>
      <c r="G134" s="192" t="s">
        <v>162</v>
      </c>
      <c r="H134" s="193">
        <v>6</v>
      </c>
      <c r="I134" s="194"/>
      <c r="J134" s="193">
        <f t="shared" si="0"/>
        <v>0</v>
      </c>
      <c r="K134" s="195"/>
      <c r="L134" s="40"/>
      <c r="M134" s="196" t="s">
        <v>1</v>
      </c>
      <c r="N134" s="197" t="s">
        <v>41</v>
      </c>
      <c r="O134" s="72"/>
      <c r="P134" s="198">
        <f t="shared" si="1"/>
        <v>0</v>
      </c>
      <c r="Q134" s="198">
        <v>0</v>
      </c>
      <c r="R134" s="198">
        <f t="shared" si="2"/>
        <v>0</v>
      </c>
      <c r="S134" s="198">
        <v>0</v>
      </c>
      <c r="T134" s="199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517</v>
      </c>
      <c r="AT134" s="200" t="s">
        <v>159</v>
      </c>
      <c r="AU134" s="200" t="s">
        <v>102</v>
      </c>
      <c r="AY134" s="18" t="s">
        <v>156</v>
      </c>
      <c r="BE134" s="201">
        <f t="shared" si="4"/>
        <v>0</v>
      </c>
      <c r="BF134" s="201">
        <f t="shared" si="5"/>
        <v>0</v>
      </c>
      <c r="BG134" s="201">
        <f t="shared" si="6"/>
        <v>0</v>
      </c>
      <c r="BH134" s="201">
        <f t="shared" si="7"/>
        <v>0</v>
      </c>
      <c r="BI134" s="201">
        <f t="shared" si="8"/>
        <v>0</v>
      </c>
      <c r="BJ134" s="18" t="s">
        <v>102</v>
      </c>
      <c r="BK134" s="202">
        <f t="shared" si="9"/>
        <v>0</v>
      </c>
      <c r="BL134" s="18" t="s">
        <v>517</v>
      </c>
      <c r="BM134" s="200" t="s">
        <v>257</v>
      </c>
    </row>
    <row r="135" spans="1:65" s="2" customFormat="1" ht="14.4" customHeight="1">
      <c r="A135" s="35"/>
      <c r="B135" s="36"/>
      <c r="C135" s="236" t="s">
        <v>220</v>
      </c>
      <c r="D135" s="236" t="s">
        <v>333</v>
      </c>
      <c r="E135" s="237" t="s">
        <v>855</v>
      </c>
      <c r="F135" s="238" t="s">
        <v>856</v>
      </c>
      <c r="G135" s="239" t="s">
        <v>1</v>
      </c>
      <c r="H135" s="240">
        <v>6</v>
      </c>
      <c r="I135" s="241"/>
      <c r="J135" s="240">
        <f t="shared" si="0"/>
        <v>0</v>
      </c>
      <c r="K135" s="242"/>
      <c r="L135" s="243"/>
      <c r="M135" s="244" t="s">
        <v>1</v>
      </c>
      <c r="N135" s="245" t="s">
        <v>41</v>
      </c>
      <c r="O135" s="72"/>
      <c r="P135" s="198">
        <f t="shared" si="1"/>
        <v>0</v>
      </c>
      <c r="Q135" s="198">
        <v>0</v>
      </c>
      <c r="R135" s="198">
        <f t="shared" si="2"/>
        <v>0</v>
      </c>
      <c r="S135" s="198">
        <v>0</v>
      </c>
      <c r="T135" s="199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844</v>
      </c>
      <c r="AT135" s="200" t="s">
        <v>333</v>
      </c>
      <c r="AU135" s="200" t="s">
        <v>102</v>
      </c>
      <c r="AY135" s="18" t="s">
        <v>156</v>
      </c>
      <c r="BE135" s="201">
        <f t="shared" si="4"/>
        <v>0</v>
      </c>
      <c r="BF135" s="201">
        <f t="shared" si="5"/>
        <v>0</v>
      </c>
      <c r="BG135" s="201">
        <f t="shared" si="6"/>
        <v>0</v>
      </c>
      <c r="BH135" s="201">
        <f t="shared" si="7"/>
        <v>0</v>
      </c>
      <c r="BI135" s="201">
        <f t="shared" si="8"/>
        <v>0</v>
      </c>
      <c r="BJ135" s="18" t="s">
        <v>102</v>
      </c>
      <c r="BK135" s="202">
        <f t="shared" si="9"/>
        <v>0</v>
      </c>
      <c r="BL135" s="18" t="s">
        <v>517</v>
      </c>
      <c r="BM135" s="200" t="s">
        <v>272</v>
      </c>
    </row>
    <row r="136" spans="1:65" s="2" customFormat="1" ht="14.4" customHeight="1">
      <c r="A136" s="35"/>
      <c r="B136" s="36"/>
      <c r="C136" s="189" t="s">
        <v>224</v>
      </c>
      <c r="D136" s="189" t="s">
        <v>159</v>
      </c>
      <c r="E136" s="190" t="s">
        <v>857</v>
      </c>
      <c r="F136" s="191" t="s">
        <v>858</v>
      </c>
      <c r="G136" s="192" t="s">
        <v>162</v>
      </c>
      <c r="H136" s="193">
        <v>16</v>
      </c>
      <c r="I136" s="194"/>
      <c r="J136" s="193">
        <f t="shared" si="0"/>
        <v>0</v>
      </c>
      <c r="K136" s="195"/>
      <c r="L136" s="40"/>
      <c r="M136" s="196" t="s">
        <v>1</v>
      </c>
      <c r="N136" s="197" t="s">
        <v>41</v>
      </c>
      <c r="O136" s="72"/>
      <c r="P136" s="198">
        <f t="shared" si="1"/>
        <v>0</v>
      </c>
      <c r="Q136" s="198">
        <v>0</v>
      </c>
      <c r="R136" s="198">
        <f t="shared" si="2"/>
        <v>0</v>
      </c>
      <c r="S136" s="198">
        <v>0</v>
      </c>
      <c r="T136" s="199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517</v>
      </c>
      <c r="AT136" s="200" t="s">
        <v>159</v>
      </c>
      <c r="AU136" s="200" t="s">
        <v>102</v>
      </c>
      <c r="AY136" s="18" t="s">
        <v>156</v>
      </c>
      <c r="BE136" s="201">
        <f t="shared" si="4"/>
        <v>0</v>
      </c>
      <c r="BF136" s="201">
        <f t="shared" si="5"/>
        <v>0</v>
      </c>
      <c r="BG136" s="201">
        <f t="shared" si="6"/>
        <v>0</v>
      </c>
      <c r="BH136" s="201">
        <f t="shared" si="7"/>
        <v>0</v>
      </c>
      <c r="BI136" s="201">
        <f t="shared" si="8"/>
        <v>0</v>
      </c>
      <c r="BJ136" s="18" t="s">
        <v>102</v>
      </c>
      <c r="BK136" s="202">
        <f t="shared" si="9"/>
        <v>0</v>
      </c>
      <c r="BL136" s="18" t="s">
        <v>517</v>
      </c>
      <c r="BM136" s="200" t="s">
        <v>7</v>
      </c>
    </row>
    <row r="137" spans="1:65" s="2" customFormat="1" ht="14.4" customHeight="1">
      <c r="A137" s="35"/>
      <c r="B137" s="36"/>
      <c r="C137" s="189" t="s">
        <v>230</v>
      </c>
      <c r="D137" s="189" t="s">
        <v>159</v>
      </c>
      <c r="E137" s="190" t="s">
        <v>859</v>
      </c>
      <c r="F137" s="191" t="s">
        <v>860</v>
      </c>
      <c r="G137" s="192" t="s">
        <v>162</v>
      </c>
      <c r="H137" s="193">
        <v>6</v>
      </c>
      <c r="I137" s="194"/>
      <c r="J137" s="193">
        <f t="shared" si="0"/>
        <v>0</v>
      </c>
      <c r="K137" s="195"/>
      <c r="L137" s="40"/>
      <c r="M137" s="196" t="s">
        <v>1</v>
      </c>
      <c r="N137" s="197" t="s">
        <v>41</v>
      </c>
      <c r="O137" s="72"/>
      <c r="P137" s="198">
        <f t="shared" si="1"/>
        <v>0</v>
      </c>
      <c r="Q137" s="198">
        <v>0</v>
      </c>
      <c r="R137" s="198">
        <f t="shared" si="2"/>
        <v>0</v>
      </c>
      <c r="S137" s="198">
        <v>0</v>
      </c>
      <c r="T137" s="199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517</v>
      </c>
      <c r="AT137" s="200" t="s">
        <v>159</v>
      </c>
      <c r="AU137" s="200" t="s">
        <v>102</v>
      </c>
      <c r="AY137" s="18" t="s">
        <v>156</v>
      </c>
      <c r="BE137" s="201">
        <f t="shared" si="4"/>
        <v>0</v>
      </c>
      <c r="BF137" s="201">
        <f t="shared" si="5"/>
        <v>0</v>
      </c>
      <c r="BG137" s="201">
        <f t="shared" si="6"/>
        <v>0</v>
      </c>
      <c r="BH137" s="201">
        <f t="shared" si="7"/>
        <v>0</v>
      </c>
      <c r="BI137" s="201">
        <f t="shared" si="8"/>
        <v>0</v>
      </c>
      <c r="BJ137" s="18" t="s">
        <v>102</v>
      </c>
      <c r="BK137" s="202">
        <f t="shared" si="9"/>
        <v>0</v>
      </c>
      <c r="BL137" s="18" t="s">
        <v>517</v>
      </c>
      <c r="BM137" s="200" t="s">
        <v>299</v>
      </c>
    </row>
    <row r="138" spans="1:65" s="2" customFormat="1" ht="14.4" customHeight="1">
      <c r="A138" s="35"/>
      <c r="B138" s="36"/>
      <c r="C138" s="236" t="s">
        <v>235</v>
      </c>
      <c r="D138" s="236" t="s">
        <v>333</v>
      </c>
      <c r="E138" s="237" t="s">
        <v>861</v>
      </c>
      <c r="F138" s="238" t="s">
        <v>862</v>
      </c>
      <c r="G138" s="239" t="s">
        <v>1</v>
      </c>
      <c r="H138" s="240">
        <v>6</v>
      </c>
      <c r="I138" s="241"/>
      <c r="J138" s="240">
        <f t="shared" si="0"/>
        <v>0</v>
      </c>
      <c r="K138" s="242"/>
      <c r="L138" s="243"/>
      <c r="M138" s="244" t="s">
        <v>1</v>
      </c>
      <c r="N138" s="245" t="s">
        <v>41</v>
      </c>
      <c r="O138" s="72"/>
      <c r="P138" s="198">
        <f t="shared" si="1"/>
        <v>0</v>
      </c>
      <c r="Q138" s="198">
        <v>0</v>
      </c>
      <c r="R138" s="198">
        <f t="shared" si="2"/>
        <v>0</v>
      </c>
      <c r="S138" s="198">
        <v>0</v>
      </c>
      <c r="T138" s="199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844</v>
      </c>
      <c r="AT138" s="200" t="s">
        <v>333</v>
      </c>
      <c r="AU138" s="200" t="s">
        <v>102</v>
      </c>
      <c r="AY138" s="18" t="s">
        <v>156</v>
      </c>
      <c r="BE138" s="201">
        <f t="shared" si="4"/>
        <v>0</v>
      </c>
      <c r="BF138" s="201">
        <f t="shared" si="5"/>
        <v>0</v>
      </c>
      <c r="BG138" s="201">
        <f t="shared" si="6"/>
        <v>0</v>
      </c>
      <c r="BH138" s="201">
        <f t="shared" si="7"/>
        <v>0</v>
      </c>
      <c r="BI138" s="201">
        <f t="shared" si="8"/>
        <v>0</v>
      </c>
      <c r="BJ138" s="18" t="s">
        <v>102</v>
      </c>
      <c r="BK138" s="202">
        <f t="shared" si="9"/>
        <v>0</v>
      </c>
      <c r="BL138" s="18" t="s">
        <v>517</v>
      </c>
      <c r="BM138" s="200" t="s">
        <v>107</v>
      </c>
    </row>
    <row r="139" spans="1:65" s="2" customFormat="1" ht="14.4" customHeight="1">
      <c r="A139" s="35"/>
      <c r="B139" s="36"/>
      <c r="C139" s="189" t="s">
        <v>240</v>
      </c>
      <c r="D139" s="189" t="s">
        <v>159</v>
      </c>
      <c r="E139" s="190" t="s">
        <v>863</v>
      </c>
      <c r="F139" s="191" t="s">
        <v>864</v>
      </c>
      <c r="G139" s="192" t="s">
        <v>162</v>
      </c>
      <c r="H139" s="193">
        <v>6</v>
      </c>
      <c r="I139" s="194"/>
      <c r="J139" s="193">
        <f t="shared" si="0"/>
        <v>0</v>
      </c>
      <c r="K139" s="195"/>
      <c r="L139" s="40"/>
      <c r="M139" s="196" t="s">
        <v>1</v>
      </c>
      <c r="N139" s="197" t="s">
        <v>41</v>
      </c>
      <c r="O139" s="72"/>
      <c r="P139" s="198">
        <f t="shared" si="1"/>
        <v>0</v>
      </c>
      <c r="Q139" s="198">
        <v>0</v>
      </c>
      <c r="R139" s="198">
        <f t="shared" si="2"/>
        <v>0</v>
      </c>
      <c r="S139" s="198">
        <v>0</v>
      </c>
      <c r="T139" s="199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517</v>
      </c>
      <c r="AT139" s="200" t="s">
        <v>159</v>
      </c>
      <c r="AU139" s="200" t="s">
        <v>102</v>
      </c>
      <c r="AY139" s="18" t="s">
        <v>156</v>
      </c>
      <c r="BE139" s="201">
        <f t="shared" si="4"/>
        <v>0</v>
      </c>
      <c r="BF139" s="201">
        <f t="shared" si="5"/>
        <v>0</v>
      </c>
      <c r="BG139" s="201">
        <f t="shared" si="6"/>
        <v>0</v>
      </c>
      <c r="BH139" s="201">
        <f t="shared" si="7"/>
        <v>0</v>
      </c>
      <c r="BI139" s="201">
        <f t="shared" si="8"/>
        <v>0</v>
      </c>
      <c r="BJ139" s="18" t="s">
        <v>102</v>
      </c>
      <c r="BK139" s="202">
        <f t="shared" si="9"/>
        <v>0</v>
      </c>
      <c r="BL139" s="18" t="s">
        <v>517</v>
      </c>
      <c r="BM139" s="200" t="s">
        <v>321</v>
      </c>
    </row>
    <row r="140" spans="1:65" s="2" customFormat="1" ht="14.4" customHeight="1">
      <c r="A140" s="35"/>
      <c r="B140" s="36"/>
      <c r="C140" s="236" t="s">
        <v>246</v>
      </c>
      <c r="D140" s="236" t="s">
        <v>333</v>
      </c>
      <c r="E140" s="237" t="s">
        <v>865</v>
      </c>
      <c r="F140" s="238" t="s">
        <v>866</v>
      </c>
      <c r="G140" s="239" t="s">
        <v>1</v>
      </c>
      <c r="H140" s="240">
        <v>2</v>
      </c>
      <c r="I140" s="241"/>
      <c r="J140" s="240">
        <f t="shared" si="0"/>
        <v>0</v>
      </c>
      <c r="K140" s="242"/>
      <c r="L140" s="243"/>
      <c r="M140" s="244" t="s">
        <v>1</v>
      </c>
      <c r="N140" s="245" t="s">
        <v>41</v>
      </c>
      <c r="O140" s="72"/>
      <c r="P140" s="198">
        <f t="shared" si="1"/>
        <v>0</v>
      </c>
      <c r="Q140" s="198">
        <v>0</v>
      </c>
      <c r="R140" s="198">
        <f t="shared" si="2"/>
        <v>0</v>
      </c>
      <c r="S140" s="198">
        <v>0</v>
      </c>
      <c r="T140" s="199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844</v>
      </c>
      <c r="AT140" s="200" t="s">
        <v>333</v>
      </c>
      <c r="AU140" s="200" t="s">
        <v>102</v>
      </c>
      <c r="AY140" s="18" t="s">
        <v>156</v>
      </c>
      <c r="BE140" s="201">
        <f t="shared" si="4"/>
        <v>0</v>
      </c>
      <c r="BF140" s="201">
        <f t="shared" si="5"/>
        <v>0</v>
      </c>
      <c r="BG140" s="201">
        <f t="shared" si="6"/>
        <v>0</v>
      </c>
      <c r="BH140" s="201">
        <f t="shared" si="7"/>
        <v>0</v>
      </c>
      <c r="BI140" s="201">
        <f t="shared" si="8"/>
        <v>0</v>
      </c>
      <c r="BJ140" s="18" t="s">
        <v>102</v>
      </c>
      <c r="BK140" s="202">
        <f t="shared" si="9"/>
        <v>0</v>
      </c>
      <c r="BL140" s="18" t="s">
        <v>517</v>
      </c>
      <c r="BM140" s="200" t="s">
        <v>332</v>
      </c>
    </row>
    <row r="141" spans="1:65" s="2" customFormat="1" ht="14.4" customHeight="1">
      <c r="A141" s="35"/>
      <c r="B141" s="36"/>
      <c r="C141" s="236" t="s">
        <v>250</v>
      </c>
      <c r="D141" s="236" t="s">
        <v>333</v>
      </c>
      <c r="E141" s="237" t="s">
        <v>867</v>
      </c>
      <c r="F141" s="238" t="s">
        <v>868</v>
      </c>
      <c r="G141" s="239" t="s">
        <v>1</v>
      </c>
      <c r="H141" s="240">
        <v>4</v>
      </c>
      <c r="I141" s="241"/>
      <c r="J141" s="240">
        <f t="shared" si="0"/>
        <v>0</v>
      </c>
      <c r="K141" s="242"/>
      <c r="L141" s="243"/>
      <c r="M141" s="244" t="s">
        <v>1</v>
      </c>
      <c r="N141" s="245" t="s">
        <v>41</v>
      </c>
      <c r="O141" s="72"/>
      <c r="P141" s="198">
        <f t="shared" si="1"/>
        <v>0</v>
      </c>
      <c r="Q141" s="198">
        <v>0</v>
      </c>
      <c r="R141" s="198">
        <f t="shared" si="2"/>
        <v>0</v>
      </c>
      <c r="S141" s="198">
        <v>0</v>
      </c>
      <c r="T141" s="199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844</v>
      </c>
      <c r="AT141" s="200" t="s">
        <v>333</v>
      </c>
      <c r="AU141" s="200" t="s">
        <v>102</v>
      </c>
      <c r="AY141" s="18" t="s">
        <v>156</v>
      </c>
      <c r="BE141" s="201">
        <f t="shared" si="4"/>
        <v>0</v>
      </c>
      <c r="BF141" s="201">
        <f t="shared" si="5"/>
        <v>0</v>
      </c>
      <c r="BG141" s="201">
        <f t="shared" si="6"/>
        <v>0</v>
      </c>
      <c r="BH141" s="201">
        <f t="shared" si="7"/>
        <v>0</v>
      </c>
      <c r="BI141" s="201">
        <f t="shared" si="8"/>
        <v>0</v>
      </c>
      <c r="BJ141" s="18" t="s">
        <v>102</v>
      </c>
      <c r="BK141" s="202">
        <f t="shared" si="9"/>
        <v>0</v>
      </c>
      <c r="BL141" s="18" t="s">
        <v>517</v>
      </c>
      <c r="BM141" s="200" t="s">
        <v>342</v>
      </c>
    </row>
    <row r="142" spans="1:65" s="2" customFormat="1" ht="14.4" customHeight="1">
      <c r="A142" s="35"/>
      <c r="B142" s="36"/>
      <c r="C142" s="189" t="s">
        <v>257</v>
      </c>
      <c r="D142" s="189" t="s">
        <v>159</v>
      </c>
      <c r="E142" s="190" t="s">
        <v>869</v>
      </c>
      <c r="F142" s="191" t="s">
        <v>870</v>
      </c>
      <c r="G142" s="192" t="s">
        <v>162</v>
      </c>
      <c r="H142" s="193">
        <v>8</v>
      </c>
      <c r="I142" s="194"/>
      <c r="J142" s="193">
        <f t="shared" si="0"/>
        <v>0</v>
      </c>
      <c r="K142" s="195"/>
      <c r="L142" s="40"/>
      <c r="M142" s="196" t="s">
        <v>1</v>
      </c>
      <c r="N142" s="197" t="s">
        <v>41</v>
      </c>
      <c r="O142" s="72"/>
      <c r="P142" s="198">
        <f t="shared" si="1"/>
        <v>0</v>
      </c>
      <c r="Q142" s="198">
        <v>0</v>
      </c>
      <c r="R142" s="198">
        <f t="shared" si="2"/>
        <v>0</v>
      </c>
      <c r="S142" s="198">
        <v>0</v>
      </c>
      <c r="T142" s="199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517</v>
      </c>
      <c r="AT142" s="200" t="s">
        <v>159</v>
      </c>
      <c r="AU142" s="200" t="s">
        <v>102</v>
      </c>
      <c r="AY142" s="18" t="s">
        <v>156</v>
      </c>
      <c r="BE142" s="201">
        <f t="shared" si="4"/>
        <v>0</v>
      </c>
      <c r="BF142" s="201">
        <f t="shared" si="5"/>
        <v>0</v>
      </c>
      <c r="BG142" s="201">
        <f t="shared" si="6"/>
        <v>0</v>
      </c>
      <c r="BH142" s="201">
        <f t="shared" si="7"/>
        <v>0</v>
      </c>
      <c r="BI142" s="201">
        <f t="shared" si="8"/>
        <v>0</v>
      </c>
      <c r="BJ142" s="18" t="s">
        <v>102</v>
      </c>
      <c r="BK142" s="202">
        <f t="shared" si="9"/>
        <v>0</v>
      </c>
      <c r="BL142" s="18" t="s">
        <v>517</v>
      </c>
      <c r="BM142" s="200" t="s">
        <v>350</v>
      </c>
    </row>
    <row r="143" spans="1:65" s="2" customFormat="1" ht="14.4" customHeight="1">
      <c r="A143" s="35"/>
      <c r="B143" s="36"/>
      <c r="C143" s="236" t="s">
        <v>262</v>
      </c>
      <c r="D143" s="236" t="s">
        <v>333</v>
      </c>
      <c r="E143" s="237" t="s">
        <v>871</v>
      </c>
      <c r="F143" s="238" t="s">
        <v>872</v>
      </c>
      <c r="G143" s="239" t="s">
        <v>162</v>
      </c>
      <c r="H143" s="240">
        <v>8</v>
      </c>
      <c r="I143" s="241"/>
      <c r="J143" s="240">
        <f t="shared" si="0"/>
        <v>0</v>
      </c>
      <c r="K143" s="242"/>
      <c r="L143" s="243"/>
      <c r="M143" s="244" t="s">
        <v>1</v>
      </c>
      <c r="N143" s="245" t="s">
        <v>41</v>
      </c>
      <c r="O143" s="72"/>
      <c r="P143" s="198">
        <f t="shared" si="1"/>
        <v>0</v>
      </c>
      <c r="Q143" s="198">
        <v>0</v>
      </c>
      <c r="R143" s="198">
        <f t="shared" si="2"/>
        <v>0</v>
      </c>
      <c r="S143" s="198">
        <v>0</v>
      </c>
      <c r="T143" s="199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844</v>
      </c>
      <c r="AT143" s="200" t="s">
        <v>333</v>
      </c>
      <c r="AU143" s="200" t="s">
        <v>102</v>
      </c>
      <c r="AY143" s="18" t="s">
        <v>156</v>
      </c>
      <c r="BE143" s="201">
        <f t="shared" si="4"/>
        <v>0</v>
      </c>
      <c r="BF143" s="201">
        <f t="shared" si="5"/>
        <v>0</v>
      </c>
      <c r="BG143" s="201">
        <f t="shared" si="6"/>
        <v>0</v>
      </c>
      <c r="BH143" s="201">
        <f t="shared" si="7"/>
        <v>0</v>
      </c>
      <c r="BI143" s="201">
        <f t="shared" si="8"/>
        <v>0</v>
      </c>
      <c r="BJ143" s="18" t="s">
        <v>102</v>
      </c>
      <c r="BK143" s="202">
        <f t="shared" si="9"/>
        <v>0</v>
      </c>
      <c r="BL143" s="18" t="s">
        <v>517</v>
      </c>
      <c r="BM143" s="200" t="s">
        <v>362</v>
      </c>
    </row>
    <row r="144" spans="1:65" s="2" customFormat="1" ht="24.15" customHeight="1">
      <c r="A144" s="35"/>
      <c r="B144" s="36"/>
      <c r="C144" s="189" t="s">
        <v>272</v>
      </c>
      <c r="D144" s="189" t="s">
        <v>159</v>
      </c>
      <c r="E144" s="190" t="s">
        <v>873</v>
      </c>
      <c r="F144" s="191" t="s">
        <v>874</v>
      </c>
      <c r="G144" s="192" t="s">
        <v>175</v>
      </c>
      <c r="H144" s="193">
        <v>320</v>
      </c>
      <c r="I144" s="194"/>
      <c r="J144" s="193">
        <f t="shared" si="0"/>
        <v>0</v>
      </c>
      <c r="K144" s="195"/>
      <c r="L144" s="40"/>
      <c r="M144" s="196" t="s">
        <v>1</v>
      </c>
      <c r="N144" s="197" t="s">
        <v>41</v>
      </c>
      <c r="O144" s="72"/>
      <c r="P144" s="198">
        <f t="shared" si="1"/>
        <v>0</v>
      </c>
      <c r="Q144" s="198">
        <v>0</v>
      </c>
      <c r="R144" s="198">
        <f t="shared" si="2"/>
        <v>0</v>
      </c>
      <c r="S144" s="198">
        <v>0</v>
      </c>
      <c r="T144" s="199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517</v>
      </c>
      <c r="AT144" s="200" t="s">
        <v>159</v>
      </c>
      <c r="AU144" s="200" t="s">
        <v>102</v>
      </c>
      <c r="AY144" s="18" t="s">
        <v>156</v>
      </c>
      <c r="BE144" s="201">
        <f t="shared" si="4"/>
        <v>0</v>
      </c>
      <c r="BF144" s="201">
        <f t="shared" si="5"/>
        <v>0</v>
      </c>
      <c r="BG144" s="201">
        <f t="shared" si="6"/>
        <v>0</v>
      </c>
      <c r="BH144" s="201">
        <f t="shared" si="7"/>
        <v>0</v>
      </c>
      <c r="BI144" s="201">
        <f t="shared" si="8"/>
        <v>0</v>
      </c>
      <c r="BJ144" s="18" t="s">
        <v>102</v>
      </c>
      <c r="BK144" s="202">
        <f t="shared" si="9"/>
        <v>0</v>
      </c>
      <c r="BL144" s="18" t="s">
        <v>517</v>
      </c>
      <c r="BM144" s="200" t="s">
        <v>387</v>
      </c>
    </row>
    <row r="145" spans="1:65" s="2" customFormat="1" ht="14.4" customHeight="1">
      <c r="A145" s="35"/>
      <c r="B145" s="36"/>
      <c r="C145" s="236" t="s">
        <v>281</v>
      </c>
      <c r="D145" s="236" t="s">
        <v>333</v>
      </c>
      <c r="E145" s="237" t="s">
        <v>875</v>
      </c>
      <c r="F145" s="238" t="s">
        <v>876</v>
      </c>
      <c r="G145" s="239" t="s">
        <v>394</v>
      </c>
      <c r="H145" s="240">
        <v>301.44</v>
      </c>
      <c r="I145" s="241"/>
      <c r="J145" s="240">
        <f t="shared" si="0"/>
        <v>0</v>
      </c>
      <c r="K145" s="242"/>
      <c r="L145" s="243"/>
      <c r="M145" s="244" t="s">
        <v>1</v>
      </c>
      <c r="N145" s="245" t="s">
        <v>41</v>
      </c>
      <c r="O145" s="72"/>
      <c r="P145" s="198">
        <f t="shared" si="1"/>
        <v>0</v>
      </c>
      <c r="Q145" s="198">
        <v>0</v>
      </c>
      <c r="R145" s="198">
        <f t="shared" si="2"/>
        <v>0</v>
      </c>
      <c r="S145" s="198">
        <v>0</v>
      </c>
      <c r="T145" s="199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844</v>
      </c>
      <c r="AT145" s="200" t="s">
        <v>333</v>
      </c>
      <c r="AU145" s="200" t="s">
        <v>102</v>
      </c>
      <c r="AY145" s="18" t="s">
        <v>156</v>
      </c>
      <c r="BE145" s="201">
        <f t="shared" si="4"/>
        <v>0</v>
      </c>
      <c r="BF145" s="201">
        <f t="shared" si="5"/>
        <v>0</v>
      </c>
      <c r="BG145" s="201">
        <f t="shared" si="6"/>
        <v>0</v>
      </c>
      <c r="BH145" s="201">
        <f t="shared" si="7"/>
        <v>0</v>
      </c>
      <c r="BI145" s="201">
        <f t="shared" si="8"/>
        <v>0</v>
      </c>
      <c r="BJ145" s="18" t="s">
        <v>102</v>
      </c>
      <c r="BK145" s="202">
        <f t="shared" si="9"/>
        <v>0</v>
      </c>
      <c r="BL145" s="18" t="s">
        <v>517</v>
      </c>
      <c r="BM145" s="200" t="s">
        <v>396</v>
      </c>
    </row>
    <row r="146" spans="1:65" s="2" customFormat="1" ht="14.4" customHeight="1">
      <c r="A146" s="35"/>
      <c r="B146" s="36"/>
      <c r="C146" s="189" t="s">
        <v>7</v>
      </c>
      <c r="D146" s="189" t="s">
        <v>159</v>
      </c>
      <c r="E146" s="190" t="s">
        <v>877</v>
      </c>
      <c r="F146" s="191" t="s">
        <v>878</v>
      </c>
      <c r="G146" s="192" t="s">
        <v>162</v>
      </c>
      <c r="H146" s="193">
        <v>4</v>
      </c>
      <c r="I146" s="194"/>
      <c r="J146" s="193">
        <f t="shared" si="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"/>
        <v>0</v>
      </c>
      <c r="Q146" s="198">
        <v>0</v>
      </c>
      <c r="R146" s="198">
        <f t="shared" si="2"/>
        <v>0</v>
      </c>
      <c r="S146" s="198">
        <v>0</v>
      </c>
      <c r="T146" s="199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517</v>
      </c>
      <c r="AT146" s="200" t="s">
        <v>159</v>
      </c>
      <c r="AU146" s="200" t="s">
        <v>102</v>
      </c>
      <c r="AY146" s="18" t="s">
        <v>156</v>
      </c>
      <c r="BE146" s="201">
        <f t="shared" si="4"/>
        <v>0</v>
      </c>
      <c r="BF146" s="201">
        <f t="shared" si="5"/>
        <v>0</v>
      </c>
      <c r="BG146" s="201">
        <f t="shared" si="6"/>
        <v>0</v>
      </c>
      <c r="BH146" s="201">
        <f t="shared" si="7"/>
        <v>0</v>
      </c>
      <c r="BI146" s="201">
        <f t="shared" si="8"/>
        <v>0</v>
      </c>
      <c r="BJ146" s="18" t="s">
        <v>102</v>
      </c>
      <c r="BK146" s="202">
        <f t="shared" si="9"/>
        <v>0</v>
      </c>
      <c r="BL146" s="18" t="s">
        <v>517</v>
      </c>
      <c r="BM146" s="200" t="s">
        <v>404</v>
      </c>
    </row>
    <row r="147" spans="1:65" s="2" customFormat="1" ht="14.4" customHeight="1">
      <c r="A147" s="35"/>
      <c r="B147" s="36"/>
      <c r="C147" s="236" t="s">
        <v>292</v>
      </c>
      <c r="D147" s="236" t="s">
        <v>333</v>
      </c>
      <c r="E147" s="237" t="s">
        <v>879</v>
      </c>
      <c r="F147" s="238" t="s">
        <v>880</v>
      </c>
      <c r="G147" s="239" t="s">
        <v>881</v>
      </c>
      <c r="H147" s="240">
        <v>4</v>
      </c>
      <c r="I147" s="241"/>
      <c r="J147" s="240">
        <f t="shared" si="0"/>
        <v>0</v>
      </c>
      <c r="K147" s="242"/>
      <c r="L147" s="243"/>
      <c r="M147" s="244" t="s">
        <v>1</v>
      </c>
      <c r="N147" s="245" t="s">
        <v>41</v>
      </c>
      <c r="O147" s="72"/>
      <c r="P147" s="198">
        <f t="shared" si="1"/>
        <v>0</v>
      </c>
      <c r="Q147" s="198">
        <v>0</v>
      </c>
      <c r="R147" s="198">
        <f t="shared" si="2"/>
        <v>0</v>
      </c>
      <c r="S147" s="198">
        <v>0</v>
      </c>
      <c r="T147" s="199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844</v>
      </c>
      <c r="AT147" s="200" t="s">
        <v>333</v>
      </c>
      <c r="AU147" s="200" t="s">
        <v>102</v>
      </c>
      <c r="AY147" s="18" t="s">
        <v>156</v>
      </c>
      <c r="BE147" s="201">
        <f t="shared" si="4"/>
        <v>0</v>
      </c>
      <c r="BF147" s="201">
        <f t="shared" si="5"/>
        <v>0</v>
      </c>
      <c r="BG147" s="201">
        <f t="shared" si="6"/>
        <v>0</v>
      </c>
      <c r="BH147" s="201">
        <f t="shared" si="7"/>
        <v>0</v>
      </c>
      <c r="BI147" s="201">
        <f t="shared" si="8"/>
        <v>0</v>
      </c>
      <c r="BJ147" s="18" t="s">
        <v>102</v>
      </c>
      <c r="BK147" s="202">
        <f t="shared" si="9"/>
        <v>0</v>
      </c>
      <c r="BL147" s="18" t="s">
        <v>517</v>
      </c>
      <c r="BM147" s="200" t="s">
        <v>412</v>
      </c>
    </row>
    <row r="148" spans="1:65" s="2" customFormat="1" ht="14.4" customHeight="1">
      <c r="A148" s="35"/>
      <c r="B148" s="36"/>
      <c r="C148" s="189" t="s">
        <v>299</v>
      </c>
      <c r="D148" s="189" t="s">
        <v>159</v>
      </c>
      <c r="E148" s="190" t="s">
        <v>882</v>
      </c>
      <c r="F148" s="191" t="s">
        <v>883</v>
      </c>
      <c r="G148" s="192" t="s">
        <v>175</v>
      </c>
      <c r="H148" s="193">
        <v>350</v>
      </c>
      <c r="I148" s="194"/>
      <c r="J148" s="193">
        <f t="shared" si="0"/>
        <v>0</v>
      </c>
      <c r="K148" s="195"/>
      <c r="L148" s="40"/>
      <c r="M148" s="196" t="s">
        <v>1</v>
      </c>
      <c r="N148" s="197" t="s">
        <v>41</v>
      </c>
      <c r="O148" s="72"/>
      <c r="P148" s="198">
        <f t="shared" si="1"/>
        <v>0</v>
      </c>
      <c r="Q148" s="198">
        <v>0</v>
      </c>
      <c r="R148" s="198">
        <f t="shared" si="2"/>
        <v>0</v>
      </c>
      <c r="S148" s="198">
        <v>0</v>
      </c>
      <c r="T148" s="199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517</v>
      </c>
      <c r="AT148" s="200" t="s">
        <v>159</v>
      </c>
      <c r="AU148" s="200" t="s">
        <v>102</v>
      </c>
      <c r="AY148" s="18" t="s">
        <v>156</v>
      </c>
      <c r="BE148" s="201">
        <f t="shared" si="4"/>
        <v>0</v>
      </c>
      <c r="BF148" s="201">
        <f t="shared" si="5"/>
        <v>0</v>
      </c>
      <c r="BG148" s="201">
        <f t="shared" si="6"/>
        <v>0</v>
      </c>
      <c r="BH148" s="201">
        <f t="shared" si="7"/>
        <v>0</v>
      </c>
      <c r="BI148" s="201">
        <f t="shared" si="8"/>
        <v>0</v>
      </c>
      <c r="BJ148" s="18" t="s">
        <v>102</v>
      </c>
      <c r="BK148" s="202">
        <f t="shared" si="9"/>
        <v>0</v>
      </c>
      <c r="BL148" s="18" t="s">
        <v>517</v>
      </c>
      <c r="BM148" s="200" t="s">
        <v>420</v>
      </c>
    </row>
    <row r="149" spans="1:65" s="2" customFormat="1" ht="14.4" customHeight="1">
      <c r="A149" s="35"/>
      <c r="B149" s="36"/>
      <c r="C149" s="236" t="s">
        <v>304</v>
      </c>
      <c r="D149" s="236" t="s">
        <v>333</v>
      </c>
      <c r="E149" s="237" t="s">
        <v>884</v>
      </c>
      <c r="F149" s="238" t="s">
        <v>885</v>
      </c>
      <c r="G149" s="239" t="s">
        <v>886</v>
      </c>
      <c r="H149" s="240">
        <v>350</v>
      </c>
      <c r="I149" s="241"/>
      <c r="J149" s="240">
        <f t="shared" si="0"/>
        <v>0</v>
      </c>
      <c r="K149" s="242"/>
      <c r="L149" s="243"/>
      <c r="M149" s="244" t="s">
        <v>1</v>
      </c>
      <c r="N149" s="245" t="s">
        <v>41</v>
      </c>
      <c r="O149" s="72"/>
      <c r="P149" s="198">
        <f t="shared" si="1"/>
        <v>0</v>
      </c>
      <c r="Q149" s="198">
        <v>0</v>
      </c>
      <c r="R149" s="198">
        <f t="shared" si="2"/>
        <v>0</v>
      </c>
      <c r="S149" s="198">
        <v>0</v>
      </c>
      <c r="T149" s="199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844</v>
      </c>
      <c r="AT149" s="200" t="s">
        <v>333</v>
      </c>
      <c r="AU149" s="200" t="s">
        <v>102</v>
      </c>
      <c r="AY149" s="18" t="s">
        <v>156</v>
      </c>
      <c r="BE149" s="201">
        <f t="shared" si="4"/>
        <v>0</v>
      </c>
      <c r="BF149" s="201">
        <f t="shared" si="5"/>
        <v>0</v>
      </c>
      <c r="BG149" s="201">
        <f t="shared" si="6"/>
        <v>0</v>
      </c>
      <c r="BH149" s="201">
        <f t="shared" si="7"/>
        <v>0</v>
      </c>
      <c r="BI149" s="201">
        <f t="shared" si="8"/>
        <v>0</v>
      </c>
      <c r="BJ149" s="18" t="s">
        <v>102</v>
      </c>
      <c r="BK149" s="202">
        <f t="shared" si="9"/>
        <v>0</v>
      </c>
      <c r="BL149" s="18" t="s">
        <v>517</v>
      </c>
      <c r="BM149" s="200" t="s">
        <v>428</v>
      </c>
    </row>
    <row r="150" spans="1:65" s="2" customFormat="1" ht="24.15" customHeight="1">
      <c r="A150" s="35"/>
      <c r="B150" s="36"/>
      <c r="C150" s="189" t="s">
        <v>107</v>
      </c>
      <c r="D150" s="189" t="s">
        <v>159</v>
      </c>
      <c r="E150" s="190" t="s">
        <v>887</v>
      </c>
      <c r="F150" s="191" t="s">
        <v>888</v>
      </c>
      <c r="G150" s="192" t="s">
        <v>175</v>
      </c>
      <c r="H150" s="193">
        <v>280</v>
      </c>
      <c r="I150" s="194"/>
      <c r="J150" s="193">
        <f t="shared" si="0"/>
        <v>0</v>
      </c>
      <c r="K150" s="195"/>
      <c r="L150" s="40"/>
      <c r="M150" s="196" t="s">
        <v>1</v>
      </c>
      <c r="N150" s="197" t="s">
        <v>41</v>
      </c>
      <c r="O150" s="72"/>
      <c r="P150" s="198">
        <f t="shared" si="1"/>
        <v>0</v>
      </c>
      <c r="Q150" s="198">
        <v>0</v>
      </c>
      <c r="R150" s="198">
        <f t="shared" si="2"/>
        <v>0</v>
      </c>
      <c r="S150" s="198">
        <v>0</v>
      </c>
      <c r="T150" s="199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517</v>
      </c>
      <c r="AT150" s="200" t="s">
        <v>159</v>
      </c>
      <c r="AU150" s="200" t="s">
        <v>102</v>
      </c>
      <c r="AY150" s="18" t="s">
        <v>156</v>
      </c>
      <c r="BE150" s="201">
        <f t="shared" si="4"/>
        <v>0</v>
      </c>
      <c r="BF150" s="201">
        <f t="shared" si="5"/>
        <v>0</v>
      </c>
      <c r="BG150" s="201">
        <f t="shared" si="6"/>
        <v>0</v>
      </c>
      <c r="BH150" s="201">
        <f t="shared" si="7"/>
        <v>0</v>
      </c>
      <c r="BI150" s="201">
        <f t="shared" si="8"/>
        <v>0</v>
      </c>
      <c r="BJ150" s="18" t="s">
        <v>102</v>
      </c>
      <c r="BK150" s="202">
        <f t="shared" si="9"/>
        <v>0</v>
      </c>
      <c r="BL150" s="18" t="s">
        <v>517</v>
      </c>
      <c r="BM150" s="200" t="s">
        <v>442</v>
      </c>
    </row>
    <row r="151" spans="1:65" s="2" customFormat="1" ht="14.4" customHeight="1">
      <c r="A151" s="35"/>
      <c r="B151" s="36"/>
      <c r="C151" s="236" t="s">
        <v>316</v>
      </c>
      <c r="D151" s="236" t="s">
        <v>333</v>
      </c>
      <c r="E151" s="237" t="s">
        <v>889</v>
      </c>
      <c r="F151" s="238" t="s">
        <v>890</v>
      </c>
      <c r="G151" s="239" t="s">
        <v>886</v>
      </c>
      <c r="H151" s="240">
        <v>280</v>
      </c>
      <c r="I151" s="241"/>
      <c r="J151" s="240">
        <f t="shared" si="0"/>
        <v>0</v>
      </c>
      <c r="K151" s="242"/>
      <c r="L151" s="243"/>
      <c r="M151" s="244" t="s">
        <v>1</v>
      </c>
      <c r="N151" s="245" t="s">
        <v>41</v>
      </c>
      <c r="O151" s="72"/>
      <c r="P151" s="198">
        <f t="shared" si="1"/>
        <v>0</v>
      </c>
      <c r="Q151" s="198">
        <v>0</v>
      </c>
      <c r="R151" s="198">
        <f t="shared" si="2"/>
        <v>0</v>
      </c>
      <c r="S151" s="198">
        <v>0</v>
      </c>
      <c r="T151" s="199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844</v>
      </c>
      <c r="AT151" s="200" t="s">
        <v>333</v>
      </c>
      <c r="AU151" s="200" t="s">
        <v>102</v>
      </c>
      <c r="AY151" s="18" t="s">
        <v>156</v>
      </c>
      <c r="BE151" s="201">
        <f t="shared" si="4"/>
        <v>0</v>
      </c>
      <c r="BF151" s="201">
        <f t="shared" si="5"/>
        <v>0</v>
      </c>
      <c r="BG151" s="201">
        <f t="shared" si="6"/>
        <v>0</v>
      </c>
      <c r="BH151" s="201">
        <f t="shared" si="7"/>
        <v>0</v>
      </c>
      <c r="BI151" s="201">
        <f t="shared" si="8"/>
        <v>0</v>
      </c>
      <c r="BJ151" s="18" t="s">
        <v>102</v>
      </c>
      <c r="BK151" s="202">
        <f t="shared" si="9"/>
        <v>0</v>
      </c>
      <c r="BL151" s="18" t="s">
        <v>517</v>
      </c>
      <c r="BM151" s="200" t="s">
        <v>451</v>
      </c>
    </row>
    <row r="152" spans="1:65" s="2" customFormat="1" ht="14.4" customHeight="1">
      <c r="A152" s="35"/>
      <c r="B152" s="36"/>
      <c r="C152" s="189" t="s">
        <v>321</v>
      </c>
      <c r="D152" s="189" t="s">
        <v>159</v>
      </c>
      <c r="E152" s="190" t="s">
        <v>891</v>
      </c>
      <c r="F152" s="191" t="s">
        <v>892</v>
      </c>
      <c r="G152" s="192" t="s">
        <v>893</v>
      </c>
      <c r="H152" s="193">
        <v>30</v>
      </c>
      <c r="I152" s="194"/>
      <c r="J152" s="193">
        <f t="shared" si="0"/>
        <v>0</v>
      </c>
      <c r="K152" s="195"/>
      <c r="L152" s="40"/>
      <c r="M152" s="196" t="s">
        <v>1</v>
      </c>
      <c r="N152" s="197" t="s">
        <v>41</v>
      </c>
      <c r="O152" s="72"/>
      <c r="P152" s="198">
        <f t="shared" si="1"/>
        <v>0</v>
      </c>
      <c r="Q152" s="198">
        <v>0</v>
      </c>
      <c r="R152" s="198">
        <f t="shared" si="2"/>
        <v>0</v>
      </c>
      <c r="S152" s="198">
        <v>0</v>
      </c>
      <c r="T152" s="199">
        <f t="shared" si="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517</v>
      </c>
      <c r="AT152" s="200" t="s">
        <v>159</v>
      </c>
      <c r="AU152" s="200" t="s">
        <v>102</v>
      </c>
      <c r="AY152" s="18" t="s">
        <v>156</v>
      </c>
      <c r="BE152" s="201">
        <f t="shared" si="4"/>
        <v>0</v>
      </c>
      <c r="BF152" s="201">
        <f t="shared" si="5"/>
        <v>0</v>
      </c>
      <c r="BG152" s="201">
        <f t="shared" si="6"/>
        <v>0</v>
      </c>
      <c r="BH152" s="201">
        <f t="shared" si="7"/>
        <v>0</v>
      </c>
      <c r="BI152" s="201">
        <f t="shared" si="8"/>
        <v>0</v>
      </c>
      <c r="BJ152" s="18" t="s">
        <v>102</v>
      </c>
      <c r="BK152" s="202">
        <f t="shared" si="9"/>
        <v>0</v>
      </c>
      <c r="BL152" s="18" t="s">
        <v>517</v>
      </c>
      <c r="BM152" s="200" t="s">
        <v>460</v>
      </c>
    </row>
    <row r="153" spans="1:65" s="2" customFormat="1" ht="14.4" customHeight="1">
      <c r="A153" s="35"/>
      <c r="B153" s="36"/>
      <c r="C153" s="189" t="s">
        <v>326</v>
      </c>
      <c r="D153" s="189" t="s">
        <v>159</v>
      </c>
      <c r="E153" s="190" t="s">
        <v>894</v>
      </c>
      <c r="F153" s="191" t="s">
        <v>895</v>
      </c>
      <c r="G153" s="192" t="s">
        <v>893</v>
      </c>
      <c r="H153" s="193">
        <v>16</v>
      </c>
      <c r="I153" s="194"/>
      <c r="J153" s="193">
        <f t="shared" si="0"/>
        <v>0</v>
      </c>
      <c r="K153" s="195"/>
      <c r="L153" s="40"/>
      <c r="M153" s="196" t="s">
        <v>1</v>
      </c>
      <c r="N153" s="197" t="s">
        <v>41</v>
      </c>
      <c r="O153" s="72"/>
      <c r="P153" s="198">
        <f t="shared" si="1"/>
        <v>0</v>
      </c>
      <c r="Q153" s="198">
        <v>0</v>
      </c>
      <c r="R153" s="198">
        <f t="shared" si="2"/>
        <v>0</v>
      </c>
      <c r="S153" s="198">
        <v>0</v>
      </c>
      <c r="T153" s="199">
        <f t="shared" si="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517</v>
      </c>
      <c r="AT153" s="200" t="s">
        <v>159</v>
      </c>
      <c r="AU153" s="200" t="s">
        <v>102</v>
      </c>
      <c r="AY153" s="18" t="s">
        <v>156</v>
      </c>
      <c r="BE153" s="201">
        <f t="shared" si="4"/>
        <v>0</v>
      </c>
      <c r="BF153" s="201">
        <f t="shared" si="5"/>
        <v>0</v>
      </c>
      <c r="BG153" s="201">
        <f t="shared" si="6"/>
        <v>0</v>
      </c>
      <c r="BH153" s="201">
        <f t="shared" si="7"/>
        <v>0</v>
      </c>
      <c r="BI153" s="201">
        <f t="shared" si="8"/>
        <v>0</v>
      </c>
      <c r="BJ153" s="18" t="s">
        <v>102</v>
      </c>
      <c r="BK153" s="202">
        <f t="shared" si="9"/>
        <v>0</v>
      </c>
      <c r="BL153" s="18" t="s">
        <v>517</v>
      </c>
      <c r="BM153" s="200" t="s">
        <v>469</v>
      </c>
    </row>
    <row r="154" spans="1:65" s="2" customFormat="1" ht="14.4" customHeight="1">
      <c r="A154" s="35"/>
      <c r="B154" s="36"/>
      <c r="C154" s="189" t="s">
        <v>332</v>
      </c>
      <c r="D154" s="189" t="s">
        <v>159</v>
      </c>
      <c r="E154" s="190" t="s">
        <v>896</v>
      </c>
      <c r="F154" s="191" t="s">
        <v>897</v>
      </c>
      <c r="G154" s="192" t="s">
        <v>599</v>
      </c>
      <c r="H154" s="194"/>
      <c r="I154" s="194"/>
      <c r="J154" s="193">
        <f t="shared" si="0"/>
        <v>0</v>
      </c>
      <c r="K154" s="195"/>
      <c r="L154" s="40"/>
      <c r="M154" s="196" t="s">
        <v>1</v>
      </c>
      <c r="N154" s="197" t="s">
        <v>41</v>
      </c>
      <c r="O154" s="72"/>
      <c r="P154" s="198">
        <f t="shared" si="1"/>
        <v>0</v>
      </c>
      <c r="Q154" s="198">
        <v>0</v>
      </c>
      <c r="R154" s="198">
        <f t="shared" si="2"/>
        <v>0</v>
      </c>
      <c r="S154" s="198">
        <v>0</v>
      </c>
      <c r="T154" s="199">
        <f t="shared" si="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517</v>
      </c>
      <c r="AT154" s="200" t="s">
        <v>159</v>
      </c>
      <c r="AU154" s="200" t="s">
        <v>102</v>
      </c>
      <c r="AY154" s="18" t="s">
        <v>156</v>
      </c>
      <c r="BE154" s="201">
        <f t="shared" si="4"/>
        <v>0</v>
      </c>
      <c r="BF154" s="201">
        <f t="shared" si="5"/>
        <v>0</v>
      </c>
      <c r="BG154" s="201">
        <f t="shared" si="6"/>
        <v>0</v>
      </c>
      <c r="BH154" s="201">
        <f t="shared" si="7"/>
        <v>0</v>
      </c>
      <c r="BI154" s="201">
        <f t="shared" si="8"/>
        <v>0</v>
      </c>
      <c r="BJ154" s="18" t="s">
        <v>102</v>
      </c>
      <c r="BK154" s="202">
        <f t="shared" si="9"/>
        <v>0</v>
      </c>
      <c r="BL154" s="18" t="s">
        <v>517</v>
      </c>
      <c r="BM154" s="200" t="s">
        <v>478</v>
      </c>
    </row>
    <row r="155" spans="1:65" s="2" customFormat="1" ht="14.4" customHeight="1">
      <c r="A155" s="35"/>
      <c r="B155" s="36"/>
      <c r="C155" s="189" t="s">
        <v>337</v>
      </c>
      <c r="D155" s="189" t="s">
        <v>159</v>
      </c>
      <c r="E155" s="190" t="s">
        <v>898</v>
      </c>
      <c r="F155" s="191" t="s">
        <v>899</v>
      </c>
      <c r="G155" s="192" t="s">
        <v>599</v>
      </c>
      <c r="H155" s="194"/>
      <c r="I155" s="194"/>
      <c r="J155" s="193">
        <f t="shared" si="0"/>
        <v>0</v>
      </c>
      <c r="K155" s="195"/>
      <c r="L155" s="40"/>
      <c r="M155" s="196" t="s">
        <v>1</v>
      </c>
      <c r="N155" s="197" t="s">
        <v>41</v>
      </c>
      <c r="O155" s="72"/>
      <c r="P155" s="198">
        <f t="shared" si="1"/>
        <v>0</v>
      </c>
      <c r="Q155" s="198">
        <v>0</v>
      </c>
      <c r="R155" s="198">
        <f t="shared" si="2"/>
        <v>0</v>
      </c>
      <c r="S155" s="198">
        <v>0</v>
      </c>
      <c r="T155" s="199">
        <f t="shared" si="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517</v>
      </c>
      <c r="AT155" s="200" t="s">
        <v>159</v>
      </c>
      <c r="AU155" s="200" t="s">
        <v>102</v>
      </c>
      <c r="AY155" s="18" t="s">
        <v>156</v>
      </c>
      <c r="BE155" s="201">
        <f t="shared" si="4"/>
        <v>0</v>
      </c>
      <c r="BF155" s="201">
        <f t="shared" si="5"/>
        <v>0</v>
      </c>
      <c r="BG155" s="201">
        <f t="shared" si="6"/>
        <v>0</v>
      </c>
      <c r="BH155" s="201">
        <f t="shared" si="7"/>
        <v>0</v>
      </c>
      <c r="BI155" s="201">
        <f t="shared" si="8"/>
        <v>0</v>
      </c>
      <c r="BJ155" s="18" t="s">
        <v>102</v>
      </c>
      <c r="BK155" s="202">
        <f t="shared" si="9"/>
        <v>0</v>
      </c>
      <c r="BL155" s="18" t="s">
        <v>517</v>
      </c>
      <c r="BM155" s="200" t="s">
        <v>490</v>
      </c>
    </row>
    <row r="156" spans="1:65" s="2" customFormat="1" ht="14.4" customHeight="1">
      <c r="A156" s="35"/>
      <c r="B156" s="36"/>
      <c r="C156" s="189" t="s">
        <v>342</v>
      </c>
      <c r="D156" s="189" t="s">
        <v>159</v>
      </c>
      <c r="E156" s="190" t="s">
        <v>900</v>
      </c>
      <c r="F156" s="191" t="s">
        <v>901</v>
      </c>
      <c r="G156" s="192" t="s">
        <v>599</v>
      </c>
      <c r="H156" s="194"/>
      <c r="I156" s="194"/>
      <c r="J156" s="193">
        <f t="shared" si="0"/>
        <v>0</v>
      </c>
      <c r="K156" s="195"/>
      <c r="L156" s="40"/>
      <c r="M156" s="196" t="s">
        <v>1</v>
      </c>
      <c r="N156" s="197" t="s">
        <v>41</v>
      </c>
      <c r="O156" s="72"/>
      <c r="P156" s="198">
        <f t="shared" si="1"/>
        <v>0</v>
      </c>
      <c r="Q156" s="198">
        <v>0</v>
      </c>
      <c r="R156" s="198">
        <f t="shared" si="2"/>
        <v>0</v>
      </c>
      <c r="S156" s="198">
        <v>0</v>
      </c>
      <c r="T156" s="199">
        <f t="shared" si="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517</v>
      </c>
      <c r="AT156" s="200" t="s">
        <v>159</v>
      </c>
      <c r="AU156" s="200" t="s">
        <v>102</v>
      </c>
      <c r="AY156" s="18" t="s">
        <v>156</v>
      </c>
      <c r="BE156" s="201">
        <f t="shared" si="4"/>
        <v>0</v>
      </c>
      <c r="BF156" s="201">
        <f t="shared" si="5"/>
        <v>0</v>
      </c>
      <c r="BG156" s="201">
        <f t="shared" si="6"/>
        <v>0</v>
      </c>
      <c r="BH156" s="201">
        <f t="shared" si="7"/>
        <v>0</v>
      </c>
      <c r="BI156" s="201">
        <f t="shared" si="8"/>
        <v>0</v>
      </c>
      <c r="BJ156" s="18" t="s">
        <v>102</v>
      </c>
      <c r="BK156" s="202">
        <f t="shared" si="9"/>
        <v>0</v>
      </c>
      <c r="BL156" s="18" t="s">
        <v>517</v>
      </c>
      <c r="BM156" s="200" t="s">
        <v>499</v>
      </c>
    </row>
    <row r="157" spans="1:65" s="2" customFormat="1" ht="14.4" customHeight="1">
      <c r="A157" s="35"/>
      <c r="B157" s="36"/>
      <c r="C157" s="189" t="s">
        <v>346</v>
      </c>
      <c r="D157" s="189" t="s">
        <v>159</v>
      </c>
      <c r="E157" s="190" t="s">
        <v>902</v>
      </c>
      <c r="F157" s="191" t="s">
        <v>903</v>
      </c>
      <c r="G157" s="192" t="s">
        <v>599</v>
      </c>
      <c r="H157" s="194"/>
      <c r="I157" s="194"/>
      <c r="J157" s="193">
        <f t="shared" si="0"/>
        <v>0</v>
      </c>
      <c r="K157" s="195"/>
      <c r="L157" s="40"/>
      <c r="M157" s="196" t="s">
        <v>1</v>
      </c>
      <c r="N157" s="197" t="s">
        <v>41</v>
      </c>
      <c r="O157" s="72"/>
      <c r="P157" s="198">
        <f t="shared" si="1"/>
        <v>0</v>
      </c>
      <c r="Q157" s="198">
        <v>0</v>
      </c>
      <c r="R157" s="198">
        <f t="shared" si="2"/>
        <v>0</v>
      </c>
      <c r="S157" s="198">
        <v>0</v>
      </c>
      <c r="T157" s="199">
        <f t="shared" si="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0" t="s">
        <v>517</v>
      </c>
      <c r="AT157" s="200" t="s">
        <v>159</v>
      </c>
      <c r="AU157" s="200" t="s">
        <v>102</v>
      </c>
      <c r="AY157" s="18" t="s">
        <v>156</v>
      </c>
      <c r="BE157" s="201">
        <f t="shared" si="4"/>
        <v>0</v>
      </c>
      <c r="BF157" s="201">
        <f t="shared" si="5"/>
        <v>0</v>
      </c>
      <c r="BG157" s="201">
        <f t="shared" si="6"/>
        <v>0</v>
      </c>
      <c r="BH157" s="201">
        <f t="shared" si="7"/>
        <v>0</v>
      </c>
      <c r="BI157" s="201">
        <f t="shared" si="8"/>
        <v>0</v>
      </c>
      <c r="BJ157" s="18" t="s">
        <v>102</v>
      </c>
      <c r="BK157" s="202">
        <f t="shared" si="9"/>
        <v>0</v>
      </c>
      <c r="BL157" s="18" t="s">
        <v>517</v>
      </c>
      <c r="BM157" s="200" t="s">
        <v>508</v>
      </c>
    </row>
    <row r="158" spans="1:65" s="12" customFormat="1" ht="22.95" customHeight="1">
      <c r="B158" s="173"/>
      <c r="C158" s="174"/>
      <c r="D158" s="175" t="s">
        <v>74</v>
      </c>
      <c r="E158" s="187" t="s">
        <v>904</v>
      </c>
      <c r="F158" s="187" t="s">
        <v>905</v>
      </c>
      <c r="G158" s="174"/>
      <c r="H158" s="174"/>
      <c r="I158" s="177"/>
      <c r="J158" s="188">
        <f>BK158</f>
        <v>0</v>
      </c>
      <c r="K158" s="174"/>
      <c r="L158" s="179"/>
      <c r="M158" s="180"/>
      <c r="N158" s="181"/>
      <c r="O158" s="181"/>
      <c r="P158" s="182">
        <f>SUM(P159:P169)</f>
        <v>0</v>
      </c>
      <c r="Q158" s="181"/>
      <c r="R158" s="182">
        <f>SUM(R159:R169)</f>
        <v>0</v>
      </c>
      <c r="S158" s="181"/>
      <c r="T158" s="183">
        <f>SUM(T159:T169)</f>
        <v>0</v>
      </c>
      <c r="AR158" s="184" t="s">
        <v>186</v>
      </c>
      <c r="AT158" s="185" t="s">
        <v>74</v>
      </c>
      <c r="AU158" s="185" t="s">
        <v>83</v>
      </c>
      <c r="AY158" s="184" t="s">
        <v>156</v>
      </c>
      <c r="BK158" s="186">
        <f>SUM(BK159:BK169)</f>
        <v>0</v>
      </c>
    </row>
    <row r="159" spans="1:65" s="2" customFormat="1" ht="24.15" customHeight="1">
      <c r="A159" s="35"/>
      <c r="B159" s="36"/>
      <c r="C159" s="189" t="s">
        <v>350</v>
      </c>
      <c r="D159" s="189" t="s">
        <v>159</v>
      </c>
      <c r="E159" s="190" t="s">
        <v>906</v>
      </c>
      <c r="F159" s="191" t="s">
        <v>907</v>
      </c>
      <c r="G159" s="192" t="s">
        <v>181</v>
      </c>
      <c r="H159" s="193">
        <v>30</v>
      </c>
      <c r="I159" s="194"/>
      <c r="J159" s="193">
        <f t="shared" ref="J159:J169" si="10">ROUND(I159*H159,3)</f>
        <v>0</v>
      </c>
      <c r="K159" s="195"/>
      <c r="L159" s="40"/>
      <c r="M159" s="196" t="s">
        <v>1</v>
      </c>
      <c r="N159" s="197" t="s">
        <v>41</v>
      </c>
      <c r="O159" s="72"/>
      <c r="P159" s="198">
        <f t="shared" ref="P159:P169" si="11">O159*H159</f>
        <v>0</v>
      </c>
      <c r="Q159" s="198">
        <v>0</v>
      </c>
      <c r="R159" s="198">
        <f t="shared" ref="R159:R169" si="12">Q159*H159</f>
        <v>0</v>
      </c>
      <c r="S159" s="198">
        <v>0</v>
      </c>
      <c r="T159" s="199">
        <f t="shared" ref="T159:T169" si="13"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517</v>
      </c>
      <c r="AT159" s="200" t="s">
        <v>159</v>
      </c>
      <c r="AU159" s="200" t="s">
        <v>102</v>
      </c>
      <c r="AY159" s="18" t="s">
        <v>156</v>
      </c>
      <c r="BE159" s="201">
        <f t="shared" ref="BE159:BE169" si="14">IF(N159="základná",J159,0)</f>
        <v>0</v>
      </c>
      <c r="BF159" s="201">
        <f t="shared" ref="BF159:BF169" si="15">IF(N159="znížená",J159,0)</f>
        <v>0</v>
      </c>
      <c r="BG159" s="201">
        <f t="shared" ref="BG159:BG169" si="16">IF(N159="zákl. prenesená",J159,0)</f>
        <v>0</v>
      </c>
      <c r="BH159" s="201">
        <f t="shared" ref="BH159:BH169" si="17">IF(N159="zníž. prenesená",J159,0)</f>
        <v>0</v>
      </c>
      <c r="BI159" s="201">
        <f t="shared" ref="BI159:BI169" si="18">IF(N159="nulová",J159,0)</f>
        <v>0</v>
      </c>
      <c r="BJ159" s="18" t="s">
        <v>102</v>
      </c>
      <c r="BK159" s="202">
        <f t="shared" ref="BK159:BK169" si="19">ROUND(I159*H159,3)</f>
        <v>0</v>
      </c>
      <c r="BL159" s="18" t="s">
        <v>517</v>
      </c>
      <c r="BM159" s="200" t="s">
        <v>517</v>
      </c>
    </row>
    <row r="160" spans="1:65" s="2" customFormat="1" ht="24.15" customHeight="1">
      <c r="A160" s="35"/>
      <c r="B160" s="36"/>
      <c r="C160" s="189" t="s">
        <v>358</v>
      </c>
      <c r="D160" s="189" t="s">
        <v>159</v>
      </c>
      <c r="E160" s="190" t="s">
        <v>908</v>
      </c>
      <c r="F160" s="191" t="s">
        <v>909</v>
      </c>
      <c r="G160" s="192" t="s">
        <v>175</v>
      </c>
      <c r="H160" s="193">
        <v>315</v>
      </c>
      <c r="I160" s="194"/>
      <c r="J160" s="193">
        <f t="shared" si="10"/>
        <v>0</v>
      </c>
      <c r="K160" s="195"/>
      <c r="L160" s="40"/>
      <c r="M160" s="196" t="s">
        <v>1</v>
      </c>
      <c r="N160" s="197" t="s">
        <v>41</v>
      </c>
      <c r="O160" s="72"/>
      <c r="P160" s="198">
        <f t="shared" si="11"/>
        <v>0</v>
      </c>
      <c r="Q160" s="198">
        <v>0</v>
      </c>
      <c r="R160" s="198">
        <f t="shared" si="12"/>
        <v>0</v>
      </c>
      <c r="S160" s="198">
        <v>0</v>
      </c>
      <c r="T160" s="199">
        <f t="shared" si="1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517</v>
      </c>
      <c r="AT160" s="200" t="s">
        <v>159</v>
      </c>
      <c r="AU160" s="200" t="s">
        <v>102</v>
      </c>
      <c r="AY160" s="18" t="s">
        <v>156</v>
      </c>
      <c r="BE160" s="201">
        <f t="shared" si="14"/>
        <v>0</v>
      </c>
      <c r="BF160" s="201">
        <f t="shared" si="15"/>
        <v>0</v>
      </c>
      <c r="BG160" s="201">
        <f t="shared" si="16"/>
        <v>0</v>
      </c>
      <c r="BH160" s="201">
        <f t="shared" si="17"/>
        <v>0</v>
      </c>
      <c r="BI160" s="201">
        <f t="shared" si="18"/>
        <v>0</v>
      </c>
      <c r="BJ160" s="18" t="s">
        <v>102</v>
      </c>
      <c r="BK160" s="202">
        <f t="shared" si="19"/>
        <v>0</v>
      </c>
      <c r="BL160" s="18" t="s">
        <v>517</v>
      </c>
      <c r="BM160" s="200" t="s">
        <v>531</v>
      </c>
    </row>
    <row r="161" spans="1:65" s="2" customFormat="1" ht="24.15" customHeight="1">
      <c r="A161" s="35"/>
      <c r="B161" s="36"/>
      <c r="C161" s="189" t="s">
        <v>362</v>
      </c>
      <c r="D161" s="189" t="s">
        <v>159</v>
      </c>
      <c r="E161" s="190" t="s">
        <v>910</v>
      </c>
      <c r="F161" s="191" t="s">
        <v>911</v>
      </c>
      <c r="G161" s="192" t="s">
        <v>175</v>
      </c>
      <c r="H161" s="193">
        <v>315</v>
      </c>
      <c r="I161" s="194"/>
      <c r="J161" s="193">
        <f t="shared" si="10"/>
        <v>0</v>
      </c>
      <c r="K161" s="195"/>
      <c r="L161" s="40"/>
      <c r="M161" s="196" t="s">
        <v>1</v>
      </c>
      <c r="N161" s="197" t="s">
        <v>41</v>
      </c>
      <c r="O161" s="72"/>
      <c r="P161" s="198">
        <f t="shared" si="11"/>
        <v>0</v>
      </c>
      <c r="Q161" s="198">
        <v>0</v>
      </c>
      <c r="R161" s="198">
        <f t="shared" si="12"/>
        <v>0</v>
      </c>
      <c r="S161" s="198">
        <v>0</v>
      </c>
      <c r="T161" s="199">
        <f t="shared" si="1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0" t="s">
        <v>517</v>
      </c>
      <c r="AT161" s="200" t="s">
        <v>159</v>
      </c>
      <c r="AU161" s="200" t="s">
        <v>102</v>
      </c>
      <c r="AY161" s="18" t="s">
        <v>156</v>
      </c>
      <c r="BE161" s="201">
        <f t="shared" si="14"/>
        <v>0</v>
      </c>
      <c r="BF161" s="201">
        <f t="shared" si="15"/>
        <v>0</v>
      </c>
      <c r="BG161" s="201">
        <f t="shared" si="16"/>
        <v>0</v>
      </c>
      <c r="BH161" s="201">
        <f t="shared" si="17"/>
        <v>0</v>
      </c>
      <c r="BI161" s="201">
        <f t="shared" si="18"/>
        <v>0</v>
      </c>
      <c r="BJ161" s="18" t="s">
        <v>102</v>
      </c>
      <c r="BK161" s="202">
        <f t="shared" si="19"/>
        <v>0</v>
      </c>
      <c r="BL161" s="18" t="s">
        <v>517</v>
      </c>
      <c r="BM161" s="200" t="s">
        <v>541</v>
      </c>
    </row>
    <row r="162" spans="1:65" s="2" customFormat="1" ht="24.15" customHeight="1">
      <c r="A162" s="35"/>
      <c r="B162" s="36"/>
      <c r="C162" s="236" t="s">
        <v>368</v>
      </c>
      <c r="D162" s="236" t="s">
        <v>333</v>
      </c>
      <c r="E162" s="237" t="s">
        <v>912</v>
      </c>
      <c r="F162" s="238" t="s">
        <v>913</v>
      </c>
      <c r="G162" s="239" t="s">
        <v>175</v>
      </c>
      <c r="H162" s="240">
        <v>315</v>
      </c>
      <c r="I162" s="241"/>
      <c r="J162" s="240">
        <f t="shared" si="10"/>
        <v>0</v>
      </c>
      <c r="K162" s="242"/>
      <c r="L162" s="243"/>
      <c r="M162" s="244" t="s">
        <v>1</v>
      </c>
      <c r="N162" s="245" t="s">
        <v>41</v>
      </c>
      <c r="O162" s="72"/>
      <c r="P162" s="198">
        <f t="shared" si="11"/>
        <v>0</v>
      </c>
      <c r="Q162" s="198">
        <v>0</v>
      </c>
      <c r="R162" s="198">
        <f t="shared" si="12"/>
        <v>0</v>
      </c>
      <c r="S162" s="198">
        <v>0</v>
      </c>
      <c r="T162" s="199">
        <f t="shared" si="1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844</v>
      </c>
      <c r="AT162" s="200" t="s">
        <v>333</v>
      </c>
      <c r="AU162" s="200" t="s">
        <v>102</v>
      </c>
      <c r="AY162" s="18" t="s">
        <v>156</v>
      </c>
      <c r="BE162" s="201">
        <f t="shared" si="14"/>
        <v>0</v>
      </c>
      <c r="BF162" s="201">
        <f t="shared" si="15"/>
        <v>0</v>
      </c>
      <c r="BG162" s="201">
        <f t="shared" si="16"/>
        <v>0</v>
      </c>
      <c r="BH162" s="201">
        <f t="shared" si="17"/>
        <v>0</v>
      </c>
      <c r="BI162" s="201">
        <f t="shared" si="18"/>
        <v>0</v>
      </c>
      <c r="BJ162" s="18" t="s">
        <v>102</v>
      </c>
      <c r="BK162" s="202">
        <f t="shared" si="19"/>
        <v>0</v>
      </c>
      <c r="BL162" s="18" t="s">
        <v>517</v>
      </c>
      <c r="BM162" s="200" t="s">
        <v>551</v>
      </c>
    </row>
    <row r="163" spans="1:65" s="2" customFormat="1" ht="14.4" customHeight="1">
      <c r="A163" s="35"/>
      <c r="B163" s="36"/>
      <c r="C163" s="189" t="s">
        <v>387</v>
      </c>
      <c r="D163" s="189" t="s">
        <v>159</v>
      </c>
      <c r="E163" s="190" t="s">
        <v>914</v>
      </c>
      <c r="F163" s="191" t="s">
        <v>915</v>
      </c>
      <c r="G163" s="192" t="s">
        <v>175</v>
      </c>
      <c r="H163" s="193">
        <v>320</v>
      </c>
      <c r="I163" s="194"/>
      <c r="J163" s="193">
        <f t="shared" si="10"/>
        <v>0</v>
      </c>
      <c r="K163" s="195"/>
      <c r="L163" s="40"/>
      <c r="M163" s="196" t="s">
        <v>1</v>
      </c>
      <c r="N163" s="197" t="s">
        <v>41</v>
      </c>
      <c r="O163" s="72"/>
      <c r="P163" s="198">
        <f t="shared" si="11"/>
        <v>0</v>
      </c>
      <c r="Q163" s="198">
        <v>0</v>
      </c>
      <c r="R163" s="198">
        <f t="shared" si="12"/>
        <v>0</v>
      </c>
      <c r="S163" s="198">
        <v>0</v>
      </c>
      <c r="T163" s="199">
        <f t="shared" si="1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517</v>
      </c>
      <c r="AT163" s="200" t="s">
        <v>159</v>
      </c>
      <c r="AU163" s="200" t="s">
        <v>102</v>
      </c>
      <c r="AY163" s="18" t="s">
        <v>156</v>
      </c>
      <c r="BE163" s="201">
        <f t="shared" si="14"/>
        <v>0</v>
      </c>
      <c r="BF163" s="201">
        <f t="shared" si="15"/>
        <v>0</v>
      </c>
      <c r="BG163" s="201">
        <f t="shared" si="16"/>
        <v>0</v>
      </c>
      <c r="BH163" s="201">
        <f t="shared" si="17"/>
        <v>0</v>
      </c>
      <c r="BI163" s="201">
        <f t="shared" si="18"/>
        <v>0</v>
      </c>
      <c r="BJ163" s="18" t="s">
        <v>102</v>
      </c>
      <c r="BK163" s="202">
        <f t="shared" si="19"/>
        <v>0</v>
      </c>
      <c r="BL163" s="18" t="s">
        <v>517</v>
      </c>
      <c r="BM163" s="200" t="s">
        <v>561</v>
      </c>
    </row>
    <row r="164" spans="1:65" s="2" customFormat="1" ht="14.4" customHeight="1">
      <c r="A164" s="35"/>
      <c r="B164" s="36"/>
      <c r="C164" s="236" t="s">
        <v>391</v>
      </c>
      <c r="D164" s="236" t="s">
        <v>333</v>
      </c>
      <c r="E164" s="237" t="s">
        <v>916</v>
      </c>
      <c r="F164" s="238" t="s">
        <v>917</v>
      </c>
      <c r="G164" s="239" t="s">
        <v>175</v>
      </c>
      <c r="H164" s="240">
        <v>320</v>
      </c>
      <c r="I164" s="241"/>
      <c r="J164" s="240">
        <f t="shared" si="10"/>
        <v>0</v>
      </c>
      <c r="K164" s="242"/>
      <c r="L164" s="243"/>
      <c r="M164" s="244" t="s">
        <v>1</v>
      </c>
      <c r="N164" s="245" t="s">
        <v>41</v>
      </c>
      <c r="O164" s="72"/>
      <c r="P164" s="198">
        <f t="shared" si="11"/>
        <v>0</v>
      </c>
      <c r="Q164" s="198">
        <v>0</v>
      </c>
      <c r="R164" s="198">
        <f t="shared" si="12"/>
        <v>0</v>
      </c>
      <c r="S164" s="198">
        <v>0</v>
      </c>
      <c r="T164" s="199">
        <f t="shared" si="1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844</v>
      </c>
      <c r="AT164" s="200" t="s">
        <v>333</v>
      </c>
      <c r="AU164" s="200" t="s">
        <v>102</v>
      </c>
      <c r="AY164" s="18" t="s">
        <v>156</v>
      </c>
      <c r="BE164" s="201">
        <f t="shared" si="14"/>
        <v>0</v>
      </c>
      <c r="BF164" s="201">
        <f t="shared" si="15"/>
        <v>0</v>
      </c>
      <c r="BG164" s="201">
        <f t="shared" si="16"/>
        <v>0</v>
      </c>
      <c r="BH164" s="201">
        <f t="shared" si="17"/>
        <v>0</v>
      </c>
      <c r="BI164" s="201">
        <f t="shared" si="18"/>
        <v>0</v>
      </c>
      <c r="BJ164" s="18" t="s">
        <v>102</v>
      </c>
      <c r="BK164" s="202">
        <f t="shared" si="19"/>
        <v>0</v>
      </c>
      <c r="BL164" s="18" t="s">
        <v>517</v>
      </c>
      <c r="BM164" s="200" t="s">
        <v>569</v>
      </c>
    </row>
    <row r="165" spans="1:65" s="2" customFormat="1" ht="24.15" customHeight="1">
      <c r="A165" s="35"/>
      <c r="B165" s="36"/>
      <c r="C165" s="189" t="s">
        <v>396</v>
      </c>
      <c r="D165" s="189" t="s">
        <v>159</v>
      </c>
      <c r="E165" s="190" t="s">
        <v>918</v>
      </c>
      <c r="F165" s="191" t="s">
        <v>919</v>
      </c>
      <c r="G165" s="192" t="s">
        <v>175</v>
      </c>
      <c r="H165" s="193">
        <v>315</v>
      </c>
      <c r="I165" s="194"/>
      <c r="J165" s="193">
        <f t="shared" si="10"/>
        <v>0</v>
      </c>
      <c r="K165" s="195"/>
      <c r="L165" s="40"/>
      <c r="M165" s="196" t="s">
        <v>1</v>
      </c>
      <c r="N165" s="197" t="s">
        <v>41</v>
      </c>
      <c r="O165" s="72"/>
      <c r="P165" s="198">
        <f t="shared" si="11"/>
        <v>0</v>
      </c>
      <c r="Q165" s="198">
        <v>0</v>
      </c>
      <c r="R165" s="198">
        <f t="shared" si="12"/>
        <v>0</v>
      </c>
      <c r="S165" s="198">
        <v>0</v>
      </c>
      <c r="T165" s="199">
        <f t="shared" si="1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517</v>
      </c>
      <c r="AT165" s="200" t="s">
        <v>159</v>
      </c>
      <c r="AU165" s="200" t="s">
        <v>102</v>
      </c>
      <c r="AY165" s="18" t="s">
        <v>156</v>
      </c>
      <c r="BE165" s="201">
        <f t="shared" si="14"/>
        <v>0</v>
      </c>
      <c r="BF165" s="201">
        <f t="shared" si="15"/>
        <v>0</v>
      </c>
      <c r="BG165" s="201">
        <f t="shared" si="16"/>
        <v>0</v>
      </c>
      <c r="BH165" s="201">
        <f t="shared" si="17"/>
        <v>0</v>
      </c>
      <c r="BI165" s="201">
        <f t="shared" si="18"/>
        <v>0</v>
      </c>
      <c r="BJ165" s="18" t="s">
        <v>102</v>
      </c>
      <c r="BK165" s="202">
        <f t="shared" si="19"/>
        <v>0</v>
      </c>
      <c r="BL165" s="18" t="s">
        <v>517</v>
      </c>
      <c r="BM165" s="200" t="s">
        <v>577</v>
      </c>
    </row>
    <row r="166" spans="1:65" s="2" customFormat="1" ht="24.15" customHeight="1">
      <c r="A166" s="35"/>
      <c r="B166" s="36"/>
      <c r="C166" s="189" t="s">
        <v>400</v>
      </c>
      <c r="D166" s="189" t="s">
        <v>159</v>
      </c>
      <c r="E166" s="190" t="s">
        <v>920</v>
      </c>
      <c r="F166" s="191" t="s">
        <v>921</v>
      </c>
      <c r="G166" s="192" t="s">
        <v>253</v>
      </c>
      <c r="H166" s="193">
        <v>157.5</v>
      </c>
      <c r="I166" s="194"/>
      <c r="J166" s="193">
        <f t="shared" si="10"/>
        <v>0</v>
      </c>
      <c r="K166" s="195"/>
      <c r="L166" s="40"/>
      <c r="M166" s="196" t="s">
        <v>1</v>
      </c>
      <c r="N166" s="197" t="s">
        <v>41</v>
      </c>
      <c r="O166" s="72"/>
      <c r="P166" s="198">
        <f t="shared" si="11"/>
        <v>0</v>
      </c>
      <c r="Q166" s="198">
        <v>0</v>
      </c>
      <c r="R166" s="198">
        <f t="shared" si="12"/>
        <v>0</v>
      </c>
      <c r="S166" s="198">
        <v>0</v>
      </c>
      <c r="T166" s="199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517</v>
      </c>
      <c r="AT166" s="200" t="s">
        <v>159</v>
      </c>
      <c r="AU166" s="200" t="s">
        <v>102</v>
      </c>
      <c r="AY166" s="18" t="s">
        <v>156</v>
      </c>
      <c r="BE166" s="201">
        <f t="shared" si="14"/>
        <v>0</v>
      </c>
      <c r="BF166" s="201">
        <f t="shared" si="15"/>
        <v>0</v>
      </c>
      <c r="BG166" s="201">
        <f t="shared" si="16"/>
        <v>0</v>
      </c>
      <c r="BH166" s="201">
        <f t="shared" si="17"/>
        <v>0</v>
      </c>
      <c r="BI166" s="201">
        <f t="shared" si="18"/>
        <v>0</v>
      </c>
      <c r="BJ166" s="18" t="s">
        <v>102</v>
      </c>
      <c r="BK166" s="202">
        <f t="shared" si="19"/>
        <v>0</v>
      </c>
      <c r="BL166" s="18" t="s">
        <v>517</v>
      </c>
      <c r="BM166" s="200" t="s">
        <v>591</v>
      </c>
    </row>
    <row r="167" spans="1:65" s="2" customFormat="1" ht="14.4" customHeight="1">
      <c r="A167" s="35"/>
      <c r="B167" s="36"/>
      <c r="C167" s="189" t="s">
        <v>404</v>
      </c>
      <c r="D167" s="189" t="s">
        <v>159</v>
      </c>
      <c r="E167" s="190" t="s">
        <v>896</v>
      </c>
      <c r="F167" s="191" t="s">
        <v>897</v>
      </c>
      <c r="G167" s="192" t="s">
        <v>599</v>
      </c>
      <c r="H167" s="194"/>
      <c r="I167" s="194"/>
      <c r="J167" s="193">
        <f t="shared" si="10"/>
        <v>0</v>
      </c>
      <c r="K167" s="195"/>
      <c r="L167" s="40"/>
      <c r="M167" s="196" t="s">
        <v>1</v>
      </c>
      <c r="N167" s="197" t="s">
        <v>41</v>
      </c>
      <c r="O167" s="72"/>
      <c r="P167" s="198">
        <f t="shared" si="11"/>
        <v>0</v>
      </c>
      <c r="Q167" s="198">
        <v>0</v>
      </c>
      <c r="R167" s="198">
        <f t="shared" si="12"/>
        <v>0</v>
      </c>
      <c r="S167" s="198">
        <v>0</v>
      </c>
      <c r="T167" s="199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0" t="s">
        <v>517</v>
      </c>
      <c r="AT167" s="200" t="s">
        <v>159</v>
      </c>
      <c r="AU167" s="200" t="s">
        <v>102</v>
      </c>
      <c r="AY167" s="18" t="s">
        <v>156</v>
      </c>
      <c r="BE167" s="201">
        <f t="shared" si="14"/>
        <v>0</v>
      </c>
      <c r="BF167" s="201">
        <f t="shared" si="15"/>
        <v>0</v>
      </c>
      <c r="BG167" s="201">
        <f t="shared" si="16"/>
        <v>0</v>
      </c>
      <c r="BH167" s="201">
        <f t="shared" si="17"/>
        <v>0</v>
      </c>
      <c r="BI167" s="201">
        <f t="shared" si="18"/>
        <v>0</v>
      </c>
      <c r="BJ167" s="18" t="s">
        <v>102</v>
      </c>
      <c r="BK167" s="202">
        <f t="shared" si="19"/>
        <v>0</v>
      </c>
      <c r="BL167" s="18" t="s">
        <v>517</v>
      </c>
      <c r="BM167" s="200" t="s">
        <v>603</v>
      </c>
    </row>
    <row r="168" spans="1:65" s="2" customFormat="1" ht="14.4" customHeight="1">
      <c r="A168" s="35"/>
      <c r="B168" s="36"/>
      <c r="C168" s="189" t="s">
        <v>408</v>
      </c>
      <c r="D168" s="189" t="s">
        <v>159</v>
      </c>
      <c r="E168" s="190" t="s">
        <v>898</v>
      </c>
      <c r="F168" s="191" t="s">
        <v>899</v>
      </c>
      <c r="G168" s="192" t="s">
        <v>599</v>
      </c>
      <c r="H168" s="194"/>
      <c r="I168" s="194"/>
      <c r="J168" s="193">
        <f t="shared" si="10"/>
        <v>0</v>
      </c>
      <c r="K168" s="195"/>
      <c r="L168" s="40"/>
      <c r="M168" s="196" t="s">
        <v>1</v>
      </c>
      <c r="N168" s="197" t="s">
        <v>41</v>
      </c>
      <c r="O168" s="72"/>
      <c r="P168" s="198">
        <f t="shared" si="11"/>
        <v>0</v>
      </c>
      <c r="Q168" s="198">
        <v>0</v>
      </c>
      <c r="R168" s="198">
        <f t="shared" si="12"/>
        <v>0</v>
      </c>
      <c r="S168" s="198">
        <v>0</v>
      </c>
      <c r="T168" s="199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517</v>
      </c>
      <c r="AT168" s="200" t="s">
        <v>159</v>
      </c>
      <c r="AU168" s="200" t="s">
        <v>102</v>
      </c>
      <c r="AY168" s="18" t="s">
        <v>156</v>
      </c>
      <c r="BE168" s="201">
        <f t="shared" si="14"/>
        <v>0</v>
      </c>
      <c r="BF168" s="201">
        <f t="shared" si="15"/>
        <v>0</v>
      </c>
      <c r="BG168" s="201">
        <f t="shared" si="16"/>
        <v>0</v>
      </c>
      <c r="BH168" s="201">
        <f t="shared" si="17"/>
        <v>0</v>
      </c>
      <c r="BI168" s="201">
        <f t="shared" si="18"/>
        <v>0</v>
      </c>
      <c r="BJ168" s="18" t="s">
        <v>102</v>
      </c>
      <c r="BK168" s="202">
        <f t="shared" si="19"/>
        <v>0</v>
      </c>
      <c r="BL168" s="18" t="s">
        <v>517</v>
      </c>
      <c r="BM168" s="200" t="s">
        <v>373</v>
      </c>
    </row>
    <row r="169" spans="1:65" s="2" customFormat="1" ht="14.4" customHeight="1">
      <c r="A169" s="35"/>
      <c r="B169" s="36"/>
      <c r="C169" s="189" t="s">
        <v>412</v>
      </c>
      <c r="D169" s="189" t="s">
        <v>159</v>
      </c>
      <c r="E169" s="190" t="s">
        <v>902</v>
      </c>
      <c r="F169" s="191" t="s">
        <v>903</v>
      </c>
      <c r="G169" s="192" t="s">
        <v>599</v>
      </c>
      <c r="H169" s="194"/>
      <c r="I169" s="194"/>
      <c r="J169" s="193">
        <f t="shared" si="10"/>
        <v>0</v>
      </c>
      <c r="K169" s="195"/>
      <c r="L169" s="40"/>
      <c r="M169" s="196" t="s">
        <v>1</v>
      </c>
      <c r="N169" s="197" t="s">
        <v>41</v>
      </c>
      <c r="O169" s="72"/>
      <c r="P169" s="198">
        <f t="shared" si="11"/>
        <v>0</v>
      </c>
      <c r="Q169" s="198">
        <v>0</v>
      </c>
      <c r="R169" s="198">
        <f t="shared" si="12"/>
        <v>0</v>
      </c>
      <c r="S169" s="198">
        <v>0</v>
      </c>
      <c r="T169" s="199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517</v>
      </c>
      <c r="AT169" s="200" t="s">
        <v>159</v>
      </c>
      <c r="AU169" s="200" t="s">
        <v>102</v>
      </c>
      <c r="AY169" s="18" t="s">
        <v>156</v>
      </c>
      <c r="BE169" s="201">
        <f t="shared" si="14"/>
        <v>0</v>
      </c>
      <c r="BF169" s="201">
        <f t="shared" si="15"/>
        <v>0</v>
      </c>
      <c r="BG169" s="201">
        <f t="shared" si="16"/>
        <v>0</v>
      </c>
      <c r="BH169" s="201">
        <f t="shared" si="17"/>
        <v>0</v>
      </c>
      <c r="BI169" s="201">
        <f t="shared" si="18"/>
        <v>0</v>
      </c>
      <c r="BJ169" s="18" t="s">
        <v>102</v>
      </c>
      <c r="BK169" s="202">
        <f t="shared" si="19"/>
        <v>0</v>
      </c>
      <c r="BL169" s="18" t="s">
        <v>517</v>
      </c>
      <c r="BM169" s="200" t="s">
        <v>354</v>
      </c>
    </row>
    <row r="170" spans="1:65" s="12" customFormat="1" ht="25.95" customHeight="1">
      <c r="B170" s="173"/>
      <c r="C170" s="174"/>
      <c r="D170" s="175" t="s">
        <v>74</v>
      </c>
      <c r="E170" s="176" t="s">
        <v>922</v>
      </c>
      <c r="F170" s="176" t="s">
        <v>923</v>
      </c>
      <c r="G170" s="174"/>
      <c r="H170" s="174"/>
      <c r="I170" s="177"/>
      <c r="J170" s="178">
        <f>BK170</f>
        <v>0</v>
      </c>
      <c r="K170" s="174"/>
      <c r="L170" s="179"/>
      <c r="M170" s="180"/>
      <c r="N170" s="181"/>
      <c r="O170" s="181"/>
      <c r="P170" s="182">
        <f>P171</f>
        <v>0</v>
      </c>
      <c r="Q170" s="181"/>
      <c r="R170" s="182">
        <f>R171</f>
        <v>0</v>
      </c>
      <c r="S170" s="181"/>
      <c r="T170" s="183">
        <f>T171</f>
        <v>0</v>
      </c>
      <c r="AR170" s="184" t="s">
        <v>163</v>
      </c>
      <c r="AT170" s="185" t="s">
        <v>74</v>
      </c>
      <c r="AU170" s="185" t="s">
        <v>75</v>
      </c>
      <c r="AY170" s="184" t="s">
        <v>156</v>
      </c>
      <c r="BK170" s="186">
        <f>BK171</f>
        <v>0</v>
      </c>
    </row>
    <row r="171" spans="1:65" s="2" customFormat="1" ht="37.950000000000003" customHeight="1">
      <c r="A171" s="35"/>
      <c r="B171" s="36"/>
      <c r="C171" s="189" t="s">
        <v>416</v>
      </c>
      <c r="D171" s="189" t="s">
        <v>159</v>
      </c>
      <c r="E171" s="190" t="s">
        <v>924</v>
      </c>
      <c r="F171" s="191" t="s">
        <v>925</v>
      </c>
      <c r="G171" s="192" t="s">
        <v>893</v>
      </c>
      <c r="H171" s="193">
        <v>12</v>
      </c>
      <c r="I171" s="194"/>
      <c r="J171" s="193">
        <f>ROUND(I171*H171,3)</f>
        <v>0</v>
      </c>
      <c r="K171" s="195"/>
      <c r="L171" s="40"/>
      <c r="M171" s="246" t="s">
        <v>1</v>
      </c>
      <c r="N171" s="247" t="s">
        <v>41</v>
      </c>
      <c r="O171" s="248"/>
      <c r="P171" s="249">
        <f>O171*H171</f>
        <v>0</v>
      </c>
      <c r="Q171" s="249">
        <v>0</v>
      </c>
      <c r="R171" s="249">
        <f>Q171*H171</f>
        <v>0</v>
      </c>
      <c r="S171" s="249">
        <v>0</v>
      </c>
      <c r="T171" s="250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926</v>
      </c>
      <c r="AT171" s="200" t="s">
        <v>159</v>
      </c>
      <c r="AU171" s="200" t="s">
        <v>83</v>
      </c>
      <c r="AY171" s="18" t="s">
        <v>156</v>
      </c>
      <c r="BE171" s="201">
        <f>IF(N171="základná",J171,0)</f>
        <v>0</v>
      </c>
      <c r="BF171" s="201">
        <f>IF(N171="znížená",J171,0)</f>
        <v>0</v>
      </c>
      <c r="BG171" s="201">
        <f>IF(N171="zákl. prenesená",J171,0)</f>
        <v>0</v>
      </c>
      <c r="BH171" s="201">
        <f>IF(N171="zníž. prenesená",J171,0)</f>
        <v>0</v>
      </c>
      <c r="BI171" s="201">
        <f>IF(N171="nulová",J171,0)</f>
        <v>0</v>
      </c>
      <c r="BJ171" s="18" t="s">
        <v>102</v>
      </c>
      <c r="BK171" s="202">
        <f>ROUND(I171*H171,3)</f>
        <v>0</v>
      </c>
      <c r="BL171" s="18" t="s">
        <v>926</v>
      </c>
      <c r="BM171" s="200" t="s">
        <v>165</v>
      </c>
    </row>
    <row r="172" spans="1:65" s="2" customFormat="1" ht="6.9" customHeight="1">
      <c r="A172" s="35"/>
      <c r="B172" s="55"/>
      <c r="C172" s="56"/>
      <c r="D172" s="56"/>
      <c r="E172" s="56"/>
      <c r="F172" s="56"/>
      <c r="G172" s="56"/>
      <c r="H172" s="56"/>
      <c r="I172" s="56"/>
      <c r="J172" s="56"/>
      <c r="K172" s="56"/>
      <c r="L172" s="40"/>
      <c r="M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</row>
  </sheetData>
  <sheetProtection algorithmName="SHA-512" hashValue="+Tlj1z7qEVyenExejcSRAJHsmw+8XMVm0TitdIZSKk86ezpLMTe5y+mci2PTniJ85ZWXT/cjR2J9ruT3ROC24Q==" saltValue="QqTj7dNqCmVggJQLlcAF9hrJ+vmJ9jHzPCK+/59JoLz86yeT7nNnKGuwWypMFlKFvFI5LE249aZEIzCn2mpqhA==" spinCount="100000" sheet="1" objects="1" scenarios="1" formatColumns="0" formatRows="0" autoFilter="0"/>
  <autoFilter ref="C121:K17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8"/>
  <sheetViews>
    <sheetView showGridLines="0" topLeftCell="A152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8" t="s">
        <v>93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321" t="str">
        <f>'Rekapitulácia stavby'!K6</f>
        <v>Revitalizácia športového areálu Slávia - futbal.ihrisko z umelou trávou č.6</v>
      </c>
      <c r="F7" s="322"/>
      <c r="G7" s="322"/>
      <c r="H7" s="322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3" t="s">
        <v>927</v>
      </c>
      <c r="F9" s="324"/>
      <c r="G9" s="324"/>
      <c r="H9" s="32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5" t="str">
        <f>'Rekapitulácia stavby'!E14</f>
        <v>Vyplň údaj</v>
      </c>
      <c r="F18" s="326"/>
      <c r="G18" s="326"/>
      <c r="H18" s="326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828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27" t="s">
        <v>1</v>
      </c>
      <c r="F27" s="327"/>
      <c r="G27" s="327"/>
      <c r="H27" s="327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ROUND((SUM(BE124:BE177)),  2)</f>
        <v>0</v>
      </c>
      <c r="G33" s="35"/>
      <c r="H33" s="35"/>
      <c r="I33" s="126">
        <v>0.2</v>
      </c>
      <c r="J33" s="125">
        <f>ROUND(((SUM(BE124:BE177))*I33),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ROUND((SUM(BF124:BF177)),  2)</f>
        <v>0</v>
      </c>
      <c r="G34" s="35"/>
      <c r="H34" s="35"/>
      <c r="I34" s="126">
        <v>0.2</v>
      </c>
      <c r="J34" s="125">
        <f>ROUND(((SUM(BF124:BF177))*I34),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ROUND((SUM(BG124:BG177)),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ROUND((SUM(BH124:BH177)),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ROUND((SUM(BI124:BI177)),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9" t="str">
        <f>E7</f>
        <v>Revitalizácia športového areálu Slávia - futbal.ihrisko z umelou trávou č.6</v>
      </c>
      <c r="F85" s="320"/>
      <c r="G85" s="320"/>
      <c r="H85" s="320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SO 04.1 -  Distribučné rozvody NN</v>
      </c>
      <c r="F87" s="318"/>
      <c r="G87" s="318"/>
      <c r="H87" s="318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.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928</v>
      </c>
      <c r="E97" s="152"/>
      <c r="F97" s="152"/>
      <c r="G97" s="152"/>
      <c r="H97" s="152"/>
      <c r="I97" s="152"/>
      <c r="J97" s="153">
        <f>J125</f>
        <v>0</v>
      </c>
      <c r="K97" s="150"/>
      <c r="L97" s="154"/>
    </row>
    <row r="98" spans="1:31" s="10" customFormat="1" ht="19.95" customHeight="1">
      <c r="B98" s="155"/>
      <c r="C98" s="156"/>
      <c r="D98" s="157" t="s">
        <v>929</v>
      </c>
      <c r="E98" s="158"/>
      <c r="F98" s="158"/>
      <c r="G98" s="158"/>
      <c r="H98" s="158"/>
      <c r="I98" s="158"/>
      <c r="J98" s="159">
        <f>J126</f>
        <v>0</v>
      </c>
      <c r="K98" s="156"/>
      <c r="L98" s="160"/>
    </row>
    <row r="99" spans="1:31" s="10" customFormat="1" ht="19.95" customHeight="1">
      <c r="B99" s="155"/>
      <c r="C99" s="156"/>
      <c r="D99" s="157" t="s">
        <v>930</v>
      </c>
      <c r="E99" s="158"/>
      <c r="F99" s="158"/>
      <c r="G99" s="158"/>
      <c r="H99" s="158"/>
      <c r="I99" s="158"/>
      <c r="J99" s="159">
        <f>J134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931</v>
      </c>
      <c r="E100" s="158"/>
      <c r="F100" s="158"/>
      <c r="G100" s="158"/>
      <c r="H100" s="158"/>
      <c r="I100" s="158"/>
      <c r="J100" s="159">
        <f>J139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932</v>
      </c>
      <c r="E101" s="158"/>
      <c r="F101" s="158"/>
      <c r="G101" s="158"/>
      <c r="H101" s="158"/>
      <c r="I101" s="158"/>
      <c r="J101" s="159">
        <f>J147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933</v>
      </c>
      <c r="E102" s="158"/>
      <c r="F102" s="158"/>
      <c r="G102" s="158"/>
      <c r="H102" s="158"/>
      <c r="I102" s="158"/>
      <c r="J102" s="159">
        <f>J158</f>
        <v>0</v>
      </c>
      <c r="K102" s="156"/>
      <c r="L102" s="160"/>
    </row>
    <row r="103" spans="1:31" s="10" customFormat="1" ht="19.95" customHeight="1">
      <c r="B103" s="155"/>
      <c r="C103" s="156"/>
      <c r="D103" s="157" t="s">
        <v>934</v>
      </c>
      <c r="E103" s="158"/>
      <c r="F103" s="158"/>
      <c r="G103" s="158"/>
      <c r="H103" s="158"/>
      <c r="I103" s="158"/>
      <c r="J103" s="159">
        <f>J167</f>
        <v>0</v>
      </c>
      <c r="K103" s="156"/>
      <c r="L103" s="160"/>
    </row>
    <row r="104" spans="1:31" s="10" customFormat="1" ht="19.95" customHeight="1">
      <c r="B104" s="155"/>
      <c r="C104" s="156"/>
      <c r="D104" s="157" t="s">
        <v>935</v>
      </c>
      <c r="E104" s="158"/>
      <c r="F104" s="158"/>
      <c r="G104" s="158"/>
      <c r="H104" s="158"/>
      <c r="I104" s="158"/>
      <c r="J104" s="159">
        <f>J171</f>
        <v>0</v>
      </c>
      <c r="K104" s="156"/>
      <c r="L104" s="160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" customHeight="1">
      <c r="A111" s="35"/>
      <c r="B111" s="36"/>
      <c r="C111" s="24" t="s">
        <v>142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19" t="str">
        <f>E7</f>
        <v>Revitalizácia športového areálu Slávia - futbal.ihrisko z umelou trávou č.6</v>
      </c>
      <c r="F114" s="320"/>
      <c r="G114" s="320"/>
      <c r="H114" s="320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02" t="str">
        <f>E9</f>
        <v>SO 04.1 -  Distribučné rozvody NN</v>
      </c>
      <c r="F116" s="318"/>
      <c r="G116" s="318"/>
      <c r="H116" s="318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18</v>
      </c>
      <c r="D118" s="37"/>
      <c r="E118" s="37"/>
      <c r="F118" s="28" t="str">
        <f>F12</f>
        <v>Trnava</v>
      </c>
      <c r="G118" s="37"/>
      <c r="H118" s="37"/>
      <c r="I118" s="30" t="s">
        <v>20</v>
      </c>
      <c r="J118" s="67" t="str">
        <f>IF(J12="","",J12)</f>
        <v>12. 8. 2020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40.200000000000003" customHeight="1">
      <c r="A120" s="35"/>
      <c r="B120" s="36"/>
      <c r="C120" s="30" t="s">
        <v>22</v>
      </c>
      <c r="D120" s="37"/>
      <c r="E120" s="37"/>
      <c r="F120" s="28" t="str">
        <f>E15</f>
        <v>Mesto Trnava, Trhová 3, 917 71 Trnava</v>
      </c>
      <c r="G120" s="37"/>
      <c r="H120" s="37"/>
      <c r="I120" s="30" t="s">
        <v>28</v>
      </c>
      <c r="J120" s="33" t="str">
        <f>E21</f>
        <v>Ing. Dušan Krupala, 1443*A*1 Pozemné stavby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15" customHeight="1">
      <c r="A121" s="35"/>
      <c r="B121" s="36"/>
      <c r="C121" s="30" t="s">
        <v>26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1"/>
      <c r="B123" s="162"/>
      <c r="C123" s="163" t="s">
        <v>143</v>
      </c>
      <c r="D123" s="164" t="s">
        <v>60</v>
      </c>
      <c r="E123" s="164" t="s">
        <v>56</v>
      </c>
      <c r="F123" s="164" t="s">
        <v>57</v>
      </c>
      <c r="G123" s="164" t="s">
        <v>144</v>
      </c>
      <c r="H123" s="164" t="s">
        <v>145</v>
      </c>
      <c r="I123" s="164" t="s">
        <v>146</v>
      </c>
      <c r="J123" s="165" t="s">
        <v>126</v>
      </c>
      <c r="K123" s="166" t="s">
        <v>147</v>
      </c>
      <c r="L123" s="167"/>
      <c r="M123" s="76" t="s">
        <v>1</v>
      </c>
      <c r="N123" s="77" t="s">
        <v>39</v>
      </c>
      <c r="O123" s="77" t="s">
        <v>148</v>
      </c>
      <c r="P123" s="77" t="s">
        <v>149</v>
      </c>
      <c r="Q123" s="77" t="s">
        <v>150</v>
      </c>
      <c r="R123" s="77" t="s">
        <v>151</v>
      </c>
      <c r="S123" s="77" t="s">
        <v>152</v>
      </c>
      <c r="T123" s="78" t="s">
        <v>153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pans="1:65" s="2" customFormat="1" ht="22.95" customHeight="1">
      <c r="A124" s="35"/>
      <c r="B124" s="36"/>
      <c r="C124" s="83" t="s">
        <v>127</v>
      </c>
      <c r="D124" s="37"/>
      <c r="E124" s="37"/>
      <c r="F124" s="37"/>
      <c r="G124" s="37"/>
      <c r="H124" s="37"/>
      <c r="I124" s="37"/>
      <c r="J124" s="168">
        <f>BK124</f>
        <v>0</v>
      </c>
      <c r="K124" s="37"/>
      <c r="L124" s="40"/>
      <c r="M124" s="79"/>
      <c r="N124" s="169"/>
      <c r="O124" s="80"/>
      <c r="P124" s="170">
        <f>P125</f>
        <v>0</v>
      </c>
      <c r="Q124" s="80"/>
      <c r="R124" s="170">
        <f>R125</f>
        <v>0</v>
      </c>
      <c r="S124" s="80"/>
      <c r="T124" s="171">
        <f>T125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74</v>
      </c>
      <c r="AU124" s="18" t="s">
        <v>128</v>
      </c>
      <c r="BK124" s="172">
        <f>BK125</f>
        <v>0</v>
      </c>
    </row>
    <row r="125" spans="1:65" s="12" customFormat="1" ht="25.95" customHeight="1">
      <c r="B125" s="173"/>
      <c r="C125" s="174"/>
      <c r="D125" s="175" t="s">
        <v>74</v>
      </c>
      <c r="E125" s="176" t="s">
        <v>936</v>
      </c>
      <c r="F125" s="176" t="s">
        <v>937</v>
      </c>
      <c r="G125" s="174"/>
      <c r="H125" s="174"/>
      <c r="I125" s="177"/>
      <c r="J125" s="178">
        <f>BK125</f>
        <v>0</v>
      </c>
      <c r="K125" s="174"/>
      <c r="L125" s="179"/>
      <c r="M125" s="180"/>
      <c r="N125" s="181"/>
      <c r="O125" s="181"/>
      <c r="P125" s="182">
        <f>P126+P134+P139+P147+P158+P167+P171</f>
        <v>0</v>
      </c>
      <c r="Q125" s="181"/>
      <c r="R125" s="182">
        <f>R126+R134+R139+R147+R158+R167+R171</f>
        <v>0</v>
      </c>
      <c r="S125" s="181"/>
      <c r="T125" s="183">
        <f>T126+T134+T139+T147+T158+T167+T171</f>
        <v>0</v>
      </c>
      <c r="AR125" s="184" t="s">
        <v>186</v>
      </c>
      <c r="AT125" s="185" t="s">
        <v>74</v>
      </c>
      <c r="AU125" s="185" t="s">
        <v>75</v>
      </c>
      <c r="AY125" s="184" t="s">
        <v>156</v>
      </c>
      <c r="BK125" s="186">
        <f>BK126+BK134+BK139+BK147+BK158+BK167+BK171</f>
        <v>0</v>
      </c>
    </row>
    <row r="126" spans="1:65" s="12" customFormat="1" ht="22.95" customHeight="1">
      <c r="B126" s="173"/>
      <c r="C126" s="174"/>
      <c r="D126" s="175" t="s">
        <v>74</v>
      </c>
      <c r="E126" s="187" t="s">
        <v>938</v>
      </c>
      <c r="F126" s="187" t="s">
        <v>939</v>
      </c>
      <c r="G126" s="174"/>
      <c r="H126" s="174"/>
      <c r="I126" s="177"/>
      <c r="J126" s="188">
        <f>BK126</f>
        <v>0</v>
      </c>
      <c r="K126" s="174"/>
      <c r="L126" s="179"/>
      <c r="M126" s="180"/>
      <c r="N126" s="181"/>
      <c r="O126" s="181"/>
      <c r="P126" s="182">
        <f>SUM(P127:P133)</f>
        <v>0</v>
      </c>
      <c r="Q126" s="181"/>
      <c r="R126" s="182">
        <f>SUM(R127:R133)</f>
        <v>0</v>
      </c>
      <c r="S126" s="181"/>
      <c r="T126" s="183">
        <f>SUM(T127:T133)</f>
        <v>0</v>
      </c>
      <c r="AR126" s="184" t="s">
        <v>83</v>
      </c>
      <c r="AT126" s="185" t="s">
        <v>74</v>
      </c>
      <c r="AU126" s="185" t="s">
        <v>83</v>
      </c>
      <c r="AY126" s="184" t="s">
        <v>156</v>
      </c>
      <c r="BK126" s="186">
        <f>SUM(BK127:BK133)</f>
        <v>0</v>
      </c>
    </row>
    <row r="127" spans="1:65" s="2" customFormat="1" ht="14.4" customHeight="1">
      <c r="A127" s="35"/>
      <c r="B127" s="36"/>
      <c r="C127" s="189" t="s">
        <v>83</v>
      </c>
      <c r="D127" s="189" t="s">
        <v>159</v>
      </c>
      <c r="E127" s="190" t="s">
        <v>940</v>
      </c>
      <c r="F127" s="191" t="s">
        <v>941</v>
      </c>
      <c r="G127" s="192" t="s">
        <v>175</v>
      </c>
      <c r="H127" s="193">
        <v>150</v>
      </c>
      <c r="I127" s="194"/>
      <c r="J127" s="193">
        <f t="shared" ref="J127:J133" si="0"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 t="shared" ref="P127:P133" si="1">O127*H127</f>
        <v>0</v>
      </c>
      <c r="Q127" s="198">
        <v>0</v>
      </c>
      <c r="R127" s="198">
        <f t="shared" ref="R127:R133" si="2">Q127*H127</f>
        <v>0</v>
      </c>
      <c r="S127" s="198">
        <v>0</v>
      </c>
      <c r="T127" s="199">
        <f t="shared" ref="T127:T133" si="3"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517</v>
      </c>
      <c r="AT127" s="200" t="s">
        <v>159</v>
      </c>
      <c r="AU127" s="200" t="s">
        <v>102</v>
      </c>
      <c r="AY127" s="18" t="s">
        <v>156</v>
      </c>
      <c r="BE127" s="201">
        <f t="shared" ref="BE127:BE133" si="4">IF(N127="základná",J127,0)</f>
        <v>0</v>
      </c>
      <c r="BF127" s="201">
        <f t="shared" ref="BF127:BF133" si="5">IF(N127="znížená",J127,0)</f>
        <v>0</v>
      </c>
      <c r="BG127" s="201">
        <f t="shared" ref="BG127:BG133" si="6">IF(N127="zákl. prenesená",J127,0)</f>
        <v>0</v>
      </c>
      <c r="BH127" s="201">
        <f t="shared" ref="BH127:BH133" si="7">IF(N127="zníž. prenesená",J127,0)</f>
        <v>0</v>
      </c>
      <c r="BI127" s="201">
        <f t="shared" ref="BI127:BI133" si="8">IF(N127="nulová",J127,0)</f>
        <v>0</v>
      </c>
      <c r="BJ127" s="18" t="s">
        <v>102</v>
      </c>
      <c r="BK127" s="202">
        <f t="shared" ref="BK127:BK133" si="9">ROUND(I127*H127,3)</f>
        <v>0</v>
      </c>
      <c r="BL127" s="18" t="s">
        <v>517</v>
      </c>
      <c r="BM127" s="200" t="s">
        <v>102</v>
      </c>
    </row>
    <row r="128" spans="1:65" s="2" customFormat="1" ht="14.4" customHeight="1">
      <c r="A128" s="35"/>
      <c r="B128" s="36"/>
      <c r="C128" s="189" t="s">
        <v>102</v>
      </c>
      <c r="D128" s="189" t="s">
        <v>159</v>
      </c>
      <c r="E128" s="190" t="s">
        <v>942</v>
      </c>
      <c r="F128" s="191" t="s">
        <v>943</v>
      </c>
      <c r="G128" s="192" t="s">
        <v>175</v>
      </c>
      <c r="H128" s="193">
        <v>5</v>
      </c>
      <c r="I128" s="194"/>
      <c r="J128" s="193">
        <f t="shared" si="0"/>
        <v>0</v>
      </c>
      <c r="K128" s="195"/>
      <c r="L128" s="40"/>
      <c r="M128" s="196" t="s">
        <v>1</v>
      </c>
      <c r="N128" s="197" t="s">
        <v>41</v>
      </c>
      <c r="O128" s="72"/>
      <c r="P128" s="198">
        <f t="shared" si="1"/>
        <v>0</v>
      </c>
      <c r="Q128" s="198">
        <v>0</v>
      </c>
      <c r="R128" s="198">
        <f t="shared" si="2"/>
        <v>0</v>
      </c>
      <c r="S128" s="198">
        <v>0</v>
      </c>
      <c r="T128" s="199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517</v>
      </c>
      <c r="AT128" s="200" t="s">
        <v>159</v>
      </c>
      <c r="AU128" s="200" t="s">
        <v>102</v>
      </c>
      <c r="AY128" s="18" t="s">
        <v>156</v>
      </c>
      <c r="BE128" s="201">
        <f t="shared" si="4"/>
        <v>0</v>
      </c>
      <c r="BF128" s="201">
        <f t="shared" si="5"/>
        <v>0</v>
      </c>
      <c r="BG128" s="201">
        <f t="shared" si="6"/>
        <v>0</v>
      </c>
      <c r="BH128" s="201">
        <f t="shared" si="7"/>
        <v>0</v>
      </c>
      <c r="BI128" s="201">
        <f t="shared" si="8"/>
        <v>0</v>
      </c>
      <c r="BJ128" s="18" t="s">
        <v>102</v>
      </c>
      <c r="BK128" s="202">
        <f t="shared" si="9"/>
        <v>0</v>
      </c>
      <c r="BL128" s="18" t="s">
        <v>517</v>
      </c>
      <c r="BM128" s="200" t="s">
        <v>163</v>
      </c>
    </row>
    <row r="129" spans="1:65" s="2" customFormat="1" ht="14.4" customHeight="1">
      <c r="A129" s="35"/>
      <c r="B129" s="36"/>
      <c r="C129" s="189" t="s">
        <v>186</v>
      </c>
      <c r="D129" s="189" t="s">
        <v>159</v>
      </c>
      <c r="E129" s="190" t="s">
        <v>944</v>
      </c>
      <c r="F129" s="191" t="s">
        <v>945</v>
      </c>
      <c r="G129" s="192" t="s">
        <v>175</v>
      </c>
      <c r="H129" s="193">
        <v>60</v>
      </c>
      <c r="I129" s="194"/>
      <c r="J129" s="193">
        <f t="shared" si="0"/>
        <v>0</v>
      </c>
      <c r="K129" s="195"/>
      <c r="L129" s="40"/>
      <c r="M129" s="196" t="s">
        <v>1</v>
      </c>
      <c r="N129" s="197" t="s">
        <v>41</v>
      </c>
      <c r="O129" s="72"/>
      <c r="P129" s="198">
        <f t="shared" si="1"/>
        <v>0</v>
      </c>
      <c r="Q129" s="198">
        <v>0</v>
      </c>
      <c r="R129" s="198">
        <f t="shared" si="2"/>
        <v>0</v>
      </c>
      <c r="S129" s="198">
        <v>0</v>
      </c>
      <c r="T129" s="199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517</v>
      </c>
      <c r="AT129" s="200" t="s">
        <v>159</v>
      </c>
      <c r="AU129" s="200" t="s">
        <v>102</v>
      </c>
      <c r="AY129" s="18" t="s">
        <v>156</v>
      </c>
      <c r="BE129" s="201">
        <f t="shared" si="4"/>
        <v>0</v>
      </c>
      <c r="BF129" s="201">
        <f t="shared" si="5"/>
        <v>0</v>
      </c>
      <c r="BG129" s="201">
        <f t="shared" si="6"/>
        <v>0</v>
      </c>
      <c r="BH129" s="201">
        <f t="shared" si="7"/>
        <v>0</v>
      </c>
      <c r="BI129" s="201">
        <f t="shared" si="8"/>
        <v>0</v>
      </c>
      <c r="BJ129" s="18" t="s">
        <v>102</v>
      </c>
      <c r="BK129" s="202">
        <f t="shared" si="9"/>
        <v>0</v>
      </c>
      <c r="BL129" s="18" t="s">
        <v>517</v>
      </c>
      <c r="BM129" s="200" t="s">
        <v>202</v>
      </c>
    </row>
    <row r="130" spans="1:65" s="2" customFormat="1" ht="14.4" customHeight="1">
      <c r="A130" s="35"/>
      <c r="B130" s="36"/>
      <c r="C130" s="189" t="s">
        <v>163</v>
      </c>
      <c r="D130" s="189" t="s">
        <v>159</v>
      </c>
      <c r="E130" s="190" t="s">
        <v>946</v>
      </c>
      <c r="F130" s="191" t="s">
        <v>947</v>
      </c>
      <c r="G130" s="192" t="s">
        <v>175</v>
      </c>
      <c r="H130" s="193">
        <v>30</v>
      </c>
      <c r="I130" s="194"/>
      <c r="J130" s="193">
        <f t="shared" si="0"/>
        <v>0</v>
      </c>
      <c r="K130" s="195"/>
      <c r="L130" s="40"/>
      <c r="M130" s="196" t="s">
        <v>1</v>
      </c>
      <c r="N130" s="197" t="s">
        <v>41</v>
      </c>
      <c r="O130" s="72"/>
      <c r="P130" s="198">
        <f t="shared" si="1"/>
        <v>0</v>
      </c>
      <c r="Q130" s="198">
        <v>0</v>
      </c>
      <c r="R130" s="198">
        <f t="shared" si="2"/>
        <v>0</v>
      </c>
      <c r="S130" s="198">
        <v>0</v>
      </c>
      <c r="T130" s="199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517</v>
      </c>
      <c r="AT130" s="200" t="s">
        <v>159</v>
      </c>
      <c r="AU130" s="200" t="s">
        <v>102</v>
      </c>
      <c r="AY130" s="18" t="s">
        <v>156</v>
      </c>
      <c r="BE130" s="201">
        <f t="shared" si="4"/>
        <v>0</v>
      </c>
      <c r="BF130" s="201">
        <f t="shared" si="5"/>
        <v>0</v>
      </c>
      <c r="BG130" s="201">
        <f t="shared" si="6"/>
        <v>0</v>
      </c>
      <c r="BH130" s="201">
        <f t="shared" si="7"/>
        <v>0</v>
      </c>
      <c r="BI130" s="201">
        <f t="shared" si="8"/>
        <v>0</v>
      </c>
      <c r="BJ130" s="18" t="s">
        <v>102</v>
      </c>
      <c r="BK130" s="202">
        <f t="shared" si="9"/>
        <v>0</v>
      </c>
      <c r="BL130" s="18" t="s">
        <v>517</v>
      </c>
      <c r="BM130" s="200" t="s">
        <v>216</v>
      </c>
    </row>
    <row r="131" spans="1:65" s="2" customFormat="1" ht="14.4" customHeight="1">
      <c r="A131" s="35"/>
      <c r="B131" s="36"/>
      <c r="C131" s="189" t="s">
        <v>194</v>
      </c>
      <c r="D131" s="189" t="s">
        <v>159</v>
      </c>
      <c r="E131" s="190" t="s">
        <v>948</v>
      </c>
      <c r="F131" s="191" t="s">
        <v>949</v>
      </c>
      <c r="G131" s="192" t="s">
        <v>175</v>
      </c>
      <c r="H131" s="193">
        <v>0</v>
      </c>
      <c r="I131" s="194"/>
      <c r="J131" s="193">
        <f t="shared" si="0"/>
        <v>0</v>
      </c>
      <c r="K131" s="195"/>
      <c r="L131" s="40"/>
      <c r="M131" s="196" t="s">
        <v>1</v>
      </c>
      <c r="N131" s="197" t="s">
        <v>41</v>
      </c>
      <c r="O131" s="72"/>
      <c r="P131" s="198">
        <f t="shared" si="1"/>
        <v>0</v>
      </c>
      <c r="Q131" s="198">
        <v>0</v>
      </c>
      <c r="R131" s="198">
        <f t="shared" si="2"/>
        <v>0</v>
      </c>
      <c r="S131" s="198">
        <v>0</v>
      </c>
      <c r="T131" s="199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517</v>
      </c>
      <c r="AT131" s="200" t="s">
        <v>159</v>
      </c>
      <c r="AU131" s="200" t="s">
        <v>102</v>
      </c>
      <c r="AY131" s="18" t="s">
        <v>156</v>
      </c>
      <c r="BE131" s="201">
        <f t="shared" si="4"/>
        <v>0</v>
      </c>
      <c r="BF131" s="201">
        <f t="shared" si="5"/>
        <v>0</v>
      </c>
      <c r="BG131" s="201">
        <f t="shared" si="6"/>
        <v>0</v>
      </c>
      <c r="BH131" s="201">
        <f t="shared" si="7"/>
        <v>0</v>
      </c>
      <c r="BI131" s="201">
        <f t="shared" si="8"/>
        <v>0</v>
      </c>
      <c r="BJ131" s="18" t="s">
        <v>102</v>
      </c>
      <c r="BK131" s="202">
        <f t="shared" si="9"/>
        <v>0</v>
      </c>
      <c r="BL131" s="18" t="s">
        <v>517</v>
      </c>
      <c r="BM131" s="200" t="s">
        <v>224</v>
      </c>
    </row>
    <row r="132" spans="1:65" s="2" customFormat="1" ht="14.4" customHeight="1">
      <c r="A132" s="35"/>
      <c r="B132" s="36"/>
      <c r="C132" s="189" t="s">
        <v>202</v>
      </c>
      <c r="D132" s="189" t="s">
        <v>159</v>
      </c>
      <c r="E132" s="190" t="s">
        <v>950</v>
      </c>
      <c r="F132" s="191" t="s">
        <v>951</v>
      </c>
      <c r="G132" s="192" t="s">
        <v>162</v>
      </c>
      <c r="H132" s="193">
        <v>3</v>
      </c>
      <c r="I132" s="194"/>
      <c r="J132" s="193">
        <f t="shared" si="0"/>
        <v>0</v>
      </c>
      <c r="K132" s="195"/>
      <c r="L132" s="40"/>
      <c r="M132" s="196" t="s">
        <v>1</v>
      </c>
      <c r="N132" s="197" t="s">
        <v>41</v>
      </c>
      <c r="O132" s="72"/>
      <c r="P132" s="198">
        <f t="shared" si="1"/>
        <v>0</v>
      </c>
      <c r="Q132" s="198">
        <v>0</v>
      </c>
      <c r="R132" s="198">
        <f t="shared" si="2"/>
        <v>0</v>
      </c>
      <c r="S132" s="198">
        <v>0</v>
      </c>
      <c r="T132" s="199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517</v>
      </c>
      <c r="AT132" s="200" t="s">
        <v>159</v>
      </c>
      <c r="AU132" s="200" t="s">
        <v>102</v>
      </c>
      <c r="AY132" s="18" t="s">
        <v>156</v>
      </c>
      <c r="BE132" s="201">
        <f t="shared" si="4"/>
        <v>0</v>
      </c>
      <c r="BF132" s="201">
        <f t="shared" si="5"/>
        <v>0</v>
      </c>
      <c r="BG132" s="201">
        <f t="shared" si="6"/>
        <v>0</v>
      </c>
      <c r="BH132" s="201">
        <f t="shared" si="7"/>
        <v>0</v>
      </c>
      <c r="BI132" s="201">
        <f t="shared" si="8"/>
        <v>0</v>
      </c>
      <c r="BJ132" s="18" t="s">
        <v>102</v>
      </c>
      <c r="BK132" s="202">
        <f t="shared" si="9"/>
        <v>0</v>
      </c>
      <c r="BL132" s="18" t="s">
        <v>517</v>
      </c>
      <c r="BM132" s="200" t="s">
        <v>235</v>
      </c>
    </row>
    <row r="133" spans="1:65" s="2" customFormat="1" ht="14.4" customHeight="1">
      <c r="A133" s="35"/>
      <c r="B133" s="36"/>
      <c r="C133" s="189" t="s">
        <v>206</v>
      </c>
      <c r="D133" s="189" t="s">
        <v>159</v>
      </c>
      <c r="E133" s="190" t="s">
        <v>952</v>
      </c>
      <c r="F133" s="191" t="s">
        <v>953</v>
      </c>
      <c r="G133" s="192" t="s">
        <v>162</v>
      </c>
      <c r="H133" s="193">
        <v>18</v>
      </c>
      <c r="I133" s="194"/>
      <c r="J133" s="193">
        <f t="shared" si="0"/>
        <v>0</v>
      </c>
      <c r="K133" s="195"/>
      <c r="L133" s="40"/>
      <c r="M133" s="196" t="s">
        <v>1</v>
      </c>
      <c r="N133" s="197" t="s">
        <v>41</v>
      </c>
      <c r="O133" s="72"/>
      <c r="P133" s="198">
        <f t="shared" si="1"/>
        <v>0</v>
      </c>
      <c r="Q133" s="198">
        <v>0</v>
      </c>
      <c r="R133" s="198">
        <f t="shared" si="2"/>
        <v>0</v>
      </c>
      <c r="S133" s="198">
        <v>0</v>
      </c>
      <c r="T133" s="199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517</v>
      </c>
      <c r="AT133" s="200" t="s">
        <v>159</v>
      </c>
      <c r="AU133" s="200" t="s">
        <v>102</v>
      </c>
      <c r="AY133" s="18" t="s">
        <v>156</v>
      </c>
      <c r="BE133" s="201">
        <f t="shared" si="4"/>
        <v>0</v>
      </c>
      <c r="BF133" s="201">
        <f t="shared" si="5"/>
        <v>0</v>
      </c>
      <c r="BG133" s="201">
        <f t="shared" si="6"/>
        <v>0</v>
      </c>
      <c r="BH133" s="201">
        <f t="shared" si="7"/>
        <v>0</v>
      </c>
      <c r="BI133" s="201">
        <f t="shared" si="8"/>
        <v>0</v>
      </c>
      <c r="BJ133" s="18" t="s">
        <v>102</v>
      </c>
      <c r="BK133" s="202">
        <f t="shared" si="9"/>
        <v>0</v>
      </c>
      <c r="BL133" s="18" t="s">
        <v>517</v>
      </c>
      <c r="BM133" s="200" t="s">
        <v>246</v>
      </c>
    </row>
    <row r="134" spans="1:65" s="12" customFormat="1" ht="22.95" customHeight="1">
      <c r="B134" s="173"/>
      <c r="C134" s="174"/>
      <c r="D134" s="175" t="s">
        <v>74</v>
      </c>
      <c r="E134" s="187" t="s">
        <v>954</v>
      </c>
      <c r="F134" s="187" t="s">
        <v>955</v>
      </c>
      <c r="G134" s="174"/>
      <c r="H134" s="174"/>
      <c r="I134" s="177"/>
      <c r="J134" s="188">
        <f>BK134</f>
        <v>0</v>
      </c>
      <c r="K134" s="174"/>
      <c r="L134" s="179"/>
      <c r="M134" s="180"/>
      <c r="N134" s="181"/>
      <c r="O134" s="181"/>
      <c r="P134" s="182">
        <f>SUM(P135:P138)</f>
        <v>0</v>
      </c>
      <c r="Q134" s="181"/>
      <c r="R134" s="182">
        <f>SUM(R135:R138)</f>
        <v>0</v>
      </c>
      <c r="S134" s="181"/>
      <c r="T134" s="183">
        <f>SUM(T135:T138)</f>
        <v>0</v>
      </c>
      <c r="AR134" s="184" t="s">
        <v>83</v>
      </c>
      <c r="AT134" s="185" t="s">
        <v>74</v>
      </c>
      <c r="AU134" s="185" t="s">
        <v>83</v>
      </c>
      <c r="AY134" s="184" t="s">
        <v>156</v>
      </c>
      <c r="BK134" s="186">
        <f>SUM(BK135:BK138)</f>
        <v>0</v>
      </c>
    </row>
    <row r="135" spans="1:65" s="2" customFormat="1" ht="24.15" customHeight="1">
      <c r="A135" s="35"/>
      <c r="B135" s="36"/>
      <c r="C135" s="189" t="s">
        <v>216</v>
      </c>
      <c r="D135" s="189" t="s">
        <v>159</v>
      </c>
      <c r="E135" s="190" t="s">
        <v>956</v>
      </c>
      <c r="F135" s="191" t="s">
        <v>957</v>
      </c>
      <c r="G135" s="192" t="s">
        <v>175</v>
      </c>
      <c r="H135" s="193">
        <v>150</v>
      </c>
      <c r="I135" s="194"/>
      <c r="J135" s="193">
        <f>ROUND(I135*H135,3)</f>
        <v>0</v>
      </c>
      <c r="K135" s="195"/>
      <c r="L135" s="40"/>
      <c r="M135" s="196" t="s">
        <v>1</v>
      </c>
      <c r="N135" s="197" t="s">
        <v>41</v>
      </c>
      <c r="O135" s="72"/>
      <c r="P135" s="198">
        <f>O135*H135</f>
        <v>0</v>
      </c>
      <c r="Q135" s="198">
        <v>0</v>
      </c>
      <c r="R135" s="198">
        <f>Q135*H135</f>
        <v>0</v>
      </c>
      <c r="S135" s="198">
        <v>0</v>
      </c>
      <c r="T135" s="19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517</v>
      </c>
      <c r="AT135" s="200" t="s">
        <v>159</v>
      </c>
      <c r="AU135" s="200" t="s">
        <v>102</v>
      </c>
      <c r="AY135" s="18" t="s">
        <v>156</v>
      </c>
      <c r="BE135" s="201">
        <f>IF(N135="základná",J135,0)</f>
        <v>0</v>
      </c>
      <c r="BF135" s="201">
        <f>IF(N135="znížená",J135,0)</f>
        <v>0</v>
      </c>
      <c r="BG135" s="201">
        <f>IF(N135="zákl. prenesená",J135,0)</f>
        <v>0</v>
      </c>
      <c r="BH135" s="201">
        <f>IF(N135="zníž. prenesená",J135,0)</f>
        <v>0</v>
      </c>
      <c r="BI135" s="201">
        <f>IF(N135="nulová",J135,0)</f>
        <v>0</v>
      </c>
      <c r="BJ135" s="18" t="s">
        <v>102</v>
      </c>
      <c r="BK135" s="202">
        <f>ROUND(I135*H135,3)</f>
        <v>0</v>
      </c>
      <c r="BL135" s="18" t="s">
        <v>517</v>
      </c>
      <c r="BM135" s="200" t="s">
        <v>257</v>
      </c>
    </row>
    <row r="136" spans="1:65" s="2" customFormat="1" ht="14.4" customHeight="1">
      <c r="A136" s="35"/>
      <c r="B136" s="36"/>
      <c r="C136" s="189" t="s">
        <v>220</v>
      </c>
      <c r="D136" s="189" t="s">
        <v>159</v>
      </c>
      <c r="E136" s="190" t="s">
        <v>958</v>
      </c>
      <c r="F136" s="191" t="s">
        <v>959</v>
      </c>
      <c r="G136" s="192" t="s">
        <v>162</v>
      </c>
      <c r="H136" s="193">
        <v>3</v>
      </c>
      <c r="I136" s="194"/>
      <c r="J136" s="193">
        <f>ROUND(I136*H136,3)</f>
        <v>0</v>
      </c>
      <c r="K136" s="195"/>
      <c r="L136" s="40"/>
      <c r="M136" s="196" t="s">
        <v>1</v>
      </c>
      <c r="N136" s="197" t="s">
        <v>41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517</v>
      </c>
      <c r="AT136" s="200" t="s">
        <v>159</v>
      </c>
      <c r="AU136" s="200" t="s">
        <v>102</v>
      </c>
      <c r="AY136" s="18" t="s">
        <v>156</v>
      </c>
      <c r="BE136" s="201">
        <f>IF(N136="základná",J136,0)</f>
        <v>0</v>
      </c>
      <c r="BF136" s="201">
        <f>IF(N136="znížená",J136,0)</f>
        <v>0</v>
      </c>
      <c r="BG136" s="201">
        <f>IF(N136="zákl. prenesená",J136,0)</f>
        <v>0</v>
      </c>
      <c r="BH136" s="201">
        <f>IF(N136="zníž. prenesená",J136,0)</f>
        <v>0</v>
      </c>
      <c r="BI136" s="201">
        <f>IF(N136="nulová",J136,0)</f>
        <v>0</v>
      </c>
      <c r="BJ136" s="18" t="s">
        <v>102</v>
      </c>
      <c r="BK136" s="202">
        <f>ROUND(I136*H136,3)</f>
        <v>0</v>
      </c>
      <c r="BL136" s="18" t="s">
        <v>517</v>
      </c>
      <c r="BM136" s="200" t="s">
        <v>272</v>
      </c>
    </row>
    <row r="137" spans="1:65" s="2" customFormat="1" ht="24.15" customHeight="1">
      <c r="A137" s="35"/>
      <c r="B137" s="36"/>
      <c r="C137" s="189" t="s">
        <v>224</v>
      </c>
      <c r="D137" s="189" t="s">
        <v>159</v>
      </c>
      <c r="E137" s="190" t="s">
        <v>960</v>
      </c>
      <c r="F137" s="191" t="s">
        <v>961</v>
      </c>
      <c r="G137" s="192" t="s">
        <v>175</v>
      </c>
      <c r="H137" s="193">
        <v>60</v>
      </c>
      <c r="I137" s="194"/>
      <c r="J137" s="193">
        <f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517</v>
      </c>
      <c r="AT137" s="200" t="s">
        <v>159</v>
      </c>
      <c r="AU137" s="200" t="s">
        <v>102</v>
      </c>
      <c r="AY137" s="18" t="s">
        <v>156</v>
      </c>
      <c r="BE137" s="201">
        <f>IF(N137="základná",J137,0)</f>
        <v>0</v>
      </c>
      <c r="BF137" s="201">
        <f>IF(N137="znížená",J137,0)</f>
        <v>0</v>
      </c>
      <c r="BG137" s="201">
        <f>IF(N137="zákl. prenesená",J137,0)</f>
        <v>0</v>
      </c>
      <c r="BH137" s="201">
        <f>IF(N137="zníž. prenesená",J137,0)</f>
        <v>0</v>
      </c>
      <c r="BI137" s="201">
        <f>IF(N137="nulová",J137,0)</f>
        <v>0</v>
      </c>
      <c r="BJ137" s="18" t="s">
        <v>102</v>
      </c>
      <c r="BK137" s="202">
        <f>ROUND(I137*H137,3)</f>
        <v>0</v>
      </c>
      <c r="BL137" s="18" t="s">
        <v>517</v>
      </c>
      <c r="BM137" s="200" t="s">
        <v>7</v>
      </c>
    </row>
    <row r="138" spans="1:65" s="2" customFormat="1" ht="14.4" customHeight="1">
      <c r="A138" s="35"/>
      <c r="B138" s="36"/>
      <c r="C138" s="189" t="s">
        <v>230</v>
      </c>
      <c r="D138" s="189" t="s">
        <v>159</v>
      </c>
      <c r="E138" s="190" t="s">
        <v>962</v>
      </c>
      <c r="F138" s="191" t="s">
        <v>963</v>
      </c>
      <c r="G138" s="192" t="s">
        <v>162</v>
      </c>
      <c r="H138" s="193">
        <v>1</v>
      </c>
      <c r="I138" s="194"/>
      <c r="J138" s="193">
        <f>ROUND(I138*H138,3)</f>
        <v>0</v>
      </c>
      <c r="K138" s="195"/>
      <c r="L138" s="40"/>
      <c r="M138" s="196" t="s">
        <v>1</v>
      </c>
      <c r="N138" s="197" t="s">
        <v>41</v>
      </c>
      <c r="O138" s="7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517</v>
      </c>
      <c r="AT138" s="200" t="s">
        <v>159</v>
      </c>
      <c r="AU138" s="200" t="s">
        <v>102</v>
      </c>
      <c r="AY138" s="18" t="s">
        <v>156</v>
      </c>
      <c r="BE138" s="201">
        <f>IF(N138="základná",J138,0)</f>
        <v>0</v>
      </c>
      <c r="BF138" s="201">
        <f>IF(N138="znížená",J138,0)</f>
        <v>0</v>
      </c>
      <c r="BG138" s="201">
        <f>IF(N138="zákl. prenesená",J138,0)</f>
        <v>0</v>
      </c>
      <c r="BH138" s="201">
        <f>IF(N138="zníž. prenesená",J138,0)</f>
        <v>0</v>
      </c>
      <c r="BI138" s="201">
        <f>IF(N138="nulová",J138,0)</f>
        <v>0</v>
      </c>
      <c r="BJ138" s="18" t="s">
        <v>102</v>
      </c>
      <c r="BK138" s="202">
        <f>ROUND(I138*H138,3)</f>
        <v>0</v>
      </c>
      <c r="BL138" s="18" t="s">
        <v>517</v>
      </c>
      <c r="BM138" s="200" t="s">
        <v>299</v>
      </c>
    </row>
    <row r="139" spans="1:65" s="12" customFormat="1" ht="22.95" customHeight="1">
      <c r="B139" s="173"/>
      <c r="C139" s="174"/>
      <c r="D139" s="175" t="s">
        <v>74</v>
      </c>
      <c r="E139" s="187" t="s">
        <v>964</v>
      </c>
      <c r="F139" s="187" t="s">
        <v>965</v>
      </c>
      <c r="G139" s="174"/>
      <c r="H139" s="174"/>
      <c r="I139" s="177"/>
      <c r="J139" s="188">
        <f>BK139</f>
        <v>0</v>
      </c>
      <c r="K139" s="174"/>
      <c r="L139" s="179"/>
      <c r="M139" s="180"/>
      <c r="N139" s="181"/>
      <c r="O139" s="181"/>
      <c r="P139" s="182">
        <f>SUM(P140:P146)</f>
        <v>0</v>
      </c>
      <c r="Q139" s="181"/>
      <c r="R139" s="182">
        <f>SUM(R140:R146)</f>
        <v>0</v>
      </c>
      <c r="S139" s="181"/>
      <c r="T139" s="183">
        <f>SUM(T140:T146)</f>
        <v>0</v>
      </c>
      <c r="AR139" s="184" t="s">
        <v>83</v>
      </c>
      <c r="AT139" s="185" t="s">
        <v>74</v>
      </c>
      <c r="AU139" s="185" t="s">
        <v>83</v>
      </c>
      <c r="AY139" s="184" t="s">
        <v>156</v>
      </c>
      <c r="BK139" s="186">
        <f>SUM(BK140:BK146)</f>
        <v>0</v>
      </c>
    </row>
    <row r="140" spans="1:65" s="2" customFormat="1" ht="14.4" customHeight="1">
      <c r="A140" s="35"/>
      <c r="B140" s="36"/>
      <c r="C140" s="189" t="s">
        <v>235</v>
      </c>
      <c r="D140" s="189" t="s">
        <v>159</v>
      </c>
      <c r="E140" s="190" t="s">
        <v>966</v>
      </c>
      <c r="F140" s="191" t="s">
        <v>967</v>
      </c>
      <c r="G140" s="192" t="s">
        <v>175</v>
      </c>
      <c r="H140" s="193">
        <v>180</v>
      </c>
      <c r="I140" s="194"/>
      <c r="J140" s="193">
        <f t="shared" ref="J140:J146" si="10">ROUND(I140*H140,3)</f>
        <v>0</v>
      </c>
      <c r="K140" s="195"/>
      <c r="L140" s="40"/>
      <c r="M140" s="196" t="s">
        <v>1</v>
      </c>
      <c r="N140" s="197" t="s">
        <v>41</v>
      </c>
      <c r="O140" s="72"/>
      <c r="P140" s="198">
        <f t="shared" ref="P140:P146" si="11">O140*H140</f>
        <v>0</v>
      </c>
      <c r="Q140" s="198">
        <v>0</v>
      </c>
      <c r="R140" s="198">
        <f t="shared" ref="R140:R146" si="12">Q140*H140</f>
        <v>0</v>
      </c>
      <c r="S140" s="198">
        <v>0</v>
      </c>
      <c r="T140" s="199">
        <f t="shared" ref="T140:T146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517</v>
      </c>
      <c r="AT140" s="200" t="s">
        <v>159</v>
      </c>
      <c r="AU140" s="200" t="s">
        <v>102</v>
      </c>
      <c r="AY140" s="18" t="s">
        <v>156</v>
      </c>
      <c r="BE140" s="201">
        <f t="shared" ref="BE140:BE146" si="14">IF(N140="základná",J140,0)</f>
        <v>0</v>
      </c>
      <c r="BF140" s="201">
        <f t="shared" ref="BF140:BF146" si="15">IF(N140="znížená",J140,0)</f>
        <v>0</v>
      </c>
      <c r="BG140" s="201">
        <f t="shared" ref="BG140:BG146" si="16">IF(N140="zákl. prenesená",J140,0)</f>
        <v>0</v>
      </c>
      <c r="BH140" s="201">
        <f t="shared" ref="BH140:BH146" si="17">IF(N140="zníž. prenesená",J140,0)</f>
        <v>0</v>
      </c>
      <c r="BI140" s="201">
        <f t="shared" ref="BI140:BI146" si="18">IF(N140="nulová",J140,0)</f>
        <v>0</v>
      </c>
      <c r="BJ140" s="18" t="s">
        <v>102</v>
      </c>
      <c r="BK140" s="202">
        <f t="shared" ref="BK140:BK146" si="19">ROUND(I140*H140,3)</f>
        <v>0</v>
      </c>
      <c r="BL140" s="18" t="s">
        <v>517</v>
      </c>
      <c r="BM140" s="200" t="s">
        <v>107</v>
      </c>
    </row>
    <row r="141" spans="1:65" s="2" customFormat="1" ht="14.4" customHeight="1">
      <c r="A141" s="35"/>
      <c r="B141" s="36"/>
      <c r="C141" s="189" t="s">
        <v>240</v>
      </c>
      <c r="D141" s="189" t="s">
        <v>159</v>
      </c>
      <c r="E141" s="190" t="s">
        <v>968</v>
      </c>
      <c r="F141" s="191" t="s">
        <v>969</v>
      </c>
      <c r="G141" s="192" t="s">
        <v>175</v>
      </c>
      <c r="H141" s="193">
        <v>25</v>
      </c>
      <c r="I141" s="194"/>
      <c r="J141" s="193">
        <f t="shared" si="10"/>
        <v>0</v>
      </c>
      <c r="K141" s="195"/>
      <c r="L141" s="40"/>
      <c r="M141" s="196" t="s">
        <v>1</v>
      </c>
      <c r="N141" s="197" t="s">
        <v>41</v>
      </c>
      <c r="O141" s="72"/>
      <c r="P141" s="198">
        <f t="shared" si="11"/>
        <v>0</v>
      </c>
      <c r="Q141" s="198">
        <v>0</v>
      </c>
      <c r="R141" s="198">
        <f t="shared" si="12"/>
        <v>0</v>
      </c>
      <c r="S141" s="198">
        <v>0</v>
      </c>
      <c r="T141" s="199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517</v>
      </c>
      <c r="AT141" s="200" t="s">
        <v>159</v>
      </c>
      <c r="AU141" s="200" t="s">
        <v>102</v>
      </c>
      <c r="AY141" s="18" t="s">
        <v>156</v>
      </c>
      <c r="BE141" s="201">
        <f t="shared" si="14"/>
        <v>0</v>
      </c>
      <c r="BF141" s="201">
        <f t="shared" si="15"/>
        <v>0</v>
      </c>
      <c r="BG141" s="201">
        <f t="shared" si="16"/>
        <v>0</v>
      </c>
      <c r="BH141" s="201">
        <f t="shared" si="17"/>
        <v>0</v>
      </c>
      <c r="BI141" s="201">
        <f t="shared" si="18"/>
        <v>0</v>
      </c>
      <c r="BJ141" s="18" t="s">
        <v>102</v>
      </c>
      <c r="BK141" s="202">
        <f t="shared" si="19"/>
        <v>0</v>
      </c>
      <c r="BL141" s="18" t="s">
        <v>517</v>
      </c>
      <c r="BM141" s="200" t="s">
        <v>321</v>
      </c>
    </row>
    <row r="142" spans="1:65" s="2" customFormat="1" ht="24.15" customHeight="1">
      <c r="A142" s="35"/>
      <c r="B142" s="36"/>
      <c r="C142" s="189" t="s">
        <v>246</v>
      </c>
      <c r="D142" s="189" t="s">
        <v>159</v>
      </c>
      <c r="E142" s="190" t="s">
        <v>970</v>
      </c>
      <c r="F142" s="191" t="s">
        <v>971</v>
      </c>
      <c r="G142" s="192" t="s">
        <v>162</v>
      </c>
      <c r="H142" s="193">
        <v>4</v>
      </c>
      <c r="I142" s="194"/>
      <c r="J142" s="193">
        <f t="shared" si="10"/>
        <v>0</v>
      </c>
      <c r="K142" s="195"/>
      <c r="L142" s="40"/>
      <c r="M142" s="196" t="s">
        <v>1</v>
      </c>
      <c r="N142" s="197" t="s">
        <v>41</v>
      </c>
      <c r="O142" s="72"/>
      <c r="P142" s="198">
        <f t="shared" si="11"/>
        <v>0</v>
      </c>
      <c r="Q142" s="198">
        <v>0</v>
      </c>
      <c r="R142" s="198">
        <f t="shared" si="12"/>
        <v>0</v>
      </c>
      <c r="S142" s="198">
        <v>0</v>
      </c>
      <c r="T142" s="199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517</v>
      </c>
      <c r="AT142" s="200" t="s">
        <v>159</v>
      </c>
      <c r="AU142" s="200" t="s">
        <v>102</v>
      </c>
      <c r="AY142" s="18" t="s">
        <v>156</v>
      </c>
      <c r="BE142" s="201">
        <f t="shared" si="14"/>
        <v>0</v>
      </c>
      <c r="BF142" s="201">
        <f t="shared" si="15"/>
        <v>0</v>
      </c>
      <c r="BG142" s="201">
        <f t="shared" si="16"/>
        <v>0</v>
      </c>
      <c r="BH142" s="201">
        <f t="shared" si="17"/>
        <v>0</v>
      </c>
      <c r="BI142" s="201">
        <f t="shared" si="18"/>
        <v>0</v>
      </c>
      <c r="BJ142" s="18" t="s">
        <v>102</v>
      </c>
      <c r="BK142" s="202">
        <f t="shared" si="19"/>
        <v>0</v>
      </c>
      <c r="BL142" s="18" t="s">
        <v>517</v>
      </c>
      <c r="BM142" s="200" t="s">
        <v>332</v>
      </c>
    </row>
    <row r="143" spans="1:65" s="2" customFormat="1" ht="14.4" customHeight="1">
      <c r="A143" s="35"/>
      <c r="B143" s="36"/>
      <c r="C143" s="189" t="s">
        <v>250</v>
      </c>
      <c r="D143" s="189" t="s">
        <v>159</v>
      </c>
      <c r="E143" s="190" t="s">
        <v>972</v>
      </c>
      <c r="F143" s="191" t="s">
        <v>973</v>
      </c>
      <c r="G143" s="192" t="s">
        <v>162</v>
      </c>
      <c r="H143" s="193">
        <v>8</v>
      </c>
      <c r="I143" s="194"/>
      <c r="J143" s="193">
        <f t="shared" si="10"/>
        <v>0</v>
      </c>
      <c r="K143" s="195"/>
      <c r="L143" s="40"/>
      <c r="M143" s="196" t="s">
        <v>1</v>
      </c>
      <c r="N143" s="197" t="s">
        <v>41</v>
      </c>
      <c r="O143" s="72"/>
      <c r="P143" s="198">
        <f t="shared" si="11"/>
        <v>0</v>
      </c>
      <c r="Q143" s="198">
        <v>0</v>
      </c>
      <c r="R143" s="198">
        <f t="shared" si="12"/>
        <v>0</v>
      </c>
      <c r="S143" s="198">
        <v>0</v>
      </c>
      <c r="T143" s="199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517</v>
      </c>
      <c r="AT143" s="200" t="s">
        <v>159</v>
      </c>
      <c r="AU143" s="200" t="s">
        <v>102</v>
      </c>
      <c r="AY143" s="18" t="s">
        <v>156</v>
      </c>
      <c r="BE143" s="201">
        <f t="shared" si="14"/>
        <v>0</v>
      </c>
      <c r="BF143" s="201">
        <f t="shared" si="15"/>
        <v>0</v>
      </c>
      <c r="BG143" s="201">
        <f t="shared" si="16"/>
        <v>0</v>
      </c>
      <c r="BH143" s="201">
        <f t="shared" si="17"/>
        <v>0</v>
      </c>
      <c r="BI143" s="201">
        <f t="shared" si="18"/>
        <v>0</v>
      </c>
      <c r="BJ143" s="18" t="s">
        <v>102</v>
      </c>
      <c r="BK143" s="202">
        <f t="shared" si="19"/>
        <v>0</v>
      </c>
      <c r="BL143" s="18" t="s">
        <v>517</v>
      </c>
      <c r="BM143" s="200" t="s">
        <v>342</v>
      </c>
    </row>
    <row r="144" spans="1:65" s="2" customFormat="1" ht="14.4" customHeight="1">
      <c r="A144" s="35"/>
      <c r="B144" s="36"/>
      <c r="C144" s="189" t="s">
        <v>257</v>
      </c>
      <c r="D144" s="189" t="s">
        <v>159</v>
      </c>
      <c r="E144" s="190" t="s">
        <v>974</v>
      </c>
      <c r="F144" s="191" t="s">
        <v>975</v>
      </c>
      <c r="G144" s="192" t="s">
        <v>162</v>
      </c>
      <c r="H144" s="193">
        <v>8</v>
      </c>
      <c r="I144" s="194"/>
      <c r="J144" s="193">
        <f t="shared" si="10"/>
        <v>0</v>
      </c>
      <c r="K144" s="195"/>
      <c r="L144" s="40"/>
      <c r="M144" s="196" t="s">
        <v>1</v>
      </c>
      <c r="N144" s="197" t="s">
        <v>41</v>
      </c>
      <c r="O144" s="72"/>
      <c r="P144" s="198">
        <f t="shared" si="11"/>
        <v>0</v>
      </c>
      <c r="Q144" s="198">
        <v>0</v>
      </c>
      <c r="R144" s="198">
        <f t="shared" si="12"/>
        <v>0</v>
      </c>
      <c r="S144" s="198">
        <v>0</v>
      </c>
      <c r="T144" s="199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517</v>
      </c>
      <c r="AT144" s="200" t="s">
        <v>159</v>
      </c>
      <c r="AU144" s="200" t="s">
        <v>102</v>
      </c>
      <c r="AY144" s="18" t="s">
        <v>156</v>
      </c>
      <c r="BE144" s="201">
        <f t="shared" si="14"/>
        <v>0</v>
      </c>
      <c r="BF144" s="201">
        <f t="shared" si="15"/>
        <v>0</v>
      </c>
      <c r="BG144" s="201">
        <f t="shared" si="16"/>
        <v>0</v>
      </c>
      <c r="BH144" s="201">
        <f t="shared" si="17"/>
        <v>0</v>
      </c>
      <c r="BI144" s="201">
        <f t="shared" si="18"/>
        <v>0</v>
      </c>
      <c r="BJ144" s="18" t="s">
        <v>102</v>
      </c>
      <c r="BK144" s="202">
        <f t="shared" si="19"/>
        <v>0</v>
      </c>
      <c r="BL144" s="18" t="s">
        <v>517</v>
      </c>
      <c r="BM144" s="200" t="s">
        <v>350</v>
      </c>
    </row>
    <row r="145" spans="1:65" s="2" customFormat="1" ht="14.4" customHeight="1">
      <c r="A145" s="35"/>
      <c r="B145" s="36"/>
      <c r="C145" s="189" t="s">
        <v>262</v>
      </c>
      <c r="D145" s="189" t="s">
        <v>159</v>
      </c>
      <c r="E145" s="190" t="s">
        <v>976</v>
      </c>
      <c r="F145" s="191" t="s">
        <v>977</v>
      </c>
      <c r="G145" s="192" t="s">
        <v>978</v>
      </c>
      <c r="H145" s="193">
        <v>3</v>
      </c>
      <c r="I145" s="194"/>
      <c r="J145" s="193">
        <f t="shared" si="10"/>
        <v>0</v>
      </c>
      <c r="K145" s="195"/>
      <c r="L145" s="40"/>
      <c r="M145" s="196" t="s">
        <v>1</v>
      </c>
      <c r="N145" s="197" t="s">
        <v>41</v>
      </c>
      <c r="O145" s="72"/>
      <c r="P145" s="198">
        <f t="shared" si="11"/>
        <v>0</v>
      </c>
      <c r="Q145" s="198">
        <v>0</v>
      </c>
      <c r="R145" s="198">
        <f t="shared" si="12"/>
        <v>0</v>
      </c>
      <c r="S145" s="198">
        <v>0</v>
      </c>
      <c r="T145" s="199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517</v>
      </c>
      <c r="AT145" s="200" t="s">
        <v>159</v>
      </c>
      <c r="AU145" s="200" t="s">
        <v>102</v>
      </c>
      <c r="AY145" s="18" t="s">
        <v>156</v>
      </c>
      <c r="BE145" s="201">
        <f t="shared" si="14"/>
        <v>0</v>
      </c>
      <c r="BF145" s="201">
        <f t="shared" si="15"/>
        <v>0</v>
      </c>
      <c r="BG145" s="201">
        <f t="shared" si="16"/>
        <v>0</v>
      </c>
      <c r="BH145" s="201">
        <f t="shared" si="17"/>
        <v>0</v>
      </c>
      <c r="BI145" s="201">
        <f t="shared" si="18"/>
        <v>0</v>
      </c>
      <c r="BJ145" s="18" t="s">
        <v>102</v>
      </c>
      <c r="BK145" s="202">
        <f t="shared" si="19"/>
        <v>0</v>
      </c>
      <c r="BL145" s="18" t="s">
        <v>517</v>
      </c>
      <c r="BM145" s="200" t="s">
        <v>362</v>
      </c>
    </row>
    <row r="146" spans="1:65" s="2" customFormat="1" ht="14.4" customHeight="1">
      <c r="A146" s="35"/>
      <c r="B146" s="36"/>
      <c r="C146" s="189" t="s">
        <v>272</v>
      </c>
      <c r="D146" s="189" t="s">
        <v>159</v>
      </c>
      <c r="E146" s="190" t="s">
        <v>979</v>
      </c>
      <c r="F146" s="191" t="s">
        <v>980</v>
      </c>
      <c r="G146" s="192" t="s">
        <v>431</v>
      </c>
      <c r="H146" s="193">
        <v>1</v>
      </c>
      <c r="I146" s="194"/>
      <c r="J146" s="193">
        <f t="shared" si="1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1"/>
        <v>0</v>
      </c>
      <c r="Q146" s="198">
        <v>0</v>
      </c>
      <c r="R146" s="198">
        <f t="shared" si="12"/>
        <v>0</v>
      </c>
      <c r="S146" s="198">
        <v>0</v>
      </c>
      <c r="T146" s="199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517</v>
      </c>
      <c r="AT146" s="200" t="s">
        <v>159</v>
      </c>
      <c r="AU146" s="200" t="s">
        <v>102</v>
      </c>
      <c r="AY146" s="18" t="s">
        <v>156</v>
      </c>
      <c r="BE146" s="201">
        <f t="shared" si="14"/>
        <v>0</v>
      </c>
      <c r="BF146" s="201">
        <f t="shared" si="15"/>
        <v>0</v>
      </c>
      <c r="BG146" s="201">
        <f t="shared" si="16"/>
        <v>0</v>
      </c>
      <c r="BH146" s="201">
        <f t="shared" si="17"/>
        <v>0</v>
      </c>
      <c r="BI146" s="201">
        <f t="shared" si="18"/>
        <v>0</v>
      </c>
      <c r="BJ146" s="18" t="s">
        <v>102</v>
      </c>
      <c r="BK146" s="202">
        <f t="shared" si="19"/>
        <v>0</v>
      </c>
      <c r="BL146" s="18" t="s">
        <v>517</v>
      </c>
      <c r="BM146" s="200" t="s">
        <v>387</v>
      </c>
    </row>
    <row r="147" spans="1:65" s="12" customFormat="1" ht="22.95" customHeight="1">
      <c r="B147" s="173"/>
      <c r="C147" s="174"/>
      <c r="D147" s="175" t="s">
        <v>74</v>
      </c>
      <c r="E147" s="187" t="s">
        <v>981</v>
      </c>
      <c r="F147" s="187" t="s">
        <v>982</v>
      </c>
      <c r="G147" s="174"/>
      <c r="H147" s="174"/>
      <c r="I147" s="177"/>
      <c r="J147" s="188">
        <f>BK147</f>
        <v>0</v>
      </c>
      <c r="K147" s="174"/>
      <c r="L147" s="179"/>
      <c r="M147" s="180"/>
      <c r="N147" s="181"/>
      <c r="O147" s="181"/>
      <c r="P147" s="182">
        <f>SUM(P148:P157)</f>
        <v>0</v>
      </c>
      <c r="Q147" s="181"/>
      <c r="R147" s="182">
        <f>SUM(R148:R157)</f>
        <v>0</v>
      </c>
      <c r="S147" s="181"/>
      <c r="T147" s="183">
        <f>SUM(T148:T157)</f>
        <v>0</v>
      </c>
      <c r="AR147" s="184" t="s">
        <v>83</v>
      </c>
      <c r="AT147" s="185" t="s">
        <v>74</v>
      </c>
      <c r="AU147" s="185" t="s">
        <v>83</v>
      </c>
      <c r="AY147" s="184" t="s">
        <v>156</v>
      </c>
      <c r="BK147" s="186">
        <f>SUM(BK148:BK157)</f>
        <v>0</v>
      </c>
    </row>
    <row r="148" spans="1:65" s="2" customFormat="1" ht="14.4" customHeight="1">
      <c r="A148" s="35"/>
      <c r="B148" s="36"/>
      <c r="C148" s="189" t="s">
        <v>281</v>
      </c>
      <c r="D148" s="189" t="s">
        <v>159</v>
      </c>
      <c r="E148" s="190" t="s">
        <v>983</v>
      </c>
      <c r="F148" s="191" t="s">
        <v>984</v>
      </c>
      <c r="G148" s="192" t="s">
        <v>162</v>
      </c>
      <c r="H148" s="193">
        <v>1</v>
      </c>
      <c r="I148" s="194"/>
      <c r="J148" s="193">
        <f t="shared" ref="J148:J157" si="20">ROUND(I148*H148,3)</f>
        <v>0</v>
      </c>
      <c r="K148" s="195"/>
      <c r="L148" s="40"/>
      <c r="M148" s="196" t="s">
        <v>1</v>
      </c>
      <c r="N148" s="197" t="s">
        <v>41</v>
      </c>
      <c r="O148" s="72"/>
      <c r="P148" s="198">
        <f t="shared" ref="P148:P157" si="21">O148*H148</f>
        <v>0</v>
      </c>
      <c r="Q148" s="198">
        <v>0</v>
      </c>
      <c r="R148" s="198">
        <f t="shared" ref="R148:R157" si="22">Q148*H148</f>
        <v>0</v>
      </c>
      <c r="S148" s="198">
        <v>0</v>
      </c>
      <c r="T148" s="199">
        <f t="shared" ref="T148:T157" si="23"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517</v>
      </c>
      <c r="AT148" s="200" t="s">
        <v>159</v>
      </c>
      <c r="AU148" s="200" t="s">
        <v>102</v>
      </c>
      <c r="AY148" s="18" t="s">
        <v>156</v>
      </c>
      <c r="BE148" s="201">
        <f t="shared" ref="BE148:BE157" si="24">IF(N148="základná",J148,0)</f>
        <v>0</v>
      </c>
      <c r="BF148" s="201">
        <f t="shared" ref="BF148:BF157" si="25">IF(N148="znížená",J148,0)</f>
        <v>0</v>
      </c>
      <c r="BG148" s="201">
        <f t="shared" ref="BG148:BG157" si="26">IF(N148="zákl. prenesená",J148,0)</f>
        <v>0</v>
      </c>
      <c r="BH148" s="201">
        <f t="shared" ref="BH148:BH157" si="27">IF(N148="zníž. prenesená",J148,0)</f>
        <v>0</v>
      </c>
      <c r="BI148" s="201">
        <f t="shared" ref="BI148:BI157" si="28">IF(N148="nulová",J148,0)</f>
        <v>0</v>
      </c>
      <c r="BJ148" s="18" t="s">
        <v>102</v>
      </c>
      <c r="BK148" s="202">
        <f t="shared" ref="BK148:BK157" si="29">ROUND(I148*H148,3)</f>
        <v>0</v>
      </c>
      <c r="BL148" s="18" t="s">
        <v>517</v>
      </c>
      <c r="BM148" s="200" t="s">
        <v>396</v>
      </c>
    </row>
    <row r="149" spans="1:65" s="2" customFormat="1" ht="14.4" customHeight="1">
      <c r="A149" s="35"/>
      <c r="B149" s="36"/>
      <c r="C149" s="189" t="s">
        <v>7</v>
      </c>
      <c r="D149" s="189" t="s">
        <v>159</v>
      </c>
      <c r="E149" s="190" t="s">
        <v>985</v>
      </c>
      <c r="F149" s="191" t="s">
        <v>986</v>
      </c>
      <c r="G149" s="192" t="s">
        <v>162</v>
      </c>
      <c r="H149" s="193">
        <v>2</v>
      </c>
      <c r="I149" s="194"/>
      <c r="J149" s="193">
        <f t="shared" si="20"/>
        <v>0</v>
      </c>
      <c r="K149" s="195"/>
      <c r="L149" s="40"/>
      <c r="M149" s="196" t="s">
        <v>1</v>
      </c>
      <c r="N149" s="197" t="s">
        <v>41</v>
      </c>
      <c r="O149" s="72"/>
      <c r="P149" s="198">
        <f t="shared" si="21"/>
        <v>0</v>
      </c>
      <c r="Q149" s="198">
        <v>0</v>
      </c>
      <c r="R149" s="198">
        <f t="shared" si="22"/>
        <v>0</v>
      </c>
      <c r="S149" s="198">
        <v>0</v>
      </c>
      <c r="T149" s="199">
        <f t="shared" si="2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517</v>
      </c>
      <c r="AT149" s="200" t="s">
        <v>159</v>
      </c>
      <c r="AU149" s="200" t="s">
        <v>102</v>
      </c>
      <c r="AY149" s="18" t="s">
        <v>156</v>
      </c>
      <c r="BE149" s="201">
        <f t="shared" si="24"/>
        <v>0</v>
      </c>
      <c r="BF149" s="201">
        <f t="shared" si="25"/>
        <v>0</v>
      </c>
      <c r="BG149" s="201">
        <f t="shared" si="26"/>
        <v>0</v>
      </c>
      <c r="BH149" s="201">
        <f t="shared" si="27"/>
        <v>0</v>
      </c>
      <c r="BI149" s="201">
        <f t="shared" si="28"/>
        <v>0</v>
      </c>
      <c r="BJ149" s="18" t="s">
        <v>102</v>
      </c>
      <c r="BK149" s="202">
        <f t="shared" si="29"/>
        <v>0</v>
      </c>
      <c r="BL149" s="18" t="s">
        <v>517</v>
      </c>
      <c r="BM149" s="200" t="s">
        <v>404</v>
      </c>
    </row>
    <row r="150" spans="1:65" s="2" customFormat="1" ht="14.4" customHeight="1">
      <c r="A150" s="35"/>
      <c r="B150" s="36"/>
      <c r="C150" s="189" t="s">
        <v>292</v>
      </c>
      <c r="D150" s="189" t="s">
        <v>159</v>
      </c>
      <c r="E150" s="190" t="s">
        <v>987</v>
      </c>
      <c r="F150" s="191" t="s">
        <v>988</v>
      </c>
      <c r="G150" s="192" t="s">
        <v>162</v>
      </c>
      <c r="H150" s="193">
        <v>6</v>
      </c>
      <c r="I150" s="194"/>
      <c r="J150" s="193">
        <f t="shared" si="20"/>
        <v>0</v>
      </c>
      <c r="K150" s="195"/>
      <c r="L150" s="40"/>
      <c r="M150" s="196" t="s">
        <v>1</v>
      </c>
      <c r="N150" s="197" t="s">
        <v>41</v>
      </c>
      <c r="O150" s="72"/>
      <c r="P150" s="198">
        <f t="shared" si="21"/>
        <v>0</v>
      </c>
      <c r="Q150" s="198">
        <v>0</v>
      </c>
      <c r="R150" s="198">
        <f t="shared" si="22"/>
        <v>0</v>
      </c>
      <c r="S150" s="198">
        <v>0</v>
      </c>
      <c r="T150" s="199">
        <f t="shared" si="2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517</v>
      </c>
      <c r="AT150" s="200" t="s">
        <v>159</v>
      </c>
      <c r="AU150" s="200" t="s">
        <v>102</v>
      </c>
      <c r="AY150" s="18" t="s">
        <v>156</v>
      </c>
      <c r="BE150" s="201">
        <f t="shared" si="24"/>
        <v>0</v>
      </c>
      <c r="BF150" s="201">
        <f t="shared" si="25"/>
        <v>0</v>
      </c>
      <c r="BG150" s="201">
        <f t="shared" si="26"/>
        <v>0</v>
      </c>
      <c r="BH150" s="201">
        <f t="shared" si="27"/>
        <v>0</v>
      </c>
      <c r="BI150" s="201">
        <f t="shared" si="28"/>
        <v>0</v>
      </c>
      <c r="BJ150" s="18" t="s">
        <v>102</v>
      </c>
      <c r="BK150" s="202">
        <f t="shared" si="29"/>
        <v>0</v>
      </c>
      <c r="BL150" s="18" t="s">
        <v>517</v>
      </c>
      <c r="BM150" s="200" t="s">
        <v>412</v>
      </c>
    </row>
    <row r="151" spans="1:65" s="2" customFormat="1" ht="14.4" customHeight="1">
      <c r="A151" s="35"/>
      <c r="B151" s="36"/>
      <c r="C151" s="189" t="s">
        <v>299</v>
      </c>
      <c r="D151" s="189" t="s">
        <v>159</v>
      </c>
      <c r="E151" s="190" t="s">
        <v>989</v>
      </c>
      <c r="F151" s="191" t="s">
        <v>990</v>
      </c>
      <c r="G151" s="192" t="s">
        <v>162</v>
      </c>
      <c r="H151" s="193">
        <v>3</v>
      </c>
      <c r="I151" s="194"/>
      <c r="J151" s="193">
        <f t="shared" si="20"/>
        <v>0</v>
      </c>
      <c r="K151" s="195"/>
      <c r="L151" s="40"/>
      <c r="M151" s="196" t="s">
        <v>1</v>
      </c>
      <c r="N151" s="197" t="s">
        <v>41</v>
      </c>
      <c r="O151" s="72"/>
      <c r="P151" s="198">
        <f t="shared" si="21"/>
        <v>0</v>
      </c>
      <c r="Q151" s="198">
        <v>0</v>
      </c>
      <c r="R151" s="198">
        <f t="shared" si="22"/>
        <v>0</v>
      </c>
      <c r="S151" s="198">
        <v>0</v>
      </c>
      <c r="T151" s="199">
        <f t="shared" si="2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517</v>
      </c>
      <c r="AT151" s="200" t="s">
        <v>159</v>
      </c>
      <c r="AU151" s="200" t="s">
        <v>102</v>
      </c>
      <c r="AY151" s="18" t="s">
        <v>156</v>
      </c>
      <c r="BE151" s="201">
        <f t="shared" si="24"/>
        <v>0</v>
      </c>
      <c r="BF151" s="201">
        <f t="shared" si="25"/>
        <v>0</v>
      </c>
      <c r="BG151" s="201">
        <f t="shared" si="26"/>
        <v>0</v>
      </c>
      <c r="BH151" s="201">
        <f t="shared" si="27"/>
        <v>0</v>
      </c>
      <c r="BI151" s="201">
        <f t="shared" si="28"/>
        <v>0</v>
      </c>
      <c r="BJ151" s="18" t="s">
        <v>102</v>
      </c>
      <c r="BK151" s="202">
        <f t="shared" si="29"/>
        <v>0</v>
      </c>
      <c r="BL151" s="18" t="s">
        <v>517</v>
      </c>
      <c r="BM151" s="200" t="s">
        <v>420</v>
      </c>
    </row>
    <row r="152" spans="1:65" s="2" customFormat="1" ht="14.4" customHeight="1">
      <c r="A152" s="35"/>
      <c r="B152" s="36"/>
      <c r="C152" s="189" t="s">
        <v>304</v>
      </c>
      <c r="D152" s="189" t="s">
        <v>159</v>
      </c>
      <c r="E152" s="190" t="s">
        <v>991</v>
      </c>
      <c r="F152" s="191" t="s">
        <v>992</v>
      </c>
      <c r="G152" s="192" t="s">
        <v>162</v>
      </c>
      <c r="H152" s="193">
        <v>3</v>
      </c>
      <c r="I152" s="194"/>
      <c r="J152" s="193">
        <f t="shared" si="20"/>
        <v>0</v>
      </c>
      <c r="K152" s="195"/>
      <c r="L152" s="40"/>
      <c r="M152" s="196" t="s">
        <v>1</v>
      </c>
      <c r="N152" s="197" t="s">
        <v>41</v>
      </c>
      <c r="O152" s="72"/>
      <c r="P152" s="198">
        <f t="shared" si="21"/>
        <v>0</v>
      </c>
      <c r="Q152" s="198">
        <v>0</v>
      </c>
      <c r="R152" s="198">
        <f t="shared" si="22"/>
        <v>0</v>
      </c>
      <c r="S152" s="198">
        <v>0</v>
      </c>
      <c r="T152" s="199">
        <f t="shared" si="2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517</v>
      </c>
      <c r="AT152" s="200" t="s">
        <v>159</v>
      </c>
      <c r="AU152" s="200" t="s">
        <v>102</v>
      </c>
      <c r="AY152" s="18" t="s">
        <v>156</v>
      </c>
      <c r="BE152" s="201">
        <f t="shared" si="24"/>
        <v>0</v>
      </c>
      <c r="BF152" s="201">
        <f t="shared" si="25"/>
        <v>0</v>
      </c>
      <c r="BG152" s="201">
        <f t="shared" si="26"/>
        <v>0</v>
      </c>
      <c r="BH152" s="201">
        <f t="shared" si="27"/>
        <v>0</v>
      </c>
      <c r="BI152" s="201">
        <f t="shared" si="28"/>
        <v>0</v>
      </c>
      <c r="BJ152" s="18" t="s">
        <v>102</v>
      </c>
      <c r="BK152" s="202">
        <f t="shared" si="29"/>
        <v>0</v>
      </c>
      <c r="BL152" s="18" t="s">
        <v>517</v>
      </c>
      <c r="BM152" s="200" t="s">
        <v>428</v>
      </c>
    </row>
    <row r="153" spans="1:65" s="2" customFormat="1" ht="14.4" customHeight="1">
      <c r="A153" s="35"/>
      <c r="B153" s="36"/>
      <c r="C153" s="189" t="s">
        <v>107</v>
      </c>
      <c r="D153" s="189" t="s">
        <v>159</v>
      </c>
      <c r="E153" s="190" t="s">
        <v>993</v>
      </c>
      <c r="F153" s="191" t="s">
        <v>994</v>
      </c>
      <c r="G153" s="192" t="s">
        <v>162</v>
      </c>
      <c r="H153" s="193">
        <v>3</v>
      </c>
      <c r="I153" s="194"/>
      <c r="J153" s="193">
        <f t="shared" si="20"/>
        <v>0</v>
      </c>
      <c r="K153" s="195"/>
      <c r="L153" s="40"/>
      <c r="M153" s="196" t="s">
        <v>1</v>
      </c>
      <c r="N153" s="197" t="s">
        <v>41</v>
      </c>
      <c r="O153" s="72"/>
      <c r="P153" s="198">
        <f t="shared" si="21"/>
        <v>0</v>
      </c>
      <c r="Q153" s="198">
        <v>0</v>
      </c>
      <c r="R153" s="198">
        <f t="shared" si="22"/>
        <v>0</v>
      </c>
      <c r="S153" s="198">
        <v>0</v>
      </c>
      <c r="T153" s="199">
        <f t="shared" si="2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517</v>
      </c>
      <c r="AT153" s="200" t="s">
        <v>159</v>
      </c>
      <c r="AU153" s="200" t="s">
        <v>102</v>
      </c>
      <c r="AY153" s="18" t="s">
        <v>156</v>
      </c>
      <c r="BE153" s="201">
        <f t="shared" si="24"/>
        <v>0</v>
      </c>
      <c r="BF153" s="201">
        <f t="shared" si="25"/>
        <v>0</v>
      </c>
      <c r="BG153" s="201">
        <f t="shared" si="26"/>
        <v>0</v>
      </c>
      <c r="BH153" s="201">
        <f t="shared" si="27"/>
        <v>0</v>
      </c>
      <c r="BI153" s="201">
        <f t="shared" si="28"/>
        <v>0</v>
      </c>
      <c r="BJ153" s="18" t="s">
        <v>102</v>
      </c>
      <c r="BK153" s="202">
        <f t="shared" si="29"/>
        <v>0</v>
      </c>
      <c r="BL153" s="18" t="s">
        <v>517</v>
      </c>
      <c r="BM153" s="200" t="s">
        <v>442</v>
      </c>
    </row>
    <row r="154" spans="1:65" s="2" customFormat="1" ht="14.4" customHeight="1">
      <c r="A154" s="35"/>
      <c r="B154" s="36"/>
      <c r="C154" s="189" t="s">
        <v>316</v>
      </c>
      <c r="D154" s="189" t="s">
        <v>159</v>
      </c>
      <c r="E154" s="190" t="s">
        <v>995</v>
      </c>
      <c r="F154" s="191" t="s">
        <v>996</v>
      </c>
      <c r="G154" s="192" t="s">
        <v>162</v>
      </c>
      <c r="H154" s="193">
        <v>16</v>
      </c>
      <c r="I154" s="194"/>
      <c r="J154" s="193">
        <f t="shared" si="20"/>
        <v>0</v>
      </c>
      <c r="K154" s="195"/>
      <c r="L154" s="40"/>
      <c r="M154" s="196" t="s">
        <v>1</v>
      </c>
      <c r="N154" s="197" t="s">
        <v>41</v>
      </c>
      <c r="O154" s="72"/>
      <c r="P154" s="198">
        <f t="shared" si="21"/>
        <v>0</v>
      </c>
      <c r="Q154" s="198">
        <v>0</v>
      </c>
      <c r="R154" s="198">
        <f t="shared" si="22"/>
        <v>0</v>
      </c>
      <c r="S154" s="198">
        <v>0</v>
      </c>
      <c r="T154" s="199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517</v>
      </c>
      <c r="AT154" s="200" t="s">
        <v>159</v>
      </c>
      <c r="AU154" s="200" t="s">
        <v>102</v>
      </c>
      <c r="AY154" s="18" t="s">
        <v>156</v>
      </c>
      <c r="BE154" s="201">
        <f t="shared" si="24"/>
        <v>0</v>
      </c>
      <c r="BF154" s="201">
        <f t="shared" si="25"/>
        <v>0</v>
      </c>
      <c r="BG154" s="201">
        <f t="shared" si="26"/>
        <v>0</v>
      </c>
      <c r="BH154" s="201">
        <f t="shared" si="27"/>
        <v>0</v>
      </c>
      <c r="BI154" s="201">
        <f t="shared" si="28"/>
        <v>0</v>
      </c>
      <c r="BJ154" s="18" t="s">
        <v>102</v>
      </c>
      <c r="BK154" s="202">
        <f t="shared" si="29"/>
        <v>0</v>
      </c>
      <c r="BL154" s="18" t="s">
        <v>517</v>
      </c>
      <c r="BM154" s="200" t="s">
        <v>451</v>
      </c>
    </row>
    <row r="155" spans="1:65" s="2" customFormat="1" ht="14.4" customHeight="1">
      <c r="A155" s="35"/>
      <c r="B155" s="36"/>
      <c r="C155" s="189" t="s">
        <v>321</v>
      </c>
      <c r="D155" s="189" t="s">
        <v>159</v>
      </c>
      <c r="E155" s="190" t="s">
        <v>997</v>
      </c>
      <c r="F155" s="191" t="s">
        <v>998</v>
      </c>
      <c r="G155" s="192" t="s">
        <v>162</v>
      </c>
      <c r="H155" s="193">
        <v>8</v>
      </c>
      <c r="I155" s="194"/>
      <c r="J155" s="193">
        <f t="shared" si="20"/>
        <v>0</v>
      </c>
      <c r="K155" s="195"/>
      <c r="L155" s="40"/>
      <c r="M155" s="196" t="s">
        <v>1</v>
      </c>
      <c r="N155" s="197" t="s">
        <v>41</v>
      </c>
      <c r="O155" s="72"/>
      <c r="P155" s="198">
        <f t="shared" si="21"/>
        <v>0</v>
      </c>
      <c r="Q155" s="198">
        <v>0</v>
      </c>
      <c r="R155" s="198">
        <f t="shared" si="22"/>
        <v>0</v>
      </c>
      <c r="S155" s="198">
        <v>0</v>
      </c>
      <c r="T155" s="199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517</v>
      </c>
      <c r="AT155" s="200" t="s">
        <v>159</v>
      </c>
      <c r="AU155" s="200" t="s">
        <v>102</v>
      </c>
      <c r="AY155" s="18" t="s">
        <v>156</v>
      </c>
      <c r="BE155" s="201">
        <f t="shared" si="24"/>
        <v>0</v>
      </c>
      <c r="BF155" s="201">
        <f t="shared" si="25"/>
        <v>0</v>
      </c>
      <c r="BG155" s="201">
        <f t="shared" si="26"/>
        <v>0</v>
      </c>
      <c r="BH155" s="201">
        <f t="shared" si="27"/>
        <v>0</v>
      </c>
      <c r="BI155" s="201">
        <f t="shared" si="28"/>
        <v>0</v>
      </c>
      <c r="BJ155" s="18" t="s">
        <v>102</v>
      </c>
      <c r="BK155" s="202">
        <f t="shared" si="29"/>
        <v>0</v>
      </c>
      <c r="BL155" s="18" t="s">
        <v>517</v>
      </c>
      <c r="BM155" s="200" t="s">
        <v>460</v>
      </c>
    </row>
    <row r="156" spans="1:65" s="2" customFormat="1" ht="14.4" customHeight="1">
      <c r="A156" s="35"/>
      <c r="B156" s="36"/>
      <c r="C156" s="189" t="s">
        <v>326</v>
      </c>
      <c r="D156" s="189" t="s">
        <v>159</v>
      </c>
      <c r="E156" s="190" t="s">
        <v>999</v>
      </c>
      <c r="F156" s="191" t="s">
        <v>1000</v>
      </c>
      <c r="G156" s="192" t="s">
        <v>162</v>
      </c>
      <c r="H156" s="193">
        <v>12</v>
      </c>
      <c r="I156" s="194"/>
      <c r="J156" s="193">
        <f t="shared" si="20"/>
        <v>0</v>
      </c>
      <c r="K156" s="195"/>
      <c r="L156" s="40"/>
      <c r="M156" s="196" t="s">
        <v>1</v>
      </c>
      <c r="N156" s="197" t="s">
        <v>41</v>
      </c>
      <c r="O156" s="72"/>
      <c r="P156" s="198">
        <f t="shared" si="21"/>
        <v>0</v>
      </c>
      <c r="Q156" s="198">
        <v>0</v>
      </c>
      <c r="R156" s="198">
        <f t="shared" si="22"/>
        <v>0</v>
      </c>
      <c r="S156" s="198">
        <v>0</v>
      </c>
      <c r="T156" s="199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517</v>
      </c>
      <c r="AT156" s="200" t="s">
        <v>159</v>
      </c>
      <c r="AU156" s="200" t="s">
        <v>102</v>
      </c>
      <c r="AY156" s="18" t="s">
        <v>156</v>
      </c>
      <c r="BE156" s="201">
        <f t="shared" si="24"/>
        <v>0</v>
      </c>
      <c r="BF156" s="201">
        <f t="shared" si="25"/>
        <v>0</v>
      </c>
      <c r="BG156" s="201">
        <f t="shared" si="26"/>
        <v>0</v>
      </c>
      <c r="BH156" s="201">
        <f t="shared" si="27"/>
        <v>0</v>
      </c>
      <c r="BI156" s="201">
        <f t="shared" si="28"/>
        <v>0</v>
      </c>
      <c r="BJ156" s="18" t="s">
        <v>102</v>
      </c>
      <c r="BK156" s="202">
        <f t="shared" si="29"/>
        <v>0</v>
      </c>
      <c r="BL156" s="18" t="s">
        <v>517</v>
      </c>
      <c r="BM156" s="200" t="s">
        <v>469</v>
      </c>
    </row>
    <row r="157" spans="1:65" s="2" customFormat="1" ht="14.4" customHeight="1">
      <c r="A157" s="35"/>
      <c r="B157" s="36"/>
      <c r="C157" s="189" t="s">
        <v>332</v>
      </c>
      <c r="D157" s="189" t="s">
        <v>159</v>
      </c>
      <c r="E157" s="190" t="s">
        <v>979</v>
      </c>
      <c r="F157" s="191" t="s">
        <v>980</v>
      </c>
      <c r="G157" s="192" t="s">
        <v>431</v>
      </c>
      <c r="H157" s="193">
        <v>1</v>
      </c>
      <c r="I157" s="194"/>
      <c r="J157" s="193">
        <f t="shared" si="20"/>
        <v>0</v>
      </c>
      <c r="K157" s="195"/>
      <c r="L157" s="40"/>
      <c r="M157" s="196" t="s">
        <v>1</v>
      </c>
      <c r="N157" s="197" t="s">
        <v>41</v>
      </c>
      <c r="O157" s="72"/>
      <c r="P157" s="198">
        <f t="shared" si="21"/>
        <v>0</v>
      </c>
      <c r="Q157" s="198">
        <v>0</v>
      </c>
      <c r="R157" s="198">
        <f t="shared" si="22"/>
        <v>0</v>
      </c>
      <c r="S157" s="198">
        <v>0</v>
      </c>
      <c r="T157" s="199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0" t="s">
        <v>517</v>
      </c>
      <c r="AT157" s="200" t="s">
        <v>159</v>
      </c>
      <c r="AU157" s="200" t="s">
        <v>102</v>
      </c>
      <c r="AY157" s="18" t="s">
        <v>156</v>
      </c>
      <c r="BE157" s="201">
        <f t="shared" si="24"/>
        <v>0</v>
      </c>
      <c r="BF157" s="201">
        <f t="shared" si="25"/>
        <v>0</v>
      </c>
      <c r="BG157" s="201">
        <f t="shared" si="26"/>
        <v>0</v>
      </c>
      <c r="BH157" s="201">
        <f t="shared" si="27"/>
        <v>0</v>
      </c>
      <c r="BI157" s="201">
        <f t="shared" si="28"/>
        <v>0</v>
      </c>
      <c r="BJ157" s="18" t="s">
        <v>102</v>
      </c>
      <c r="BK157" s="202">
        <f t="shared" si="29"/>
        <v>0</v>
      </c>
      <c r="BL157" s="18" t="s">
        <v>517</v>
      </c>
      <c r="BM157" s="200" t="s">
        <v>478</v>
      </c>
    </row>
    <row r="158" spans="1:65" s="12" customFormat="1" ht="22.95" customHeight="1">
      <c r="B158" s="173"/>
      <c r="C158" s="174"/>
      <c r="D158" s="175" t="s">
        <v>74</v>
      </c>
      <c r="E158" s="187" t="s">
        <v>1001</v>
      </c>
      <c r="F158" s="187" t="s">
        <v>1002</v>
      </c>
      <c r="G158" s="174"/>
      <c r="H158" s="174"/>
      <c r="I158" s="177"/>
      <c r="J158" s="188">
        <f>BK158</f>
        <v>0</v>
      </c>
      <c r="K158" s="174"/>
      <c r="L158" s="179"/>
      <c r="M158" s="180"/>
      <c r="N158" s="181"/>
      <c r="O158" s="181"/>
      <c r="P158" s="182">
        <f>SUM(P159:P166)</f>
        <v>0</v>
      </c>
      <c r="Q158" s="181"/>
      <c r="R158" s="182">
        <f>SUM(R159:R166)</f>
        <v>0</v>
      </c>
      <c r="S158" s="181"/>
      <c r="T158" s="183">
        <f>SUM(T159:T166)</f>
        <v>0</v>
      </c>
      <c r="AR158" s="184" t="s">
        <v>83</v>
      </c>
      <c r="AT158" s="185" t="s">
        <v>74</v>
      </c>
      <c r="AU158" s="185" t="s">
        <v>83</v>
      </c>
      <c r="AY158" s="184" t="s">
        <v>156</v>
      </c>
      <c r="BK158" s="186">
        <f>SUM(BK159:BK166)</f>
        <v>0</v>
      </c>
    </row>
    <row r="159" spans="1:65" s="2" customFormat="1" ht="14.4" customHeight="1">
      <c r="A159" s="35"/>
      <c r="B159" s="36"/>
      <c r="C159" s="189" t="s">
        <v>337</v>
      </c>
      <c r="D159" s="189" t="s">
        <v>159</v>
      </c>
      <c r="E159" s="190" t="s">
        <v>1003</v>
      </c>
      <c r="F159" s="191" t="s">
        <v>1004</v>
      </c>
      <c r="G159" s="192" t="s">
        <v>1005</v>
      </c>
      <c r="H159" s="193">
        <v>0.3</v>
      </c>
      <c r="I159" s="194"/>
      <c r="J159" s="193">
        <f t="shared" ref="J159:J166" si="30">ROUND(I159*H159,3)</f>
        <v>0</v>
      </c>
      <c r="K159" s="195"/>
      <c r="L159" s="40"/>
      <c r="M159" s="196" t="s">
        <v>1</v>
      </c>
      <c r="N159" s="197" t="s">
        <v>41</v>
      </c>
      <c r="O159" s="72"/>
      <c r="P159" s="198">
        <f t="shared" ref="P159:P166" si="31">O159*H159</f>
        <v>0</v>
      </c>
      <c r="Q159" s="198">
        <v>0</v>
      </c>
      <c r="R159" s="198">
        <f t="shared" ref="R159:R166" si="32">Q159*H159</f>
        <v>0</v>
      </c>
      <c r="S159" s="198">
        <v>0</v>
      </c>
      <c r="T159" s="199">
        <f t="shared" ref="T159:T166" si="33"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517</v>
      </c>
      <c r="AT159" s="200" t="s">
        <v>159</v>
      </c>
      <c r="AU159" s="200" t="s">
        <v>102</v>
      </c>
      <c r="AY159" s="18" t="s">
        <v>156</v>
      </c>
      <c r="BE159" s="201">
        <f t="shared" ref="BE159:BE166" si="34">IF(N159="základná",J159,0)</f>
        <v>0</v>
      </c>
      <c r="BF159" s="201">
        <f t="shared" ref="BF159:BF166" si="35">IF(N159="znížená",J159,0)</f>
        <v>0</v>
      </c>
      <c r="BG159" s="201">
        <f t="shared" ref="BG159:BG166" si="36">IF(N159="zákl. prenesená",J159,0)</f>
        <v>0</v>
      </c>
      <c r="BH159" s="201">
        <f t="shared" ref="BH159:BH166" si="37">IF(N159="zníž. prenesená",J159,0)</f>
        <v>0</v>
      </c>
      <c r="BI159" s="201">
        <f t="shared" ref="BI159:BI166" si="38">IF(N159="nulová",J159,0)</f>
        <v>0</v>
      </c>
      <c r="BJ159" s="18" t="s">
        <v>102</v>
      </c>
      <c r="BK159" s="202">
        <f t="shared" ref="BK159:BK166" si="39">ROUND(I159*H159,3)</f>
        <v>0</v>
      </c>
      <c r="BL159" s="18" t="s">
        <v>517</v>
      </c>
      <c r="BM159" s="200" t="s">
        <v>490</v>
      </c>
    </row>
    <row r="160" spans="1:65" s="2" customFormat="1" ht="24.15" customHeight="1">
      <c r="A160" s="35"/>
      <c r="B160" s="36"/>
      <c r="C160" s="189" t="s">
        <v>342</v>
      </c>
      <c r="D160" s="189" t="s">
        <v>159</v>
      </c>
      <c r="E160" s="190" t="s">
        <v>1006</v>
      </c>
      <c r="F160" s="191" t="s">
        <v>1007</v>
      </c>
      <c r="G160" s="192" t="s">
        <v>175</v>
      </c>
      <c r="H160" s="193">
        <v>250</v>
      </c>
      <c r="I160" s="194"/>
      <c r="J160" s="193">
        <f t="shared" si="30"/>
        <v>0</v>
      </c>
      <c r="K160" s="195"/>
      <c r="L160" s="40"/>
      <c r="M160" s="196" t="s">
        <v>1</v>
      </c>
      <c r="N160" s="197" t="s">
        <v>41</v>
      </c>
      <c r="O160" s="72"/>
      <c r="P160" s="198">
        <f t="shared" si="31"/>
        <v>0</v>
      </c>
      <c r="Q160" s="198">
        <v>0</v>
      </c>
      <c r="R160" s="198">
        <f t="shared" si="32"/>
        <v>0</v>
      </c>
      <c r="S160" s="198">
        <v>0</v>
      </c>
      <c r="T160" s="199">
        <f t="shared" si="3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517</v>
      </c>
      <c r="AT160" s="200" t="s">
        <v>159</v>
      </c>
      <c r="AU160" s="200" t="s">
        <v>102</v>
      </c>
      <c r="AY160" s="18" t="s">
        <v>156</v>
      </c>
      <c r="BE160" s="201">
        <f t="shared" si="34"/>
        <v>0</v>
      </c>
      <c r="BF160" s="201">
        <f t="shared" si="35"/>
        <v>0</v>
      </c>
      <c r="BG160" s="201">
        <f t="shared" si="36"/>
        <v>0</v>
      </c>
      <c r="BH160" s="201">
        <f t="shared" si="37"/>
        <v>0</v>
      </c>
      <c r="BI160" s="201">
        <f t="shared" si="38"/>
        <v>0</v>
      </c>
      <c r="BJ160" s="18" t="s">
        <v>102</v>
      </c>
      <c r="BK160" s="202">
        <f t="shared" si="39"/>
        <v>0</v>
      </c>
      <c r="BL160" s="18" t="s">
        <v>517</v>
      </c>
      <c r="BM160" s="200" t="s">
        <v>499</v>
      </c>
    </row>
    <row r="161" spans="1:65" s="2" customFormat="1" ht="24.15" customHeight="1">
      <c r="A161" s="35"/>
      <c r="B161" s="36"/>
      <c r="C161" s="189" t="s">
        <v>346</v>
      </c>
      <c r="D161" s="189" t="s">
        <v>159</v>
      </c>
      <c r="E161" s="190" t="s">
        <v>1008</v>
      </c>
      <c r="F161" s="191" t="s">
        <v>1009</v>
      </c>
      <c r="G161" s="192" t="s">
        <v>175</v>
      </c>
      <c r="H161" s="193">
        <v>250</v>
      </c>
      <c r="I161" s="194"/>
      <c r="J161" s="193">
        <f t="shared" si="30"/>
        <v>0</v>
      </c>
      <c r="K161" s="195"/>
      <c r="L161" s="40"/>
      <c r="M161" s="196" t="s">
        <v>1</v>
      </c>
      <c r="N161" s="197" t="s">
        <v>41</v>
      </c>
      <c r="O161" s="72"/>
      <c r="P161" s="198">
        <f t="shared" si="31"/>
        <v>0</v>
      </c>
      <c r="Q161" s="198">
        <v>0</v>
      </c>
      <c r="R161" s="198">
        <f t="shared" si="32"/>
        <v>0</v>
      </c>
      <c r="S161" s="198">
        <v>0</v>
      </c>
      <c r="T161" s="199">
        <f t="shared" si="3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0" t="s">
        <v>517</v>
      </c>
      <c r="AT161" s="200" t="s">
        <v>159</v>
      </c>
      <c r="AU161" s="200" t="s">
        <v>102</v>
      </c>
      <c r="AY161" s="18" t="s">
        <v>156</v>
      </c>
      <c r="BE161" s="201">
        <f t="shared" si="34"/>
        <v>0</v>
      </c>
      <c r="BF161" s="201">
        <f t="shared" si="35"/>
        <v>0</v>
      </c>
      <c r="BG161" s="201">
        <f t="shared" si="36"/>
        <v>0</v>
      </c>
      <c r="BH161" s="201">
        <f t="shared" si="37"/>
        <v>0</v>
      </c>
      <c r="BI161" s="201">
        <f t="shared" si="38"/>
        <v>0</v>
      </c>
      <c r="BJ161" s="18" t="s">
        <v>102</v>
      </c>
      <c r="BK161" s="202">
        <f t="shared" si="39"/>
        <v>0</v>
      </c>
      <c r="BL161" s="18" t="s">
        <v>517</v>
      </c>
      <c r="BM161" s="200" t="s">
        <v>508</v>
      </c>
    </row>
    <row r="162" spans="1:65" s="2" customFormat="1" ht="14.4" customHeight="1">
      <c r="A162" s="35"/>
      <c r="B162" s="36"/>
      <c r="C162" s="189" t="s">
        <v>350</v>
      </c>
      <c r="D162" s="189" t="s">
        <v>159</v>
      </c>
      <c r="E162" s="190" t="s">
        <v>1010</v>
      </c>
      <c r="F162" s="191" t="s">
        <v>1011</v>
      </c>
      <c r="G162" s="192" t="s">
        <v>175</v>
      </c>
      <c r="H162" s="193">
        <v>250</v>
      </c>
      <c r="I162" s="194"/>
      <c r="J162" s="193">
        <f t="shared" si="30"/>
        <v>0</v>
      </c>
      <c r="K162" s="195"/>
      <c r="L162" s="40"/>
      <c r="M162" s="196" t="s">
        <v>1</v>
      </c>
      <c r="N162" s="197" t="s">
        <v>41</v>
      </c>
      <c r="O162" s="72"/>
      <c r="P162" s="198">
        <f t="shared" si="31"/>
        <v>0</v>
      </c>
      <c r="Q162" s="198">
        <v>0</v>
      </c>
      <c r="R162" s="198">
        <f t="shared" si="32"/>
        <v>0</v>
      </c>
      <c r="S162" s="198">
        <v>0</v>
      </c>
      <c r="T162" s="199">
        <f t="shared" si="3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517</v>
      </c>
      <c r="AT162" s="200" t="s">
        <v>159</v>
      </c>
      <c r="AU162" s="200" t="s">
        <v>102</v>
      </c>
      <c r="AY162" s="18" t="s">
        <v>156</v>
      </c>
      <c r="BE162" s="201">
        <f t="shared" si="34"/>
        <v>0</v>
      </c>
      <c r="BF162" s="201">
        <f t="shared" si="35"/>
        <v>0</v>
      </c>
      <c r="BG162" s="201">
        <f t="shared" si="36"/>
        <v>0</v>
      </c>
      <c r="BH162" s="201">
        <f t="shared" si="37"/>
        <v>0</v>
      </c>
      <c r="BI162" s="201">
        <f t="shared" si="38"/>
        <v>0</v>
      </c>
      <c r="BJ162" s="18" t="s">
        <v>102</v>
      </c>
      <c r="BK162" s="202">
        <f t="shared" si="39"/>
        <v>0</v>
      </c>
      <c r="BL162" s="18" t="s">
        <v>517</v>
      </c>
      <c r="BM162" s="200" t="s">
        <v>517</v>
      </c>
    </row>
    <row r="163" spans="1:65" s="2" customFormat="1" ht="24.15" customHeight="1">
      <c r="A163" s="35"/>
      <c r="B163" s="36"/>
      <c r="C163" s="189" t="s">
        <v>358</v>
      </c>
      <c r="D163" s="189" t="s">
        <v>159</v>
      </c>
      <c r="E163" s="190" t="s">
        <v>1012</v>
      </c>
      <c r="F163" s="191" t="s">
        <v>1013</v>
      </c>
      <c r="G163" s="192" t="s">
        <v>175</v>
      </c>
      <c r="H163" s="193">
        <v>250</v>
      </c>
      <c r="I163" s="194"/>
      <c r="J163" s="193">
        <f t="shared" si="30"/>
        <v>0</v>
      </c>
      <c r="K163" s="195"/>
      <c r="L163" s="40"/>
      <c r="M163" s="196" t="s">
        <v>1</v>
      </c>
      <c r="N163" s="197" t="s">
        <v>41</v>
      </c>
      <c r="O163" s="72"/>
      <c r="P163" s="198">
        <f t="shared" si="31"/>
        <v>0</v>
      </c>
      <c r="Q163" s="198">
        <v>0</v>
      </c>
      <c r="R163" s="198">
        <f t="shared" si="32"/>
        <v>0</v>
      </c>
      <c r="S163" s="198">
        <v>0</v>
      </c>
      <c r="T163" s="199">
        <f t="shared" si="3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517</v>
      </c>
      <c r="AT163" s="200" t="s">
        <v>159</v>
      </c>
      <c r="AU163" s="200" t="s">
        <v>102</v>
      </c>
      <c r="AY163" s="18" t="s">
        <v>156</v>
      </c>
      <c r="BE163" s="201">
        <f t="shared" si="34"/>
        <v>0</v>
      </c>
      <c r="BF163" s="201">
        <f t="shared" si="35"/>
        <v>0</v>
      </c>
      <c r="BG163" s="201">
        <f t="shared" si="36"/>
        <v>0</v>
      </c>
      <c r="BH163" s="201">
        <f t="shared" si="37"/>
        <v>0</v>
      </c>
      <c r="BI163" s="201">
        <f t="shared" si="38"/>
        <v>0</v>
      </c>
      <c r="BJ163" s="18" t="s">
        <v>102</v>
      </c>
      <c r="BK163" s="202">
        <f t="shared" si="39"/>
        <v>0</v>
      </c>
      <c r="BL163" s="18" t="s">
        <v>517</v>
      </c>
      <c r="BM163" s="200" t="s">
        <v>531</v>
      </c>
    </row>
    <row r="164" spans="1:65" s="2" customFormat="1" ht="14.4" customHeight="1">
      <c r="A164" s="35"/>
      <c r="B164" s="36"/>
      <c r="C164" s="189" t="s">
        <v>362</v>
      </c>
      <c r="D164" s="189" t="s">
        <v>159</v>
      </c>
      <c r="E164" s="190" t="s">
        <v>1014</v>
      </c>
      <c r="F164" s="191" t="s">
        <v>1015</v>
      </c>
      <c r="G164" s="192" t="s">
        <v>175</v>
      </c>
      <c r="H164" s="193">
        <v>330</v>
      </c>
      <c r="I164" s="194"/>
      <c r="J164" s="193">
        <f t="shared" si="30"/>
        <v>0</v>
      </c>
      <c r="K164" s="195"/>
      <c r="L164" s="40"/>
      <c r="M164" s="196" t="s">
        <v>1</v>
      </c>
      <c r="N164" s="197" t="s">
        <v>41</v>
      </c>
      <c r="O164" s="72"/>
      <c r="P164" s="198">
        <f t="shared" si="31"/>
        <v>0</v>
      </c>
      <c r="Q164" s="198">
        <v>0</v>
      </c>
      <c r="R164" s="198">
        <f t="shared" si="32"/>
        <v>0</v>
      </c>
      <c r="S164" s="198">
        <v>0</v>
      </c>
      <c r="T164" s="199">
        <f t="shared" si="3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517</v>
      </c>
      <c r="AT164" s="200" t="s">
        <v>159</v>
      </c>
      <c r="AU164" s="200" t="s">
        <v>102</v>
      </c>
      <c r="AY164" s="18" t="s">
        <v>156</v>
      </c>
      <c r="BE164" s="201">
        <f t="shared" si="34"/>
        <v>0</v>
      </c>
      <c r="BF164" s="201">
        <f t="shared" si="35"/>
        <v>0</v>
      </c>
      <c r="BG164" s="201">
        <f t="shared" si="36"/>
        <v>0</v>
      </c>
      <c r="BH164" s="201">
        <f t="shared" si="37"/>
        <v>0</v>
      </c>
      <c r="BI164" s="201">
        <f t="shared" si="38"/>
        <v>0</v>
      </c>
      <c r="BJ164" s="18" t="s">
        <v>102</v>
      </c>
      <c r="BK164" s="202">
        <f t="shared" si="39"/>
        <v>0</v>
      </c>
      <c r="BL164" s="18" t="s">
        <v>517</v>
      </c>
      <c r="BM164" s="200" t="s">
        <v>541</v>
      </c>
    </row>
    <row r="165" spans="1:65" s="2" customFormat="1" ht="14.4" customHeight="1">
      <c r="A165" s="35"/>
      <c r="B165" s="36"/>
      <c r="C165" s="189" t="s">
        <v>368</v>
      </c>
      <c r="D165" s="189" t="s">
        <v>159</v>
      </c>
      <c r="E165" s="190" t="s">
        <v>1016</v>
      </c>
      <c r="F165" s="191" t="s">
        <v>1017</v>
      </c>
      <c r="G165" s="192" t="s">
        <v>162</v>
      </c>
      <c r="H165" s="193">
        <v>2</v>
      </c>
      <c r="I165" s="194"/>
      <c r="J165" s="193">
        <f t="shared" si="30"/>
        <v>0</v>
      </c>
      <c r="K165" s="195"/>
      <c r="L165" s="40"/>
      <c r="M165" s="196" t="s">
        <v>1</v>
      </c>
      <c r="N165" s="197" t="s">
        <v>41</v>
      </c>
      <c r="O165" s="72"/>
      <c r="P165" s="198">
        <f t="shared" si="31"/>
        <v>0</v>
      </c>
      <c r="Q165" s="198">
        <v>0</v>
      </c>
      <c r="R165" s="198">
        <f t="shared" si="32"/>
        <v>0</v>
      </c>
      <c r="S165" s="198">
        <v>0</v>
      </c>
      <c r="T165" s="199">
        <f t="shared" si="3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517</v>
      </c>
      <c r="AT165" s="200" t="s">
        <v>159</v>
      </c>
      <c r="AU165" s="200" t="s">
        <v>102</v>
      </c>
      <c r="AY165" s="18" t="s">
        <v>156</v>
      </c>
      <c r="BE165" s="201">
        <f t="shared" si="34"/>
        <v>0</v>
      </c>
      <c r="BF165" s="201">
        <f t="shared" si="35"/>
        <v>0</v>
      </c>
      <c r="BG165" s="201">
        <f t="shared" si="36"/>
        <v>0</v>
      </c>
      <c r="BH165" s="201">
        <f t="shared" si="37"/>
        <v>0</v>
      </c>
      <c r="BI165" s="201">
        <f t="shared" si="38"/>
        <v>0</v>
      </c>
      <c r="BJ165" s="18" t="s">
        <v>102</v>
      </c>
      <c r="BK165" s="202">
        <f t="shared" si="39"/>
        <v>0</v>
      </c>
      <c r="BL165" s="18" t="s">
        <v>517</v>
      </c>
      <c r="BM165" s="200" t="s">
        <v>551</v>
      </c>
    </row>
    <row r="166" spans="1:65" s="2" customFormat="1" ht="24.15" customHeight="1">
      <c r="A166" s="35"/>
      <c r="B166" s="36"/>
      <c r="C166" s="189" t="s">
        <v>387</v>
      </c>
      <c r="D166" s="189" t="s">
        <v>159</v>
      </c>
      <c r="E166" s="190" t="s">
        <v>1018</v>
      </c>
      <c r="F166" s="191" t="s">
        <v>1019</v>
      </c>
      <c r="G166" s="192" t="s">
        <v>253</v>
      </c>
      <c r="H166" s="193">
        <v>100</v>
      </c>
      <c r="I166" s="194"/>
      <c r="J166" s="193">
        <f t="shared" si="30"/>
        <v>0</v>
      </c>
      <c r="K166" s="195"/>
      <c r="L166" s="40"/>
      <c r="M166" s="196" t="s">
        <v>1</v>
      </c>
      <c r="N166" s="197" t="s">
        <v>41</v>
      </c>
      <c r="O166" s="72"/>
      <c r="P166" s="198">
        <f t="shared" si="31"/>
        <v>0</v>
      </c>
      <c r="Q166" s="198">
        <v>0</v>
      </c>
      <c r="R166" s="198">
        <f t="shared" si="32"/>
        <v>0</v>
      </c>
      <c r="S166" s="198">
        <v>0</v>
      </c>
      <c r="T166" s="199">
        <f t="shared" si="3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517</v>
      </c>
      <c r="AT166" s="200" t="s">
        <v>159</v>
      </c>
      <c r="AU166" s="200" t="s">
        <v>102</v>
      </c>
      <c r="AY166" s="18" t="s">
        <v>156</v>
      </c>
      <c r="BE166" s="201">
        <f t="shared" si="34"/>
        <v>0</v>
      </c>
      <c r="BF166" s="201">
        <f t="shared" si="35"/>
        <v>0</v>
      </c>
      <c r="BG166" s="201">
        <f t="shared" si="36"/>
        <v>0</v>
      </c>
      <c r="BH166" s="201">
        <f t="shared" si="37"/>
        <v>0</v>
      </c>
      <c r="BI166" s="201">
        <f t="shared" si="38"/>
        <v>0</v>
      </c>
      <c r="BJ166" s="18" t="s">
        <v>102</v>
      </c>
      <c r="BK166" s="202">
        <f t="shared" si="39"/>
        <v>0</v>
      </c>
      <c r="BL166" s="18" t="s">
        <v>517</v>
      </c>
      <c r="BM166" s="200" t="s">
        <v>561</v>
      </c>
    </row>
    <row r="167" spans="1:65" s="12" customFormat="1" ht="22.95" customHeight="1">
      <c r="B167" s="173"/>
      <c r="C167" s="174"/>
      <c r="D167" s="175" t="s">
        <v>74</v>
      </c>
      <c r="E167" s="187" t="s">
        <v>1020</v>
      </c>
      <c r="F167" s="187" t="s">
        <v>1021</v>
      </c>
      <c r="G167" s="174"/>
      <c r="H167" s="174"/>
      <c r="I167" s="177"/>
      <c r="J167" s="188">
        <f>BK167</f>
        <v>0</v>
      </c>
      <c r="K167" s="174"/>
      <c r="L167" s="179"/>
      <c r="M167" s="180"/>
      <c r="N167" s="181"/>
      <c r="O167" s="181"/>
      <c r="P167" s="182">
        <f>SUM(P168:P170)</f>
        <v>0</v>
      </c>
      <c r="Q167" s="181"/>
      <c r="R167" s="182">
        <f>SUM(R168:R170)</f>
        <v>0</v>
      </c>
      <c r="S167" s="181"/>
      <c r="T167" s="183">
        <f>SUM(T168:T170)</f>
        <v>0</v>
      </c>
      <c r="AR167" s="184" t="s">
        <v>83</v>
      </c>
      <c r="AT167" s="185" t="s">
        <v>74</v>
      </c>
      <c r="AU167" s="185" t="s">
        <v>83</v>
      </c>
      <c r="AY167" s="184" t="s">
        <v>156</v>
      </c>
      <c r="BK167" s="186">
        <f>SUM(BK168:BK170)</f>
        <v>0</v>
      </c>
    </row>
    <row r="168" spans="1:65" s="2" customFormat="1" ht="14.4" customHeight="1">
      <c r="A168" s="35"/>
      <c r="B168" s="36"/>
      <c r="C168" s="189" t="s">
        <v>391</v>
      </c>
      <c r="D168" s="189" t="s">
        <v>159</v>
      </c>
      <c r="E168" s="190" t="s">
        <v>1022</v>
      </c>
      <c r="F168" s="191" t="s">
        <v>1023</v>
      </c>
      <c r="G168" s="192" t="s">
        <v>243</v>
      </c>
      <c r="H168" s="193">
        <v>0.5</v>
      </c>
      <c r="I168" s="194"/>
      <c r="J168" s="193">
        <f>ROUND(I168*H168,3)</f>
        <v>0</v>
      </c>
      <c r="K168" s="195"/>
      <c r="L168" s="40"/>
      <c r="M168" s="196" t="s">
        <v>1</v>
      </c>
      <c r="N168" s="197" t="s">
        <v>41</v>
      </c>
      <c r="O168" s="72"/>
      <c r="P168" s="198">
        <f>O168*H168</f>
        <v>0</v>
      </c>
      <c r="Q168" s="198">
        <v>0</v>
      </c>
      <c r="R168" s="198">
        <f>Q168*H168</f>
        <v>0</v>
      </c>
      <c r="S168" s="198">
        <v>0</v>
      </c>
      <c r="T168" s="19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517</v>
      </c>
      <c r="AT168" s="200" t="s">
        <v>159</v>
      </c>
      <c r="AU168" s="200" t="s">
        <v>102</v>
      </c>
      <c r="AY168" s="18" t="s">
        <v>156</v>
      </c>
      <c r="BE168" s="201">
        <f>IF(N168="základná",J168,0)</f>
        <v>0</v>
      </c>
      <c r="BF168" s="201">
        <f>IF(N168="znížená",J168,0)</f>
        <v>0</v>
      </c>
      <c r="BG168" s="201">
        <f>IF(N168="zákl. prenesená",J168,0)</f>
        <v>0</v>
      </c>
      <c r="BH168" s="201">
        <f>IF(N168="zníž. prenesená",J168,0)</f>
        <v>0</v>
      </c>
      <c r="BI168" s="201">
        <f>IF(N168="nulová",J168,0)</f>
        <v>0</v>
      </c>
      <c r="BJ168" s="18" t="s">
        <v>102</v>
      </c>
      <c r="BK168" s="202">
        <f>ROUND(I168*H168,3)</f>
        <v>0</v>
      </c>
      <c r="BL168" s="18" t="s">
        <v>517</v>
      </c>
      <c r="BM168" s="200" t="s">
        <v>569</v>
      </c>
    </row>
    <row r="169" spans="1:65" s="2" customFormat="1" ht="14.4" customHeight="1">
      <c r="A169" s="35"/>
      <c r="B169" s="36"/>
      <c r="C169" s="189" t="s">
        <v>396</v>
      </c>
      <c r="D169" s="189" t="s">
        <v>159</v>
      </c>
      <c r="E169" s="190" t="s">
        <v>1024</v>
      </c>
      <c r="F169" s="191" t="s">
        <v>1025</v>
      </c>
      <c r="G169" s="192" t="s">
        <v>431</v>
      </c>
      <c r="H169" s="193">
        <v>1</v>
      </c>
      <c r="I169" s="194"/>
      <c r="J169" s="193">
        <f>ROUND(I169*H169,3)</f>
        <v>0</v>
      </c>
      <c r="K169" s="195"/>
      <c r="L169" s="40"/>
      <c r="M169" s="196" t="s">
        <v>1</v>
      </c>
      <c r="N169" s="197" t="s">
        <v>41</v>
      </c>
      <c r="O169" s="7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517</v>
      </c>
      <c r="AT169" s="200" t="s">
        <v>159</v>
      </c>
      <c r="AU169" s="200" t="s">
        <v>102</v>
      </c>
      <c r="AY169" s="18" t="s">
        <v>156</v>
      </c>
      <c r="BE169" s="201">
        <f>IF(N169="základná",J169,0)</f>
        <v>0</v>
      </c>
      <c r="BF169" s="201">
        <f>IF(N169="znížená",J169,0)</f>
        <v>0</v>
      </c>
      <c r="BG169" s="201">
        <f>IF(N169="zákl. prenesená",J169,0)</f>
        <v>0</v>
      </c>
      <c r="BH169" s="201">
        <f>IF(N169="zníž. prenesená",J169,0)</f>
        <v>0</v>
      </c>
      <c r="BI169" s="201">
        <f>IF(N169="nulová",J169,0)</f>
        <v>0</v>
      </c>
      <c r="BJ169" s="18" t="s">
        <v>102</v>
      </c>
      <c r="BK169" s="202">
        <f>ROUND(I169*H169,3)</f>
        <v>0</v>
      </c>
      <c r="BL169" s="18" t="s">
        <v>517</v>
      </c>
      <c r="BM169" s="200" t="s">
        <v>577</v>
      </c>
    </row>
    <row r="170" spans="1:65" s="2" customFormat="1" ht="14.4" customHeight="1">
      <c r="A170" s="35"/>
      <c r="B170" s="36"/>
      <c r="C170" s="189" t="s">
        <v>400</v>
      </c>
      <c r="D170" s="189" t="s">
        <v>159</v>
      </c>
      <c r="E170" s="190" t="s">
        <v>1026</v>
      </c>
      <c r="F170" s="191" t="s">
        <v>1027</v>
      </c>
      <c r="G170" s="192" t="s">
        <v>162</v>
      </c>
      <c r="H170" s="193">
        <v>3</v>
      </c>
      <c r="I170" s="194"/>
      <c r="J170" s="193">
        <f>ROUND(I170*H170,3)</f>
        <v>0</v>
      </c>
      <c r="K170" s="195"/>
      <c r="L170" s="40"/>
      <c r="M170" s="196" t="s">
        <v>1</v>
      </c>
      <c r="N170" s="197" t="s">
        <v>41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517</v>
      </c>
      <c r="AT170" s="200" t="s">
        <v>159</v>
      </c>
      <c r="AU170" s="200" t="s">
        <v>102</v>
      </c>
      <c r="AY170" s="18" t="s">
        <v>156</v>
      </c>
      <c r="BE170" s="201">
        <f>IF(N170="základná",J170,0)</f>
        <v>0</v>
      </c>
      <c r="BF170" s="201">
        <f>IF(N170="znížená",J170,0)</f>
        <v>0</v>
      </c>
      <c r="BG170" s="201">
        <f>IF(N170="zákl. prenesená",J170,0)</f>
        <v>0</v>
      </c>
      <c r="BH170" s="201">
        <f>IF(N170="zníž. prenesená",J170,0)</f>
        <v>0</v>
      </c>
      <c r="BI170" s="201">
        <f>IF(N170="nulová",J170,0)</f>
        <v>0</v>
      </c>
      <c r="BJ170" s="18" t="s">
        <v>102</v>
      </c>
      <c r="BK170" s="202">
        <f>ROUND(I170*H170,3)</f>
        <v>0</v>
      </c>
      <c r="BL170" s="18" t="s">
        <v>517</v>
      </c>
      <c r="BM170" s="200" t="s">
        <v>591</v>
      </c>
    </row>
    <row r="171" spans="1:65" s="12" customFormat="1" ht="22.95" customHeight="1">
      <c r="B171" s="173"/>
      <c r="C171" s="174"/>
      <c r="D171" s="175" t="s">
        <v>74</v>
      </c>
      <c r="E171" s="187" t="s">
        <v>1028</v>
      </c>
      <c r="F171" s="187" t="s">
        <v>833</v>
      </c>
      <c r="G171" s="174"/>
      <c r="H171" s="174"/>
      <c r="I171" s="177"/>
      <c r="J171" s="188">
        <f>BK171</f>
        <v>0</v>
      </c>
      <c r="K171" s="174"/>
      <c r="L171" s="179"/>
      <c r="M171" s="180"/>
      <c r="N171" s="181"/>
      <c r="O171" s="181"/>
      <c r="P171" s="182">
        <f>SUM(P172:P177)</f>
        <v>0</v>
      </c>
      <c r="Q171" s="181"/>
      <c r="R171" s="182">
        <f>SUM(R172:R177)</f>
        <v>0</v>
      </c>
      <c r="S171" s="181"/>
      <c r="T171" s="183">
        <f>SUM(T172:T177)</f>
        <v>0</v>
      </c>
      <c r="AR171" s="184" t="s">
        <v>83</v>
      </c>
      <c r="AT171" s="185" t="s">
        <v>74</v>
      </c>
      <c r="AU171" s="185" t="s">
        <v>83</v>
      </c>
      <c r="AY171" s="184" t="s">
        <v>156</v>
      </c>
      <c r="BK171" s="186">
        <f>SUM(BK172:BK177)</f>
        <v>0</v>
      </c>
    </row>
    <row r="172" spans="1:65" s="2" customFormat="1" ht="14.4" customHeight="1">
      <c r="A172" s="35"/>
      <c r="B172" s="36"/>
      <c r="C172" s="189" t="s">
        <v>404</v>
      </c>
      <c r="D172" s="189" t="s">
        <v>159</v>
      </c>
      <c r="E172" s="190" t="s">
        <v>1029</v>
      </c>
      <c r="F172" s="191" t="s">
        <v>1030</v>
      </c>
      <c r="G172" s="192" t="s">
        <v>893</v>
      </c>
      <c r="H172" s="193">
        <v>8</v>
      </c>
      <c r="I172" s="194"/>
      <c r="J172" s="193">
        <f t="shared" ref="J172:J177" si="40">ROUND(I172*H172,3)</f>
        <v>0</v>
      </c>
      <c r="K172" s="195"/>
      <c r="L172" s="40"/>
      <c r="M172" s="196" t="s">
        <v>1</v>
      </c>
      <c r="N172" s="197" t="s">
        <v>41</v>
      </c>
      <c r="O172" s="72"/>
      <c r="P172" s="198">
        <f t="shared" ref="P172:P177" si="41">O172*H172</f>
        <v>0</v>
      </c>
      <c r="Q172" s="198">
        <v>0</v>
      </c>
      <c r="R172" s="198">
        <f t="shared" ref="R172:R177" si="42">Q172*H172</f>
        <v>0</v>
      </c>
      <c r="S172" s="198">
        <v>0</v>
      </c>
      <c r="T172" s="199">
        <f t="shared" ref="T172:T177" si="43"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517</v>
      </c>
      <c r="AT172" s="200" t="s">
        <v>159</v>
      </c>
      <c r="AU172" s="200" t="s">
        <v>102</v>
      </c>
      <c r="AY172" s="18" t="s">
        <v>156</v>
      </c>
      <c r="BE172" s="201">
        <f t="shared" ref="BE172:BE177" si="44">IF(N172="základná",J172,0)</f>
        <v>0</v>
      </c>
      <c r="BF172" s="201">
        <f t="shared" ref="BF172:BF177" si="45">IF(N172="znížená",J172,0)</f>
        <v>0</v>
      </c>
      <c r="BG172" s="201">
        <f t="shared" ref="BG172:BG177" si="46">IF(N172="zákl. prenesená",J172,0)</f>
        <v>0</v>
      </c>
      <c r="BH172" s="201">
        <f t="shared" ref="BH172:BH177" si="47">IF(N172="zníž. prenesená",J172,0)</f>
        <v>0</v>
      </c>
      <c r="BI172" s="201">
        <f t="shared" ref="BI172:BI177" si="48">IF(N172="nulová",J172,0)</f>
        <v>0</v>
      </c>
      <c r="BJ172" s="18" t="s">
        <v>102</v>
      </c>
      <c r="BK172" s="202">
        <f t="shared" ref="BK172:BK177" si="49">ROUND(I172*H172,3)</f>
        <v>0</v>
      </c>
      <c r="BL172" s="18" t="s">
        <v>517</v>
      </c>
      <c r="BM172" s="200" t="s">
        <v>603</v>
      </c>
    </row>
    <row r="173" spans="1:65" s="2" customFormat="1" ht="14.4" customHeight="1">
      <c r="A173" s="35"/>
      <c r="B173" s="36"/>
      <c r="C173" s="189" t="s">
        <v>408</v>
      </c>
      <c r="D173" s="189" t="s">
        <v>159</v>
      </c>
      <c r="E173" s="190" t="s">
        <v>1031</v>
      </c>
      <c r="F173" s="191" t="s">
        <v>1032</v>
      </c>
      <c r="G173" s="192" t="s">
        <v>893</v>
      </c>
      <c r="H173" s="193">
        <v>4</v>
      </c>
      <c r="I173" s="194"/>
      <c r="J173" s="193">
        <f t="shared" si="40"/>
        <v>0</v>
      </c>
      <c r="K173" s="195"/>
      <c r="L173" s="40"/>
      <c r="M173" s="196" t="s">
        <v>1</v>
      </c>
      <c r="N173" s="197" t="s">
        <v>41</v>
      </c>
      <c r="O173" s="72"/>
      <c r="P173" s="198">
        <f t="shared" si="41"/>
        <v>0</v>
      </c>
      <c r="Q173" s="198">
        <v>0</v>
      </c>
      <c r="R173" s="198">
        <f t="shared" si="42"/>
        <v>0</v>
      </c>
      <c r="S173" s="198">
        <v>0</v>
      </c>
      <c r="T173" s="199">
        <f t="shared" si="4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517</v>
      </c>
      <c r="AT173" s="200" t="s">
        <v>159</v>
      </c>
      <c r="AU173" s="200" t="s">
        <v>102</v>
      </c>
      <c r="AY173" s="18" t="s">
        <v>156</v>
      </c>
      <c r="BE173" s="201">
        <f t="shared" si="44"/>
        <v>0</v>
      </c>
      <c r="BF173" s="201">
        <f t="shared" si="45"/>
        <v>0</v>
      </c>
      <c r="BG173" s="201">
        <f t="shared" si="46"/>
        <v>0</v>
      </c>
      <c r="BH173" s="201">
        <f t="shared" si="47"/>
        <v>0</v>
      </c>
      <c r="BI173" s="201">
        <f t="shared" si="48"/>
        <v>0</v>
      </c>
      <c r="BJ173" s="18" t="s">
        <v>102</v>
      </c>
      <c r="BK173" s="202">
        <f t="shared" si="49"/>
        <v>0</v>
      </c>
      <c r="BL173" s="18" t="s">
        <v>517</v>
      </c>
      <c r="BM173" s="200" t="s">
        <v>373</v>
      </c>
    </row>
    <row r="174" spans="1:65" s="2" customFormat="1" ht="14.4" customHeight="1">
      <c r="A174" s="35"/>
      <c r="B174" s="36"/>
      <c r="C174" s="189" t="s">
        <v>412</v>
      </c>
      <c r="D174" s="189" t="s">
        <v>159</v>
      </c>
      <c r="E174" s="190" t="s">
        <v>1033</v>
      </c>
      <c r="F174" s="191" t="s">
        <v>1034</v>
      </c>
      <c r="G174" s="192" t="s">
        <v>893</v>
      </c>
      <c r="H174" s="193">
        <v>4</v>
      </c>
      <c r="I174" s="194"/>
      <c r="J174" s="193">
        <f t="shared" si="40"/>
        <v>0</v>
      </c>
      <c r="K174" s="195"/>
      <c r="L174" s="40"/>
      <c r="M174" s="196" t="s">
        <v>1</v>
      </c>
      <c r="N174" s="197" t="s">
        <v>41</v>
      </c>
      <c r="O174" s="72"/>
      <c r="P174" s="198">
        <f t="shared" si="41"/>
        <v>0</v>
      </c>
      <c r="Q174" s="198">
        <v>0</v>
      </c>
      <c r="R174" s="198">
        <f t="shared" si="42"/>
        <v>0</v>
      </c>
      <c r="S174" s="198">
        <v>0</v>
      </c>
      <c r="T174" s="199">
        <f t="shared" si="4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517</v>
      </c>
      <c r="AT174" s="200" t="s">
        <v>159</v>
      </c>
      <c r="AU174" s="200" t="s">
        <v>102</v>
      </c>
      <c r="AY174" s="18" t="s">
        <v>156</v>
      </c>
      <c r="BE174" s="201">
        <f t="shared" si="44"/>
        <v>0</v>
      </c>
      <c r="BF174" s="201">
        <f t="shared" si="45"/>
        <v>0</v>
      </c>
      <c r="BG174" s="201">
        <f t="shared" si="46"/>
        <v>0</v>
      </c>
      <c r="BH174" s="201">
        <f t="shared" si="47"/>
        <v>0</v>
      </c>
      <c r="BI174" s="201">
        <f t="shared" si="48"/>
        <v>0</v>
      </c>
      <c r="BJ174" s="18" t="s">
        <v>102</v>
      </c>
      <c r="BK174" s="202">
        <f t="shared" si="49"/>
        <v>0</v>
      </c>
      <c r="BL174" s="18" t="s">
        <v>517</v>
      </c>
      <c r="BM174" s="200" t="s">
        <v>354</v>
      </c>
    </row>
    <row r="175" spans="1:65" s="2" customFormat="1" ht="14.4" customHeight="1">
      <c r="A175" s="35"/>
      <c r="B175" s="36"/>
      <c r="C175" s="189" t="s">
        <v>416</v>
      </c>
      <c r="D175" s="189" t="s">
        <v>159</v>
      </c>
      <c r="E175" s="190" t="s">
        <v>1035</v>
      </c>
      <c r="F175" s="191" t="s">
        <v>1036</v>
      </c>
      <c r="G175" s="192" t="s">
        <v>893</v>
      </c>
      <c r="H175" s="193">
        <v>8</v>
      </c>
      <c r="I175" s="194"/>
      <c r="J175" s="193">
        <f t="shared" si="40"/>
        <v>0</v>
      </c>
      <c r="K175" s="195"/>
      <c r="L175" s="40"/>
      <c r="M175" s="196" t="s">
        <v>1</v>
      </c>
      <c r="N175" s="197" t="s">
        <v>41</v>
      </c>
      <c r="O175" s="72"/>
      <c r="P175" s="198">
        <f t="shared" si="41"/>
        <v>0</v>
      </c>
      <c r="Q175" s="198">
        <v>0</v>
      </c>
      <c r="R175" s="198">
        <f t="shared" si="42"/>
        <v>0</v>
      </c>
      <c r="S175" s="198">
        <v>0</v>
      </c>
      <c r="T175" s="199">
        <f t="shared" si="4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517</v>
      </c>
      <c r="AT175" s="200" t="s">
        <v>159</v>
      </c>
      <c r="AU175" s="200" t="s">
        <v>102</v>
      </c>
      <c r="AY175" s="18" t="s">
        <v>156</v>
      </c>
      <c r="BE175" s="201">
        <f t="shared" si="44"/>
        <v>0</v>
      </c>
      <c r="BF175" s="201">
        <f t="shared" si="45"/>
        <v>0</v>
      </c>
      <c r="BG175" s="201">
        <f t="shared" si="46"/>
        <v>0</v>
      </c>
      <c r="BH175" s="201">
        <f t="shared" si="47"/>
        <v>0</v>
      </c>
      <c r="BI175" s="201">
        <f t="shared" si="48"/>
        <v>0</v>
      </c>
      <c r="BJ175" s="18" t="s">
        <v>102</v>
      </c>
      <c r="BK175" s="202">
        <f t="shared" si="49"/>
        <v>0</v>
      </c>
      <c r="BL175" s="18" t="s">
        <v>517</v>
      </c>
      <c r="BM175" s="200" t="s">
        <v>165</v>
      </c>
    </row>
    <row r="176" spans="1:65" s="2" customFormat="1" ht="14.4" customHeight="1">
      <c r="A176" s="35"/>
      <c r="B176" s="36"/>
      <c r="C176" s="189" t="s">
        <v>420</v>
      </c>
      <c r="D176" s="189" t="s">
        <v>159</v>
      </c>
      <c r="E176" s="190" t="s">
        <v>1037</v>
      </c>
      <c r="F176" s="191" t="s">
        <v>1038</v>
      </c>
      <c r="G176" s="192" t="s">
        <v>893</v>
      </c>
      <c r="H176" s="193">
        <v>36</v>
      </c>
      <c r="I176" s="194"/>
      <c r="J176" s="193">
        <f t="shared" si="40"/>
        <v>0</v>
      </c>
      <c r="K176" s="195"/>
      <c r="L176" s="40"/>
      <c r="M176" s="196" t="s">
        <v>1</v>
      </c>
      <c r="N176" s="197" t="s">
        <v>41</v>
      </c>
      <c r="O176" s="72"/>
      <c r="P176" s="198">
        <f t="shared" si="41"/>
        <v>0</v>
      </c>
      <c r="Q176" s="198">
        <v>0</v>
      </c>
      <c r="R176" s="198">
        <f t="shared" si="42"/>
        <v>0</v>
      </c>
      <c r="S176" s="198">
        <v>0</v>
      </c>
      <c r="T176" s="199">
        <f t="shared" si="4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0" t="s">
        <v>517</v>
      </c>
      <c r="AT176" s="200" t="s">
        <v>159</v>
      </c>
      <c r="AU176" s="200" t="s">
        <v>102</v>
      </c>
      <c r="AY176" s="18" t="s">
        <v>156</v>
      </c>
      <c r="BE176" s="201">
        <f t="shared" si="44"/>
        <v>0</v>
      </c>
      <c r="BF176" s="201">
        <f t="shared" si="45"/>
        <v>0</v>
      </c>
      <c r="BG176" s="201">
        <f t="shared" si="46"/>
        <v>0</v>
      </c>
      <c r="BH176" s="201">
        <f t="shared" si="47"/>
        <v>0</v>
      </c>
      <c r="BI176" s="201">
        <f t="shared" si="48"/>
        <v>0</v>
      </c>
      <c r="BJ176" s="18" t="s">
        <v>102</v>
      </c>
      <c r="BK176" s="202">
        <f t="shared" si="49"/>
        <v>0</v>
      </c>
      <c r="BL176" s="18" t="s">
        <v>517</v>
      </c>
      <c r="BM176" s="200" t="s">
        <v>582</v>
      </c>
    </row>
    <row r="177" spans="1:65" s="2" customFormat="1" ht="14.4" customHeight="1">
      <c r="A177" s="35"/>
      <c r="B177" s="36"/>
      <c r="C177" s="189" t="s">
        <v>424</v>
      </c>
      <c r="D177" s="189" t="s">
        <v>159</v>
      </c>
      <c r="E177" s="190" t="s">
        <v>1039</v>
      </c>
      <c r="F177" s="191" t="s">
        <v>1040</v>
      </c>
      <c r="G177" s="192" t="s">
        <v>893</v>
      </c>
      <c r="H177" s="193">
        <v>36</v>
      </c>
      <c r="I177" s="194"/>
      <c r="J177" s="193">
        <f t="shared" si="40"/>
        <v>0</v>
      </c>
      <c r="K177" s="195"/>
      <c r="L177" s="40"/>
      <c r="M177" s="246" t="s">
        <v>1</v>
      </c>
      <c r="N177" s="247" t="s">
        <v>41</v>
      </c>
      <c r="O177" s="248"/>
      <c r="P177" s="249">
        <f t="shared" si="41"/>
        <v>0</v>
      </c>
      <c r="Q177" s="249">
        <v>0</v>
      </c>
      <c r="R177" s="249">
        <f t="shared" si="42"/>
        <v>0</v>
      </c>
      <c r="S177" s="249">
        <v>0</v>
      </c>
      <c r="T177" s="250">
        <f t="shared" si="4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517</v>
      </c>
      <c r="AT177" s="200" t="s">
        <v>159</v>
      </c>
      <c r="AU177" s="200" t="s">
        <v>102</v>
      </c>
      <c r="AY177" s="18" t="s">
        <v>156</v>
      </c>
      <c r="BE177" s="201">
        <f t="shared" si="44"/>
        <v>0</v>
      </c>
      <c r="BF177" s="201">
        <f t="shared" si="45"/>
        <v>0</v>
      </c>
      <c r="BG177" s="201">
        <f t="shared" si="46"/>
        <v>0</v>
      </c>
      <c r="BH177" s="201">
        <f t="shared" si="47"/>
        <v>0</v>
      </c>
      <c r="BI177" s="201">
        <f t="shared" si="48"/>
        <v>0</v>
      </c>
      <c r="BJ177" s="18" t="s">
        <v>102</v>
      </c>
      <c r="BK177" s="202">
        <f t="shared" si="49"/>
        <v>0</v>
      </c>
      <c r="BL177" s="18" t="s">
        <v>517</v>
      </c>
      <c r="BM177" s="200" t="s">
        <v>1041</v>
      </c>
    </row>
    <row r="178" spans="1:65" s="2" customFormat="1" ht="6.9" customHeight="1">
      <c r="A178" s="35"/>
      <c r="B178" s="55"/>
      <c r="C178" s="56"/>
      <c r="D178" s="56"/>
      <c r="E178" s="56"/>
      <c r="F178" s="56"/>
      <c r="G178" s="56"/>
      <c r="H178" s="56"/>
      <c r="I178" s="56"/>
      <c r="J178" s="56"/>
      <c r="K178" s="56"/>
      <c r="L178" s="40"/>
      <c r="M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</row>
  </sheetData>
  <sheetProtection algorithmName="SHA-512" hashValue="iPFVbDRkZ2Zn7s3gKhNzSudeWaI24yo1bVHKzk5va95YA01ajkvJj6amK0XPAKjGVBa399Df3wtFGYc5h30Cvw==" saltValue="cBPzX+bP+MuD8v0QdpI92I9PbtA/ZLMSOfualD0veGmmF2oa594Xjy+czNAGWNCeX00mP8TuqwqJQU/hsTI0Xw==" spinCount="100000" sheet="1" objects="1" scenarios="1" formatColumns="0" formatRows="0" autoFilter="0"/>
  <autoFilter ref="C123:K177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7"/>
  <sheetViews>
    <sheetView showGridLines="0" topLeftCell="A128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8" t="s">
        <v>96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321" t="str">
        <f>'Rekapitulácia stavby'!K6</f>
        <v>Revitalizácia športového areálu Slávia - futbal.ihrisko z umelou trávou č.6</v>
      </c>
      <c r="F7" s="322"/>
      <c r="G7" s="322"/>
      <c r="H7" s="322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3" t="s">
        <v>1042</v>
      </c>
      <c r="F9" s="324"/>
      <c r="G9" s="324"/>
      <c r="H9" s="32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5" t="str">
        <f>'Rekapitulácia stavby'!E14</f>
        <v>Vyplň údaj</v>
      </c>
      <c r="F18" s="326"/>
      <c r="G18" s="326"/>
      <c r="H18" s="326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828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27" t="s">
        <v>1</v>
      </c>
      <c r="F27" s="327"/>
      <c r="G27" s="327"/>
      <c r="H27" s="327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ROUND((SUM(BE124:BE156)),  2)</f>
        <v>0</v>
      </c>
      <c r="G33" s="35"/>
      <c r="H33" s="35"/>
      <c r="I33" s="126">
        <v>0.2</v>
      </c>
      <c r="J33" s="125">
        <f>ROUND(((SUM(BE124:BE156))*I33),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ROUND((SUM(BF124:BF156)),  2)</f>
        <v>0</v>
      </c>
      <c r="G34" s="35"/>
      <c r="H34" s="35"/>
      <c r="I34" s="126">
        <v>0.2</v>
      </c>
      <c r="J34" s="125">
        <f>ROUND(((SUM(BF124:BF156))*I34),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ROUND((SUM(BG124:BG156)),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ROUND((SUM(BH124:BH156)),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ROUND((SUM(BI124:BI156)),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9" t="str">
        <f>E7</f>
        <v>Revitalizácia športového areálu Slávia - futbal.ihrisko z umelou trávou č.6</v>
      </c>
      <c r="F85" s="320"/>
      <c r="G85" s="320"/>
      <c r="H85" s="320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SO 04.2 - Elektrická káblová prípojka NN</v>
      </c>
      <c r="F87" s="318"/>
      <c r="G87" s="318"/>
      <c r="H87" s="318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.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830</v>
      </c>
      <c r="E97" s="152"/>
      <c r="F97" s="152"/>
      <c r="G97" s="152"/>
      <c r="H97" s="152"/>
      <c r="I97" s="152"/>
      <c r="J97" s="153">
        <f>J125</f>
        <v>0</v>
      </c>
      <c r="K97" s="150"/>
      <c r="L97" s="154"/>
    </row>
    <row r="98" spans="1:31" s="10" customFormat="1" ht="19.95" customHeight="1">
      <c r="B98" s="155"/>
      <c r="C98" s="156"/>
      <c r="D98" s="157" t="s">
        <v>1043</v>
      </c>
      <c r="E98" s="158"/>
      <c r="F98" s="158"/>
      <c r="G98" s="158"/>
      <c r="H98" s="158"/>
      <c r="I98" s="158"/>
      <c r="J98" s="159">
        <f>J126</f>
        <v>0</v>
      </c>
      <c r="K98" s="156"/>
      <c r="L98" s="160"/>
    </row>
    <row r="99" spans="1:31" s="10" customFormat="1" ht="19.95" customHeight="1">
      <c r="B99" s="155"/>
      <c r="C99" s="156"/>
      <c r="D99" s="157" t="s">
        <v>1044</v>
      </c>
      <c r="E99" s="158"/>
      <c r="F99" s="158"/>
      <c r="G99" s="158"/>
      <c r="H99" s="158"/>
      <c r="I99" s="158"/>
      <c r="J99" s="159">
        <f>J129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1045</v>
      </c>
      <c r="E100" s="158"/>
      <c r="F100" s="158"/>
      <c r="G100" s="158"/>
      <c r="H100" s="158"/>
      <c r="I100" s="158"/>
      <c r="J100" s="159">
        <f>J131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1046</v>
      </c>
      <c r="E101" s="158"/>
      <c r="F101" s="158"/>
      <c r="G101" s="158"/>
      <c r="H101" s="158"/>
      <c r="I101" s="158"/>
      <c r="J101" s="159">
        <f>J135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1047</v>
      </c>
      <c r="E102" s="158"/>
      <c r="F102" s="158"/>
      <c r="G102" s="158"/>
      <c r="H102" s="158"/>
      <c r="I102" s="158"/>
      <c r="J102" s="159">
        <f>J140</f>
        <v>0</v>
      </c>
      <c r="K102" s="156"/>
      <c r="L102" s="160"/>
    </row>
    <row r="103" spans="1:31" s="10" customFormat="1" ht="19.95" customHeight="1">
      <c r="B103" s="155"/>
      <c r="C103" s="156"/>
      <c r="D103" s="157" t="s">
        <v>933</v>
      </c>
      <c r="E103" s="158"/>
      <c r="F103" s="158"/>
      <c r="G103" s="158"/>
      <c r="H103" s="158"/>
      <c r="I103" s="158"/>
      <c r="J103" s="159">
        <f>J144</f>
        <v>0</v>
      </c>
      <c r="K103" s="156"/>
      <c r="L103" s="160"/>
    </row>
    <row r="104" spans="1:31" s="10" customFormat="1" ht="19.95" customHeight="1">
      <c r="B104" s="155"/>
      <c r="C104" s="156"/>
      <c r="D104" s="157" t="s">
        <v>1048</v>
      </c>
      <c r="E104" s="158"/>
      <c r="F104" s="158"/>
      <c r="G104" s="158"/>
      <c r="H104" s="158"/>
      <c r="I104" s="158"/>
      <c r="J104" s="159">
        <f>J152</f>
        <v>0</v>
      </c>
      <c r="K104" s="156"/>
      <c r="L104" s="160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" customHeight="1">
      <c r="A111" s="35"/>
      <c r="B111" s="36"/>
      <c r="C111" s="24" t="s">
        <v>142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19" t="str">
        <f>E7</f>
        <v>Revitalizácia športového areálu Slávia - futbal.ihrisko z umelou trávou č.6</v>
      </c>
      <c r="F114" s="320"/>
      <c r="G114" s="320"/>
      <c r="H114" s="320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02" t="str">
        <f>E9</f>
        <v>SO 04.2 - Elektrická káblová prípojka NN</v>
      </c>
      <c r="F116" s="318"/>
      <c r="G116" s="318"/>
      <c r="H116" s="318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18</v>
      </c>
      <c r="D118" s="37"/>
      <c r="E118" s="37"/>
      <c r="F118" s="28" t="str">
        <f>F12</f>
        <v>Trnava</v>
      </c>
      <c r="G118" s="37"/>
      <c r="H118" s="37"/>
      <c r="I118" s="30" t="s">
        <v>20</v>
      </c>
      <c r="J118" s="67" t="str">
        <f>IF(J12="","",J12)</f>
        <v>12. 8. 2020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40.200000000000003" customHeight="1">
      <c r="A120" s="35"/>
      <c r="B120" s="36"/>
      <c r="C120" s="30" t="s">
        <v>22</v>
      </c>
      <c r="D120" s="37"/>
      <c r="E120" s="37"/>
      <c r="F120" s="28" t="str">
        <f>E15</f>
        <v>Mesto Trnava, Trhová 3, 917 71 Trnava</v>
      </c>
      <c r="G120" s="37"/>
      <c r="H120" s="37"/>
      <c r="I120" s="30" t="s">
        <v>28</v>
      </c>
      <c r="J120" s="33" t="str">
        <f>E21</f>
        <v>Ing. Dušan Krupala, 1443*A*1 Pozemné stavby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15" customHeight="1">
      <c r="A121" s="35"/>
      <c r="B121" s="36"/>
      <c r="C121" s="30" t="s">
        <v>26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1"/>
      <c r="B123" s="162"/>
      <c r="C123" s="163" t="s">
        <v>143</v>
      </c>
      <c r="D123" s="164" t="s">
        <v>60</v>
      </c>
      <c r="E123" s="164" t="s">
        <v>56</v>
      </c>
      <c r="F123" s="164" t="s">
        <v>57</v>
      </c>
      <c r="G123" s="164" t="s">
        <v>144</v>
      </c>
      <c r="H123" s="164" t="s">
        <v>145</v>
      </c>
      <c r="I123" s="164" t="s">
        <v>146</v>
      </c>
      <c r="J123" s="165" t="s">
        <v>126</v>
      </c>
      <c r="K123" s="166" t="s">
        <v>147</v>
      </c>
      <c r="L123" s="167"/>
      <c r="M123" s="76" t="s">
        <v>1</v>
      </c>
      <c r="N123" s="77" t="s">
        <v>39</v>
      </c>
      <c r="O123" s="77" t="s">
        <v>148</v>
      </c>
      <c r="P123" s="77" t="s">
        <v>149</v>
      </c>
      <c r="Q123" s="77" t="s">
        <v>150</v>
      </c>
      <c r="R123" s="77" t="s">
        <v>151</v>
      </c>
      <c r="S123" s="77" t="s">
        <v>152</v>
      </c>
      <c r="T123" s="78" t="s">
        <v>153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pans="1:65" s="2" customFormat="1" ht="22.95" customHeight="1">
      <c r="A124" s="35"/>
      <c r="B124" s="36"/>
      <c r="C124" s="83" t="s">
        <v>127</v>
      </c>
      <c r="D124" s="37"/>
      <c r="E124" s="37"/>
      <c r="F124" s="37"/>
      <c r="G124" s="37"/>
      <c r="H124" s="37"/>
      <c r="I124" s="37"/>
      <c r="J124" s="168">
        <f>BK124</f>
        <v>0</v>
      </c>
      <c r="K124" s="37"/>
      <c r="L124" s="40"/>
      <c r="M124" s="79"/>
      <c r="N124" s="169"/>
      <c r="O124" s="80"/>
      <c r="P124" s="170">
        <f>P125</f>
        <v>0</v>
      </c>
      <c r="Q124" s="80"/>
      <c r="R124" s="170">
        <f>R125</f>
        <v>0</v>
      </c>
      <c r="S124" s="80"/>
      <c r="T124" s="171">
        <f>T125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74</v>
      </c>
      <c r="AU124" s="18" t="s">
        <v>128</v>
      </c>
      <c r="BK124" s="172">
        <f>BK125</f>
        <v>0</v>
      </c>
    </row>
    <row r="125" spans="1:65" s="12" customFormat="1" ht="25.95" customHeight="1">
      <c r="B125" s="173"/>
      <c r="C125" s="174"/>
      <c r="D125" s="175" t="s">
        <v>74</v>
      </c>
      <c r="E125" s="176" t="s">
        <v>333</v>
      </c>
      <c r="F125" s="176" t="s">
        <v>837</v>
      </c>
      <c r="G125" s="174"/>
      <c r="H125" s="174"/>
      <c r="I125" s="177"/>
      <c r="J125" s="178">
        <f>BK125</f>
        <v>0</v>
      </c>
      <c r="K125" s="174"/>
      <c r="L125" s="179"/>
      <c r="M125" s="180"/>
      <c r="N125" s="181"/>
      <c r="O125" s="181"/>
      <c r="P125" s="182">
        <f>P126+P129+P131+P135+P140+P144+P152</f>
        <v>0</v>
      </c>
      <c r="Q125" s="181"/>
      <c r="R125" s="182">
        <f>R126+R129+R131+R135+R140+R144+R152</f>
        <v>0</v>
      </c>
      <c r="S125" s="181"/>
      <c r="T125" s="183">
        <f>T126+T129+T131+T135+T140+T144+T152</f>
        <v>0</v>
      </c>
      <c r="AR125" s="184" t="s">
        <v>186</v>
      </c>
      <c r="AT125" s="185" t="s">
        <v>74</v>
      </c>
      <c r="AU125" s="185" t="s">
        <v>75</v>
      </c>
      <c r="AY125" s="184" t="s">
        <v>156</v>
      </c>
      <c r="BK125" s="186">
        <f>BK126+BK129+BK131+BK135+BK140+BK144+BK152</f>
        <v>0</v>
      </c>
    </row>
    <row r="126" spans="1:65" s="12" customFormat="1" ht="22.95" customHeight="1">
      <c r="B126" s="173"/>
      <c r="C126" s="174"/>
      <c r="D126" s="175" t="s">
        <v>74</v>
      </c>
      <c r="E126" s="187" t="s">
        <v>936</v>
      </c>
      <c r="F126" s="187" t="s">
        <v>1049</v>
      </c>
      <c r="G126" s="174"/>
      <c r="H126" s="174"/>
      <c r="I126" s="177"/>
      <c r="J126" s="188">
        <f>BK126</f>
        <v>0</v>
      </c>
      <c r="K126" s="174"/>
      <c r="L126" s="179"/>
      <c r="M126" s="180"/>
      <c r="N126" s="181"/>
      <c r="O126" s="181"/>
      <c r="P126" s="182">
        <f>SUM(P127:P128)</f>
        <v>0</v>
      </c>
      <c r="Q126" s="181"/>
      <c r="R126" s="182">
        <f>SUM(R127:R128)</f>
        <v>0</v>
      </c>
      <c r="S126" s="181"/>
      <c r="T126" s="183">
        <f>SUM(T127:T128)</f>
        <v>0</v>
      </c>
      <c r="AR126" s="184" t="s">
        <v>83</v>
      </c>
      <c r="AT126" s="185" t="s">
        <v>74</v>
      </c>
      <c r="AU126" s="185" t="s">
        <v>83</v>
      </c>
      <c r="AY126" s="184" t="s">
        <v>156</v>
      </c>
      <c r="BK126" s="186">
        <f>SUM(BK127:BK128)</f>
        <v>0</v>
      </c>
    </row>
    <row r="127" spans="1:65" s="2" customFormat="1" ht="14.4" customHeight="1">
      <c r="A127" s="35"/>
      <c r="B127" s="36"/>
      <c r="C127" s="189" t="s">
        <v>83</v>
      </c>
      <c r="D127" s="189" t="s">
        <v>159</v>
      </c>
      <c r="E127" s="190" t="s">
        <v>948</v>
      </c>
      <c r="F127" s="191" t="s">
        <v>949</v>
      </c>
      <c r="G127" s="192" t="s">
        <v>175</v>
      </c>
      <c r="H127" s="193">
        <v>10</v>
      </c>
      <c r="I127" s="194"/>
      <c r="J127" s="193">
        <f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163</v>
      </c>
      <c r="AT127" s="200" t="s">
        <v>159</v>
      </c>
      <c r="AU127" s="200" t="s">
        <v>102</v>
      </c>
      <c r="AY127" s="18" t="s">
        <v>156</v>
      </c>
      <c r="BE127" s="201">
        <f>IF(N127="základná",J127,0)</f>
        <v>0</v>
      </c>
      <c r="BF127" s="201">
        <f>IF(N127="znížená",J127,0)</f>
        <v>0</v>
      </c>
      <c r="BG127" s="201">
        <f>IF(N127="zákl. prenesená",J127,0)</f>
        <v>0</v>
      </c>
      <c r="BH127" s="201">
        <f>IF(N127="zníž. prenesená",J127,0)</f>
        <v>0</v>
      </c>
      <c r="BI127" s="201">
        <f>IF(N127="nulová",J127,0)</f>
        <v>0</v>
      </c>
      <c r="BJ127" s="18" t="s">
        <v>102</v>
      </c>
      <c r="BK127" s="202">
        <f>ROUND(I127*H127,3)</f>
        <v>0</v>
      </c>
      <c r="BL127" s="18" t="s">
        <v>163</v>
      </c>
      <c r="BM127" s="200" t="s">
        <v>102</v>
      </c>
    </row>
    <row r="128" spans="1:65" s="2" customFormat="1" ht="14.4" customHeight="1">
      <c r="A128" s="35"/>
      <c r="B128" s="36"/>
      <c r="C128" s="189" t="s">
        <v>102</v>
      </c>
      <c r="D128" s="189" t="s">
        <v>159</v>
      </c>
      <c r="E128" s="190" t="s">
        <v>952</v>
      </c>
      <c r="F128" s="191" t="s">
        <v>953</v>
      </c>
      <c r="G128" s="192" t="s">
        <v>162</v>
      </c>
      <c r="H128" s="193">
        <v>2</v>
      </c>
      <c r="I128" s="194"/>
      <c r="J128" s="193">
        <f>ROUND(I128*H128,3)</f>
        <v>0</v>
      </c>
      <c r="K128" s="195"/>
      <c r="L128" s="40"/>
      <c r="M128" s="196" t="s">
        <v>1</v>
      </c>
      <c r="N128" s="197" t="s">
        <v>41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163</v>
      </c>
      <c r="AT128" s="200" t="s">
        <v>159</v>
      </c>
      <c r="AU128" s="200" t="s">
        <v>102</v>
      </c>
      <c r="AY128" s="18" t="s">
        <v>156</v>
      </c>
      <c r="BE128" s="201">
        <f>IF(N128="základná",J128,0)</f>
        <v>0</v>
      </c>
      <c r="BF128" s="201">
        <f>IF(N128="znížená",J128,0)</f>
        <v>0</v>
      </c>
      <c r="BG128" s="201">
        <f>IF(N128="zákl. prenesená",J128,0)</f>
        <v>0</v>
      </c>
      <c r="BH128" s="201">
        <f>IF(N128="zníž. prenesená",J128,0)</f>
        <v>0</v>
      </c>
      <c r="BI128" s="201">
        <f>IF(N128="nulová",J128,0)</f>
        <v>0</v>
      </c>
      <c r="BJ128" s="18" t="s">
        <v>102</v>
      </c>
      <c r="BK128" s="202">
        <f>ROUND(I128*H128,3)</f>
        <v>0</v>
      </c>
      <c r="BL128" s="18" t="s">
        <v>163</v>
      </c>
      <c r="BM128" s="200" t="s">
        <v>163</v>
      </c>
    </row>
    <row r="129" spans="1:65" s="12" customFormat="1" ht="22.95" customHeight="1">
      <c r="B129" s="173"/>
      <c r="C129" s="174"/>
      <c r="D129" s="175" t="s">
        <v>74</v>
      </c>
      <c r="E129" s="187" t="s">
        <v>938</v>
      </c>
      <c r="F129" s="187" t="s">
        <v>1050</v>
      </c>
      <c r="G129" s="174"/>
      <c r="H129" s="174"/>
      <c r="I129" s="177"/>
      <c r="J129" s="188">
        <f>BK129</f>
        <v>0</v>
      </c>
      <c r="K129" s="174"/>
      <c r="L129" s="179"/>
      <c r="M129" s="180"/>
      <c r="N129" s="181"/>
      <c r="O129" s="181"/>
      <c r="P129" s="182">
        <f>P130</f>
        <v>0</v>
      </c>
      <c r="Q129" s="181"/>
      <c r="R129" s="182">
        <f>R130</f>
        <v>0</v>
      </c>
      <c r="S129" s="181"/>
      <c r="T129" s="183">
        <f>T130</f>
        <v>0</v>
      </c>
      <c r="AR129" s="184" t="s">
        <v>83</v>
      </c>
      <c r="AT129" s="185" t="s">
        <v>74</v>
      </c>
      <c r="AU129" s="185" t="s">
        <v>83</v>
      </c>
      <c r="AY129" s="184" t="s">
        <v>156</v>
      </c>
      <c r="BK129" s="186">
        <f>BK130</f>
        <v>0</v>
      </c>
    </row>
    <row r="130" spans="1:65" s="2" customFormat="1" ht="14.4" customHeight="1">
      <c r="A130" s="35"/>
      <c r="B130" s="36"/>
      <c r="C130" s="189" t="s">
        <v>186</v>
      </c>
      <c r="D130" s="189" t="s">
        <v>159</v>
      </c>
      <c r="E130" s="190" t="s">
        <v>1051</v>
      </c>
      <c r="F130" s="191" t="s">
        <v>1052</v>
      </c>
      <c r="G130" s="192" t="s">
        <v>175</v>
      </c>
      <c r="H130" s="193">
        <v>10</v>
      </c>
      <c r="I130" s="194"/>
      <c r="J130" s="193">
        <f>ROUND(I130*H130,3)</f>
        <v>0</v>
      </c>
      <c r="K130" s="195"/>
      <c r="L130" s="40"/>
      <c r="M130" s="196" t="s">
        <v>1</v>
      </c>
      <c r="N130" s="197" t="s">
        <v>41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163</v>
      </c>
      <c r="AT130" s="200" t="s">
        <v>159</v>
      </c>
      <c r="AU130" s="200" t="s">
        <v>102</v>
      </c>
      <c r="AY130" s="18" t="s">
        <v>156</v>
      </c>
      <c r="BE130" s="201">
        <f>IF(N130="základná",J130,0)</f>
        <v>0</v>
      </c>
      <c r="BF130" s="201">
        <f>IF(N130="znížená",J130,0)</f>
        <v>0</v>
      </c>
      <c r="BG130" s="201">
        <f>IF(N130="zákl. prenesená",J130,0)</f>
        <v>0</v>
      </c>
      <c r="BH130" s="201">
        <f>IF(N130="zníž. prenesená",J130,0)</f>
        <v>0</v>
      </c>
      <c r="BI130" s="201">
        <f>IF(N130="nulová",J130,0)</f>
        <v>0</v>
      </c>
      <c r="BJ130" s="18" t="s">
        <v>102</v>
      </c>
      <c r="BK130" s="202">
        <f>ROUND(I130*H130,3)</f>
        <v>0</v>
      </c>
      <c r="BL130" s="18" t="s">
        <v>163</v>
      </c>
      <c r="BM130" s="200" t="s">
        <v>202</v>
      </c>
    </row>
    <row r="131" spans="1:65" s="12" customFormat="1" ht="22.95" customHeight="1">
      <c r="B131" s="173"/>
      <c r="C131" s="174"/>
      <c r="D131" s="175" t="s">
        <v>74</v>
      </c>
      <c r="E131" s="187" t="s">
        <v>954</v>
      </c>
      <c r="F131" s="187" t="s">
        <v>965</v>
      </c>
      <c r="G131" s="174"/>
      <c r="H131" s="174"/>
      <c r="I131" s="177"/>
      <c r="J131" s="188">
        <f>BK131</f>
        <v>0</v>
      </c>
      <c r="K131" s="174"/>
      <c r="L131" s="179"/>
      <c r="M131" s="180"/>
      <c r="N131" s="181"/>
      <c r="O131" s="181"/>
      <c r="P131" s="182">
        <f>SUM(P132:P134)</f>
        <v>0</v>
      </c>
      <c r="Q131" s="181"/>
      <c r="R131" s="182">
        <f>SUM(R132:R134)</f>
        <v>0</v>
      </c>
      <c r="S131" s="181"/>
      <c r="T131" s="183">
        <f>SUM(T132:T134)</f>
        <v>0</v>
      </c>
      <c r="AR131" s="184" t="s">
        <v>83</v>
      </c>
      <c r="AT131" s="185" t="s">
        <v>74</v>
      </c>
      <c r="AU131" s="185" t="s">
        <v>83</v>
      </c>
      <c r="AY131" s="184" t="s">
        <v>156</v>
      </c>
      <c r="BK131" s="186">
        <f>SUM(BK132:BK134)</f>
        <v>0</v>
      </c>
    </row>
    <row r="132" spans="1:65" s="2" customFormat="1" ht="14.4" customHeight="1">
      <c r="A132" s="35"/>
      <c r="B132" s="36"/>
      <c r="C132" s="189" t="s">
        <v>163</v>
      </c>
      <c r="D132" s="189" t="s">
        <v>159</v>
      </c>
      <c r="E132" s="190" t="s">
        <v>1053</v>
      </c>
      <c r="F132" s="191" t="s">
        <v>969</v>
      </c>
      <c r="G132" s="192" t="s">
        <v>175</v>
      </c>
      <c r="H132" s="193">
        <v>5</v>
      </c>
      <c r="I132" s="194"/>
      <c r="J132" s="193">
        <f>ROUND(I132*H132,3)</f>
        <v>0</v>
      </c>
      <c r="K132" s="195"/>
      <c r="L132" s="40"/>
      <c r="M132" s="196" t="s">
        <v>1</v>
      </c>
      <c r="N132" s="197" t="s">
        <v>41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163</v>
      </c>
      <c r="AT132" s="200" t="s">
        <v>159</v>
      </c>
      <c r="AU132" s="200" t="s">
        <v>102</v>
      </c>
      <c r="AY132" s="18" t="s">
        <v>156</v>
      </c>
      <c r="BE132" s="201">
        <f>IF(N132="základná",J132,0)</f>
        <v>0</v>
      </c>
      <c r="BF132" s="201">
        <f>IF(N132="znížená",J132,0)</f>
        <v>0</v>
      </c>
      <c r="BG132" s="201">
        <f>IF(N132="zákl. prenesená",J132,0)</f>
        <v>0</v>
      </c>
      <c r="BH132" s="201">
        <f>IF(N132="zníž. prenesená",J132,0)</f>
        <v>0</v>
      </c>
      <c r="BI132" s="201">
        <f>IF(N132="nulová",J132,0)</f>
        <v>0</v>
      </c>
      <c r="BJ132" s="18" t="s">
        <v>102</v>
      </c>
      <c r="BK132" s="202">
        <f>ROUND(I132*H132,3)</f>
        <v>0</v>
      </c>
      <c r="BL132" s="18" t="s">
        <v>163</v>
      </c>
      <c r="BM132" s="200" t="s">
        <v>216</v>
      </c>
    </row>
    <row r="133" spans="1:65" s="2" customFormat="1" ht="24.15" customHeight="1">
      <c r="A133" s="35"/>
      <c r="B133" s="36"/>
      <c r="C133" s="189" t="s">
        <v>194</v>
      </c>
      <c r="D133" s="189" t="s">
        <v>159</v>
      </c>
      <c r="E133" s="190" t="s">
        <v>1054</v>
      </c>
      <c r="F133" s="191" t="s">
        <v>971</v>
      </c>
      <c r="G133" s="192" t="s">
        <v>162</v>
      </c>
      <c r="H133" s="193">
        <v>1</v>
      </c>
      <c r="I133" s="194"/>
      <c r="J133" s="193">
        <f>ROUND(I133*H133,3)</f>
        <v>0</v>
      </c>
      <c r="K133" s="195"/>
      <c r="L133" s="40"/>
      <c r="M133" s="196" t="s">
        <v>1</v>
      </c>
      <c r="N133" s="197" t="s">
        <v>41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163</v>
      </c>
      <c r="AT133" s="200" t="s">
        <v>159</v>
      </c>
      <c r="AU133" s="200" t="s">
        <v>102</v>
      </c>
      <c r="AY133" s="18" t="s">
        <v>156</v>
      </c>
      <c r="BE133" s="201">
        <f>IF(N133="základná",J133,0)</f>
        <v>0</v>
      </c>
      <c r="BF133" s="201">
        <f>IF(N133="znížená",J133,0)</f>
        <v>0</v>
      </c>
      <c r="BG133" s="201">
        <f>IF(N133="zákl. prenesená",J133,0)</f>
        <v>0</v>
      </c>
      <c r="BH133" s="201">
        <f>IF(N133="zníž. prenesená",J133,0)</f>
        <v>0</v>
      </c>
      <c r="BI133" s="201">
        <f>IF(N133="nulová",J133,0)</f>
        <v>0</v>
      </c>
      <c r="BJ133" s="18" t="s">
        <v>102</v>
      </c>
      <c r="BK133" s="202">
        <f>ROUND(I133*H133,3)</f>
        <v>0</v>
      </c>
      <c r="BL133" s="18" t="s">
        <v>163</v>
      </c>
      <c r="BM133" s="200" t="s">
        <v>224</v>
      </c>
    </row>
    <row r="134" spans="1:65" s="2" customFormat="1" ht="14.4" customHeight="1">
      <c r="A134" s="35"/>
      <c r="B134" s="36"/>
      <c r="C134" s="189" t="s">
        <v>202</v>
      </c>
      <c r="D134" s="189" t="s">
        <v>159</v>
      </c>
      <c r="E134" s="190" t="s">
        <v>1055</v>
      </c>
      <c r="F134" s="191" t="s">
        <v>975</v>
      </c>
      <c r="G134" s="192" t="s">
        <v>162</v>
      </c>
      <c r="H134" s="193">
        <v>2</v>
      </c>
      <c r="I134" s="194"/>
      <c r="J134" s="193">
        <f>ROUND(I134*H134,3)</f>
        <v>0</v>
      </c>
      <c r="K134" s="195"/>
      <c r="L134" s="40"/>
      <c r="M134" s="196" t="s">
        <v>1</v>
      </c>
      <c r="N134" s="197" t="s">
        <v>41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>IF(N134="základná",J134,0)</f>
        <v>0</v>
      </c>
      <c r="BF134" s="201">
        <f>IF(N134="znížená",J134,0)</f>
        <v>0</v>
      </c>
      <c r="BG134" s="201">
        <f>IF(N134="zákl. prenesená",J134,0)</f>
        <v>0</v>
      </c>
      <c r="BH134" s="201">
        <f>IF(N134="zníž. prenesená",J134,0)</f>
        <v>0</v>
      </c>
      <c r="BI134" s="201">
        <f>IF(N134="nulová",J134,0)</f>
        <v>0</v>
      </c>
      <c r="BJ134" s="18" t="s">
        <v>102</v>
      </c>
      <c r="BK134" s="202">
        <f>ROUND(I134*H134,3)</f>
        <v>0</v>
      </c>
      <c r="BL134" s="18" t="s">
        <v>163</v>
      </c>
      <c r="BM134" s="200" t="s">
        <v>235</v>
      </c>
    </row>
    <row r="135" spans="1:65" s="12" customFormat="1" ht="22.95" customHeight="1">
      <c r="B135" s="173"/>
      <c r="C135" s="174"/>
      <c r="D135" s="175" t="s">
        <v>74</v>
      </c>
      <c r="E135" s="187" t="s">
        <v>964</v>
      </c>
      <c r="F135" s="187" t="s">
        <v>982</v>
      </c>
      <c r="G135" s="174"/>
      <c r="H135" s="174"/>
      <c r="I135" s="177"/>
      <c r="J135" s="188">
        <f>BK135</f>
        <v>0</v>
      </c>
      <c r="K135" s="174"/>
      <c r="L135" s="179"/>
      <c r="M135" s="180"/>
      <c r="N135" s="181"/>
      <c r="O135" s="181"/>
      <c r="P135" s="182">
        <f>SUM(P136:P139)</f>
        <v>0</v>
      </c>
      <c r="Q135" s="181"/>
      <c r="R135" s="182">
        <f>SUM(R136:R139)</f>
        <v>0</v>
      </c>
      <c r="S135" s="181"/>
      <c r="T135" s="183">
        <f>SUM(T136:T139)</f>
        <v>0</v>
      </c>
      <c r="AR135" s="184" t="s">
        <v>83</v>
      </c>
      <c r="AT135" s="185" t="s">
        <v>74</v>
      </c>
      <c r="AU135" s="185" t="s">
        <v>83</v>
      </c>
      <c r="AY135" s="184" t="s">
        <v>156</v>
      </c>
      <c r="BK135" s="186">
        <f>SUM(BK136:BK139)</f>
        <v>0</v>
      </c>
    </row>
    <row r="136" spans="1:65" s="2" customFormat="1" ht="14.4" customHeight="1">
      <c r="A136" s="35"/>
      <c r="B136" s="36"/>
      <c r="C136" s="189" t="s">
        <v>206</v>
      </c>
      <c r="D136" s="189" t="s">
        <v>159</v>
      </c>
      <c r="E136" s="190" t="s">
        <v>1056</v>
      </c>
      <c r="F136" s="191" t="s">
        <v>1057</v>
      </c>
      <c r="G136" s="192" t="s">
        <v>162</v>
      </c>
      <c r="H136" s="193">
        <v>1</v>
      </c>
      <c r="I136" s="194"/>
      <c r="J136" s="193">
        <f>ROUND(I136*H136,3)</f>
        <v>0</v>
      </c>
      <c r="K136" s="195"/>
      <c r="L136" s="40"/>
      <c r="M136" s="196" t="s">
        <v>1</v>
      </c>
      <c r="N136" s="197" t="s">
        <v>41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163</v>
      </c>
      <c r="AT136" s="200" t="s">
        <v>159</v>
      </c>
      <c r="AU136" s="200" t="s">
        <v>102</v>
      </c>
      <c r="AY136" s="18" t="s">
        <v>156</v>
      </c>
      <c r="BE136" s="201">
        <f>IF(N136="základná",J136,0)</f>
        <v>0</v>
      </c>
      <c r="BF136" s="201">
        <f>IF(N136="znížená",J136,0)</f>
        <v>0</v>
      </c>
      <c r="BG136" s="201">
        <f>IF(N136="zákl. prenesená",J136,0)</f>
        <v>0</v>
      </c>
      <c r="BH136" s="201">
        <f>IF(N136="zníž. prenesená",J136,0)</f>
        <v>0</v>
      </c>
      <c r="BI136" s="201">
        <f>IF(N136="nulová",J136,0)</f>
        <v>0</v>
      </c>
      <c r="BJ136" s="18" t="s">
        <v>102</v>
      </c>
      <c r="BK136" s="202">
        <f>ROUND(I136*H136,3)</f>
        <v>0</v>
      </c>
      <c r="BL136" s="18" t="s">
        <v>163</v>
      </c>
      <c r="BM136" s="200" t="s">
        <v>246</v>
      </c>
    </row>
    <row r="137" spans="1:65" s="2" customFormat="1" ht="14.4" customHeight="1">
      <c r="A137" s="35"/>
      <c r="B137" s="36"/>
      <c r="C137" s="189" t="s">
        <v>216</v>
      </c>
      <c r="D137" s="189" t="s">
        <v>159</v>
      </c>
      <c r="E137" s="190" t="s">
        <v>1058</v>
      </c>
      <c r="F137" s="191" t="s">
        <v>1059</v>
      </c>
      <c r="G137" s="192" t="s">
        <v>162</v>
      </c>
      <c r="H137" s="193">
        <v>1</v>
      </c>
      <c r="I137" s="194"/>
      <c r="J137" s="193">
        <f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163</v>
      </c>
      <c r="AT137" s="200" t="s">
        <v>159</v>
      </c>
      <c r="AU137" s="200" t="s">
        <v>102</v>
      </c>
      <c r="AY137" s="18" t="s">
        <v>156</v>
      </c>
      <c r="BE137" s="201">
        <f>IF(N137="základná",J137,0)</f>
        <v>0</v>
      </c>
      <c r="BF137" s="201">
        <f>IF(N137="znížená",J137,0)</f>
        <v>0</v>
      </c>
      <c r="BG137" s="201">
        <f>IF(N137="zákl. prenesená",J137,0)</f>
        <v>0</v>
      </c>
      <c r="BH137" s="201">
        <f>IF(N137="zníž. prenesená",J137,0)</f>
        <v>0</v>
      </c>
      <c r="BI137" s="201">
        <f>IF(N137="nulová",J137,0)</f>
        <v>0</v>
      </c>
      <c r="BJ137" s="18" t="s">
        <v>102</v>
      </c>
      <c r="BK137" s="202">
        <f>ROUND(I137*H137,3)</f>
        <v>0</v>
      </c>
      <c r="BL137" s="18" t="s">
        <v>163</v>
      </c>
      <c r="BM137" s="200" t="s">
        <v>257</v>
      </c>
    </row>
    <row r="138" spans="1:65" s="2" customFormat="1" ht="14.4" customHeight="1">
      <c r="A138" s="35"/>
      <c r="B138" s="36"/>
      <c r="C138" s="189" t="s">
        <v>220</v>
      </c>
      <c r="D138" s="189" t="s">
        <v>159</v>
      </c>
      <c r="E138" s="190" t="s">
        <v>1060</v>
      </c>
      <c r="F138" s="191" t="s">
        <v>992</v>
      </c>
      <c r="G138" s="192" t="s">
        <v>162</v>
      </c>
      <c r="H138" s="193">
        <v>1</v>
      </c>
      <c r="I138" s="194"/>
      <c r="J138" s="193">
        <f>ROUND(I138*H138,3)</f>
        <v>0</v>
      </c>
      <c r="K138" s="195"/>
      <c r="L138" s="40"/>
      <c r="M138" s="196" t="s">
        <v>1</v>
      </c>
      <c r="N138" s="197" t="s">
        <v>41</v>
      </c>
      <c r="O138" s="7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163</v>
      </c>
      <c r="AT138" s="200" t="s">
        <v>159</v>
      </c>
      <c r="AU138" s="200" t="s">
        <v>102</v>
      </c>
      <c r="AY138" s="18" t="s">
        <v>156</v>
      </c>
      <c r="BE138" s="201">
        <f>IF(N138="základná",J138,0)</f>
        <v>0</v>
      </c>
      <c r="BF138" s="201">
        <f>IF(N138="znížená",J138,0)</f>
        <v>0</v>
      </c>
      <c r="BG138" s="201">
        <f>IF(N138="zákl. prenesená",J138,0)</f>
        <v>0</v>
      </c>
      <c r="BH138" s="201">
        <f>IF(N138="zníž. prenesená",J138,0)</f>
        <v>0</v>
      </c>
      <c r="BI138" s="201">
        <f>IF(N138="nulová",J138,0)</f>
        <v>0</v>
      </c>
      <c r="BJ138" s="18" t="s">
        <v>102</v>
      </c>
      <c r="BK138" s="202">
        <f>ROUND(I138*H138,3)</f>
        <v>0</v>
      </c>
      <c r="BL138" s="18" t="s">
        <v>163</v>
      </c>
      <c r="BM138" s="200" t="s">
        <v>272</v>
      </c>
    </row>
    <row r="139" spans="1:65" s="2" customFormat="1" ht="14.4" customHeight="1">
      <c r="A139" s="35"/>
      <c r="B139" s="36"/>
      <c r="C139" s="189" t="s">
        <v>224</v>
      </c>
      <c r="D139" s="189" t="s">
        <v>159</v>
      </c>
      <c r="E139" s="190" t="s">
        <v>1061</v>
      </c>
      <c r="F139" s="191" t="s">
        <v>980</v>
      </c>
      <c r="G139" s="192" t="s">
        <v>162</v>
      </c>
      <c r="H139" s="193">
        <v>1</v>
      </c>
      <c r="I139" s="194"/>
      <c r="J139" s="193">
        <f>ROUND(I139*H139,3)</f>
        <v>0</v>
      </c>
      <c r="K139" s="195"/>
      <c r="L139" s="40"/>
      <c r="M139" s="196" t="s">
        <v>1</v>
      </c>
      <c r="N139" s="197" t="s">
        <v>41</v>
      </c>
      <c r="O139" s="72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163</v>
      </c>
      <c r="AT139" s="200" t="s">
        <v>159</v>
      </c>
      <c r="AU139" s="200" t="s">
        <v>102</v>
      </c>
      <c r="AY139" s="18" t="s">
        <v>156</v>
      </c>
      <c r="BE139" s="201">
        <f>IF(N139="základná",J139,0)</f>
        <v>0</v>
      </c>
      <c r="BF139" s="201">
        <f>IF(N139="znížená",J139,0)</f>
        <v>0</v>
      </c>
      <c r="BG139" s="201">
        <f>IF(N139="zákl. prenesená",J139,0)</f>
        <v>0</v>
      </c>
      <c r="BH139" s="201">
        <f>IF(N139="zníž. prenesená",J139,0)</f>
        <v>0</v>
      </c>
      <c r="BI139" s="201">
        <f>IF(N139="nulová",J139,0)</f>
        <v>0</v>
      </c>
      <c r="BJ139" s="18" t="s">
        <v>102</v>
      </c>
      <c r="BK139" s="202">
        <f>ROUND(I139*H139,3)</f>
        <v>0</v>
      </c>
      <c r="BL139" s="18" t="s">
        <v>163</v>
      </c>
      <c r="BM139" s="200" t="s">
        <v>7</v>
      </c>
    </row>
    <row r="140" spans="1:65" s="12" customFormat="1" ht="22.95" customHeight="1">
      <c r="B140" s="173"/>
      <c r="C140" s="174"/>
      <c r="D140" s="175" t="s">
        <v>74</v>
      </c>
      <c r="E140" s="187" t="s">
        <v>981</v>
      </c>
      <c r="F140" s="187" t="s">
        <v>1062</v>
      </c>
      <c r="G140" s="174"/>
      <c r="H140" s="174"/>
      <c r="I140" s="177"/>
      <c r="J140" s="188">
        <f>BK140</f>
        <v>0</v>
      </c>
      <c r="K140" s="174"/>
      <c r="L140" s="179"/>
      <c r="M140" s="180"/>
      <c r="N140" s="181"/>
      <c r="O140" s="181"/>
      <c r="P140" s="182">
        <f>SUM(P141:P143)</f>
        <v>0</v>
      </c>
      <c r="Q140" s="181"/>
      <c r="R140" s="182">
        <f>SUM(R141:R143)</f>
        <v>0</v>
      </c>
      <c r="S140" s="181"/>
      <c r="T140" s="183">
        <f>SUM(T141:T143)</f>
        <v>0</v>
      </c>
      <c r="AR140" s="184" t="s">
        <v>83</v>
      </c>
      <c r="AT140" s="185" t="s">
        <v>74</v>
      </c>
      <c r="AU140" s="185" t="s">
        <v>83</v>
      </c>
      <c r="AY140" s="184" t="s">
        <v>156</v>
      </c>
      <c r="BK140" s="186">
        <f>SUM(BK141:BK143)</f>
        <v>0</v>
      </c>
    </row>
    <row r="141" spans="1:65" s="2" customFormat="1" ht="24.15" customHeight="1">
      <c r="A141" s="35"/>
      <c r="B141" s="36"/>
      <c r="C141" s="189" t="s">
        <v>230</v>
      </c>
      <c r="D141" s="189" t="s">
        <v>159</v>
      </c>
      <c r="E141" s="190" t="s">
        <v>1063</v>
      </c>
      <c r="F141" s="191" t="s">
        <v>1064</v>
      </c>
      <c r="G141" s="192" t="s">
        <v>162</v>
      </c>
      <c r="H141" s="193">
        <v>1</v>
      </c>
      <c r="I141" s="194"/>
      <c r="J141" s="193">
        <f>ROUND(I141*H141,3)</f>
        <v>0</v>
      </c>
      <c r="K141" s="195"/>
      <c r="L141" s="40"/>
      <c r="M141" s="196" t="s">
        <v>1</v>
      </c>
      <c r="N141" s="197" t="s">
        <v>41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8" t="s">
        <v>102</v>
      </c>
      <c r="BK141" s="202">
        <f>ROUND(I141*H141,3)</f>
        <v>0</v>
      </c>
      <c r="BL141" s="18" t="s">
        <v>163</v>
      </c>
      <c r="BM141" s="200" t="s">
        <v>299</v>
      </c>
    </row>
    <row r="142" spans="1:65" s="2" customFormat="1" ht="14.4" customHeight="1">
      <c r="A142" s="35"/>
      <c r="B142" s="36"/>
      <c r="C142" s="189" t="s">
        <v>235</v>
      </c>
      <c r="D142" s="189" t="s">
        <v>159</v>
      </c>
      <c r="E142" s="190" t="s">
        <v>1065</v>
      </c>
      <c r="F142" s="191" t="s">
        <v>1066</v>
      </c>
      <c r="G142" s="192" t="s">
        <v>162</v>
      </c>
      <c r="H142" s="193">
        <v>3</v>
      </c>
      <c r="I142" s="194"/>
      <c r="J142" s="193">
        <f>ROUND(I142*H142,3)</f>
        <v>0</v>
      </c>
      <c r="K142" s="195"/>
      <c r="L142" s="40"/>
      <c r="M142" s="196" t="s">
        <v>1</v>
      </c>
      <c r="N142" s="197" t="s">
        <v>41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163</v>
      </c>
      <c r="AT142" s="200" t="s">
        <v>159</v>
      </c>
      <c r="AU142" s="200" t="s">
        <v>102</v>
      </c>
      <c r="AY142" s="18" t="s">
        <v>156</v>
      </c>
      <c r="BE142" s="201">
        <f>IF(N142="základná",J142,0)</f>
        <v>0</v>
      </c>
      <c r="BF142" s="201">
        <f>IF(N142="znížená",J142,0)</f>
        <v>0</v>
      </c>
      <c r="BG142" s="201">
        <f>IF(N142="zákl. prenesená",J142,0)</f>
        <v>0</v>
      </c>
      <c r="BH142" s="201">
        <f>IF(N142="zníž. prenesená",J142,0)</f>
        <v>0</v>
      </c>
      <c r="BI142" s="201">
        <f>IF(N142="nulová",J142,0)</f>
        <v>0</v>
      </c>
      <c r="BJ142" s="18" t="s">
        <v>102</v>
      </c>
      <c r="BK142" s="202">
        <f>ROUND(I142*H142,3)</f>
        <v>0</v>
      </c>
      <c r="BL142" s="18" t="s">
        <v>163</v>
      </c>
      <c r="BM142" s="200" t="s">
        <v>107</v>
      </c>
    </row>
    <row r="143" spans="1:65" s="2" customFormat="1" ht="14.4" customHeight="1">
      <c r="A143" s="35"/>
      <c r="B143" s="36"/>
      <c r="C143" s="189" t="s">
        <v>240</v>
      </c>
      <c r="D143" s="189" t="s">
        <v>159</v>
      </c>
      <c r="E143" s="190" t="s">
        <v>1061</v>
      </c>
      <c r="F143" s="191" t="s">
        <v>980</v>
      </c>
      <c r="G143" s="192" t="s">
        <v>162</v>
      </c>
      <c r="H143" s="193">
        <v>1</v>
      </c>
      <c r="I143" s="194"/>
      <c r="J143" s="193">
        <f>ROUND(I143*H143,3)</f>
        <v>0</v>
      </c>
      <c r="K143" s="195"/>
      <c r="L143" s="40"/>
      <c r="M143" s="196" t="s">
        <v>1</v>
      </c>
      <c r="N143" s="197" t="s">
        <v>41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163</v>
      </c>
      <c r="AT143" s="200" t="s">
        <v>159</v>
      </c>
      <c r="AU143" s="200" t="s">
        <v>102</v>
      </c>
      <c r="AY143" s="18" t="s">
        <v>156</v>
      </c>
      <c r="BE143" s="201">
        <f>IF(N143="základná",J143,0)</f>
        <v>0</v>
      </c>
      <c r="BF143" s="201">
        <f>IF(N143="znížená",J143,0)</f>
        <v>0</v>
      </c>
      <c r="BG143" s="201">
        <f>IF(N143="zákl. prenesená",J143,0)</f>
        <v>0</v>
      </c>
      <c r="BH143" s="201">
        <f>IF(N143="zníž. prenesená",J143,0)</f>
        <v>0</v>
      </c>
      <c r="BI143" s="201">
        <f>IF(N143="nulová",J143,0)</f>
        <v>0</v>
      </c>
      <c r="BJ143" s="18" t="s">
        <v>102</v>
      </c>
      <c r="BK143" s="202">
        <f>ROUND(I143*H143,3)</f>
        <v>0</v>
      </c>
      <c r="BL143" s="18" t="s">
        <v>163</v>
      </c>
      <c r="BM143" s="200" t="s">
        <v>321</v>
      </c>
    </row>
    <row r="144" spans="1:65" s="12" customFormat="1" ht="22.95" customHeight="1">
      <c r="B144" s="173"/>
      <c r="C144" s="174"/>
      <c r="D144" s="175" t="s">
        <v>74</v>
      </c>
      <c r="E144" s="187" t="s">
        <v>1001</v>
      </c>
      <c r="F144" s="187" t="s">
        <v>1002</v>
      </c>
      <c r="G144" s="174"/>
      <c r="H144" s="174"/>
      <c r="I144" s="177"/>
      <c r="J144" s="188">
        <f>BK144</f>
        <v>0</v>
      </c>
      <c r="K144" s="174"/>
      <c r="L144" s="179"/>
      <c r="M144" s="180"/>
      <c r="N144" s="181"/>
      <c r="O144" s="181"/>
      <c r="P144" s="182">
        <f>SUM(P145:P151)</f>
        <v>0</v>
      </c>
      <c r="Q144" s="181"/>
      <c r="R144" s="182">
        <f>SUM(R145:R151)</f>
        <v>0</v>
      </c>
      <c r="S144" s="181"/>
      <c r="T144" s="183">
        <f>SUM(T145:T151)</f>
        <v>0</v>
      </c>
      <c r="AR144" s="184" t="s">
        <v>83</v>
      </c>
      <c r="AT144" s="185" t="s">
        <v>74</v>
      </c>
      <c r="AU144" s="185" t="s">
        <v>83</v>
      </c>
      <c r="AY144" s="184" t="s">
        <v>156</v>
      </c>
      <c r="BK144" s="186">
        <f>SUM(BK145:BK151)</f>
        <v>0</v>
      </c>
    </row>
    <row r="145" spans="1:65" s="2" customFormat="1" ht="14.4" customHeight="1">
      <c r="A145" s="35"/>
      <c r="B145" s="36"/>
      <c r="C145" s="189" t="s">
        <v>246</v>
      </c>
      <c r="D145" s="189" t="s">
        <v>159</v>
      </c>
      <c r="E145" s="190" t="s">
        <v>1067</v>
      </c>
      <c r="F145" s="191" t="s">
        <v>1004</v>
      </c>
      <c r="G145" s="192" t="s">
        <v>1005</v>
      </c>
      <c r="H145" s="193">
        <v>0.1</v>
      </c>
      <c r="I145" s="194"/>
      <c r="J145" s="193">
        <f t="shared" ref="J145:J151" si="0">ROUND(I145*H145,3)</f>
        <v>0</v>
      </c>
      <c r="K145" s="195"/>
      <c r="L145" s="40"/>
      <c r="M145" s="196" t="s">
        <v>1</v>
      </c>
      <c r="N145" s="197" t="s">
        <v>41</v>
      </c>
      <c r="O145" s="72"/>
      <c r="P145" s="198">
        <f t="shared" ref="P145:P151" si="1">O145*H145</f>
        <v>0</v>
      </c>
      <c r="Q145" s="198">
        <v>0</v>
      </c>
      <c r="R145" s="198">
        <f t="shared" ref="R145:R151" si="2">Q145*H145</f>
        <v>0</v>
      </c>
      <c r="S145" s="198">
        <v>0</v>
      </c>
      <c r="T145" s="199">
        <f t="shared" ref="T145:T151" si="3"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163</v>
      </c>
      <c r="AT145" s="200" t="s">
        <v>159</v>
      </c>
      <c r="AU145" s="200" t="s">
        <v>102</v>
      </c>
      <c r="AY145" s="18" t="s">
        <v>156</v>
      </c>
      <c r="BE145" s="201">
        <f t="shared" ref="BE145:BE151" si="4">IF(N145="základná",J145,0)</f>
        <v>0</v>
      </c>
      <c r="BF145" s="201">
        <f t="shared" ref="BF145:BF151" si="5">IF(N145="znížená",J145,0)</f>
        <v>0</v>
      </c>
      <c r="BG145" s="201">
        <f t="shared" ref="BG145:BG151" si="6">IF(N145="zákl. prenesená",J145,0)</f>
        <v>0</v>
      </c>
      <c r="BH145" s="201">
        <f t="shared" ref="BH145:BH151" si="7">IF(N145="zníž. prenesená",J145,0)</f>
        <v>0</v>
      </c>
      <c r="BI145" s="201">
        <f t="shared" ref="BI145:BI151" si="8">IF(N145="nulová",J145,0)</f>
        <v>0</v>
      </c>
      <c r="BJ145" s="18" t="s">
        <v>102</v>
      </c>
      <c r="BK145" s="202">
        <f t="shared" ref="BK145:BK151" si="9">ROUND(I145*H145,3)</f>
        <v>0</v>
      </c>
      <c r="BL145" s="18" t="s">
        <v>163</v>
      </c>
      <c r="BM145" s="200" t="s">
        <v>332</v>
      </c>
    </row>
    <row r="146" spans="1:65" s="2" customFormat="1" ht="24.15" customHeight="1">
      <c r="A146" s="35"/>
      <c r="B146" s="36"/>
      <c r="C146" s="189" t="s">
        <v>250</v>
      </c>
      <c r="D146" s="189" t="s">
        <v>159</v>
      </c>
      <c r="E146" s="190" t="s">
        <v>1006</v>
      </c>
      <c r="F146" s="191" t="s">
        <v>1007</v>
      </c>
      <c r="G146" s="192" t="s">
        <v>175</v>
      </c>
      <c r="H146" s="193">
        <v>1</v>
      </c>
      <c r="I146" s="194"/>
      <c r="J146" s="193">
        <f t="shared" si="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"/>
        <v>0</v>
      </c>
      <c r="Q146" s="198">
        <v>0</v>
      </c>
      <c r="R146" s="198">
        <f t="shared" si="2"/>
        <v>0</v>
      </c>
      <c r="S146" s="198">
        <v>0</v>
      </c>
      <c r="T146" s="199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163</v>
      </c>
      <c r="AT146" s="200" t="s">
        <v>159</v>
      </c>
      <c r="AU146" s="200" t="s">
        <v>102</v>
      </c>
      <c r="AY146" s="18" t="s">
        <v>156</v>
      </c>
      <c r="BE146" s="201">
        <f t="shared" si="4"/>
        <v>0</v>
      </c>
      <c r="BF146" s="201">
        <f t="shared" si="5"/>
        <v>0</v>
      </c>
      <c r="BG146" s="201">
        <f t="shared" si="6"/>
        <v>0</v>
      </c>
      <c r="BH146" s="201">
        <f t="shared" si="7"/>
        <v>0</v>
      </c>
      <c r="BI146" s="201">
        <f t="shared" si="8"/>
        <v>0</v>
      </c>
      <c r="BJ146" s="18" t="s">
        <v>102</v>
      </c>
      <c r="BK146" s="202">
        <f t="shared" si="9"/>
        <v>0</v>
      </c>
      <c r="BL146" s="18" t="s">
        <v>163</v>
      </c>
      <c r="BM146" s="200" t="s">
        <v>342</v>
      </c>
    </row>
    <row r="147" spans="1:65" s="2" customFormat="1" ht="24.15" customHeight="1">
      <c r="A147" s="35"/>
      <c r="B147" s="36"/>
      <c r="C147" s="189" t="s">
        <v>257</v>
      </c>
      <c r="D147" s="189" t="s">
        <v>159</v>
      </c>
      <c r="E147" s="190" t="s">
        <v>1008</v>
      </c>
      <c r="F147" s="191" t="s">
        <v>1009</v>
      </c>
      <c r="G147" s="192" t="s">
        <v>175</v>
      </c>
      <c r="H147" s="193">
        <v>1</v>
      </c>
      <c r="I147" s="194"/>
      <c r="J147" s="193">
        <f t="shared" si="0"/>
        <v>0</v>
      </c>
      <c r="K147" s="195"/>
      <c r="L147" s="40"/>
      <c r="M147" s="196" t="s">
        <v>1</v>
      </c>
      <c r="N147" s="197" t="s">
        <v>41</v>
      </c>
      <c r="O147" s="72"/>
      <c r="P147" s="198">
        <f t="shared" si="1"/>
        <v>0</v>
      </c>
      <c r="Q147" s="198">
        <v>0</v>
      </c>
      <c r="R147" s="198">
        <f t="shared" si="2"/>
        <v>0</v>
      </c>
      <c r="S147" s="198">
        <v>0</v>
      </c>
      <c r="T147" s="199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163</v>
      </c>
      <c r="AT147" s="200" t="s">
        <v>159</v>
      </c>
      <c r="AU147" s="200" t="s">
        <v>102</v>
      </c>
      <c r="AY147" s="18" t="s">
        <v>156</v>
      </c>
      <c r="BE147" s="201">
        <f t="shared" si="4"/>
        <v>0</v>
      </c>
      <c r="BF147" s="201">
        <f t="shared" si="5"/>
        <v>0</v>
      </c>
      <c r="BG147" s="201">
        <f t="shared" si="6"/>
        <v>0</v>
      </c>
      <c r="BH147" s="201">
        <f t="shared" si="7"/>
        <v>0</v>
      </c>
      <c r="BI147" s="201">
        <f t="shared" si="8"/>
        <v>0</v>
      </c>
      <c r="BJ147" s="18" t="s">
        <v>102</v>
      </c>
      <c r="BK147" s="202">
        <f t="shared" si="9"/>
        <v>0</v>
      </c>
      <c r="BL147" s="18" t="s">
        <v>163</v>
      </c>
      <c r="BM147" s="200" t="s">
        <v>350</v>
      </c>
    </row>
    <row r="148" spans="1:65" s="2" customFormat="1" ht="14.4" customHeight="1">
      <c r="A148" s="35"/>
      <c r="B148" s="36"/>
      <c r="C148" s="189" t="s">
        <v>262</v>
      </c>
      <c r="D148" s="189" t="s">
        <v>159</v>
      </c>
      <c r="E148" s="190" t="s">
        <v>1010</v>
      </c>
      <c r="F148" s="191" t="s">
        <v>1011</v>
      </c>
      <c r="G148" s="192" t="s">
        <v>175</v>
      </c>
      <c r="H148" s="193">
        <v>1</v>
      </c>
      <c r="I148" s="194"/>
      <c r="J148" s="193">
        <f t="shared" si="0"/>
        <v>0</v>
      </c>
      <c r="K148" s="195"/>
      <c r="L148" s="40"/>
      <c r="M148" s="196" t="s">
        <v>1</v>
      </c>
      <c r="N148" s="197" t="s">
        <v>41</v>
      </c>
      <c r="O148" s="72"/>
      <c r="P148" s="198">
        <f t="shared" si="1"/>
        <v>0</v>
      </c>
      <c r="Q148" s="198">
        <v>0</v>
      </c>
      <c r="R148" s="198">
        <f t="shared" si="2"/>
        <v>0</v>
      </c>
      <c r="S148" s="198">
        <v>0</v>
      </c>
      <c r="T148" s="199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163</v>
      </c>
      <c r="AT148" s="200" t="s">
        <v>159</v>
      </c>
      <c r="AU148" s="200" t="s">
        <v>102</v>
      </c>
      <c r="AY148" s="18" t="s">
        <v>156</v>
      </c>
      <c r="BE148" s="201">
        <f t="shared" si="4"/>
        <v>0</v>
      </c>
      <c r="BF148" s="201">
        <f t="shared" si="5"/>
        <v>0</v>
      </c>
      <c r="BG148" s="201">
        <f t="shared" si="6"/>
        <v>0</v>
      </c>
      <c r="BH148" s="201">
        <f t="shared" si="7"/>
        <v>0</v>
      </c>
      <c r="BI148" s="201">
        <f t="shared" si="8"/>
        <v>0</v>
      </c>
      <c r="BJ148" s="18" t="s">
        <v>102</v>
      </c>
      <c r="BK148" s="202">
        <f t="shared" si="9"/>
        <v>0</v>
      </c>
      <c r="BL148" s="18" t="s">
        <v>163</v>
      </c>
      <c r="BM148" s="200" t="s">
        <v>362</v>
      </c>
    </row>
    <row r="149" spans="1:65" s="2" customFormat="1" ht="24.15" customHeight="1">
      <c r="A149" s="35"/>
      <c r="B149" s="36"/>
      <c r="C149" s="189" t="s">
        <v>272</v>
      </c>
      <c r="D149" s="189" t="s">
        <v>159</v>
      </c>
      <c r="E149" s="190" t="s">
        <v>1012</v>
      </c>
      <c r="F149" s="191" t="s">
        <v>1013</v>
      </c>
      <c r="G149" s="192" t="s">
        <v>175</v>
      </c>
      <c r="H149" s="193">
        <v>1</v>
      </c>
      <c r="I149" s="194"/>
      <c r="J149" s="193">
        <f t="shared" si="0"/>
        <v>0</v>
      </c>
      <c r="K149" s="195"/>
      <c r="L149" s="40"/>
      <c r="M149" s="196" t="s">
        <v>1</v>
      </c>
      <c r="N149" s="197" t="s">
        <v>41</v>
      </c>
      <c r="O149" s="72"/>
      <c r="P149" s="198">
        <f t="shared" si="1"/>
        <v>0</v>
      </c>
      <c r="Q149" s="198">
        <v>0</v>
      </c>
      <c r="R149" s="198">
        <f t="shared" si="2"/>
        <v>0</v>
      </c>
      <c r="S149" s="198">
        <v>0</v>
      </c>
      <c r="T149" s="199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163</v>
      </c>
      <c r="AT149" s="200" t="s">
        <v>159</v>
      </c>
      <c r="AU149" s="200" t="s">
        <v>102</v>
      </c>
      <c r="AY149" s="18" t="s">
        <v>156</v>
      </c>
      <c r="BE149" s="201">
        <f t="shared" si="4"/>
        <v>0</v>
      </c>
      <c r="BF149" s="201">
        <f t="shared" si="5"/>
        <v>0</v>
      </c>
      <c r="BG149" s="201">
        <f t="shared" si="6"/>
        <v>0</v>
      </c>
      <c r="BH149" s="201">
        <f t="shared" si="7"/>
        <v>0</v>
      </c>
      <c r="BI149" s="201">
        <f t="shared" si="8"/>
        <v>0</v>
      </c>
      <c r="BJ149" s="18" t="s">
        <v>102</v>
      </c>
      <c r="BK149" s="202">
        <f t="shared" si="9"/>
        <v>0</v>
      </c>
      <c r="BL149" s="18" t="s">
        <v>163</v>
      </c>
      <c r="BM149" s="200" t="s">
        <v>387</v>
      </c>
    </row>
    <row r="150" spans="1:65" s="2" customFormat="1" ht="14.4" customHeight="1">
      <c r="A150" s="35"/>
      <c r="B150" s="36"/>
      <c r="C150" s="189" t="s">
        <v>281</v>
      </c>
      <c r="D150" s="189" t="s">
        <v>159</v>
      </c>
      <c r="E150" s="190" t="s">
        <v>1014</v>
      </c>
      <c r="F150" s="191" t="s">
        <v>1015</v>
      </c>
      <c r="G150" s="192" t="s">
        <v>175</v>
      </c>
      <c r="H150" s="193">
        <v>1</v>
      </c>
      <c r="I150" s="194"/>
      <c r="J150" s="193">
        <f t="shared" si="0"/>
        <v>0</v>
      </c>
      <c r="K150" s="195"/>
      <c r="L150" s="40"/>
      <c r="M150" s="196" t="s">
        <v>1</v>
      </c>
      <c r="N150" s="197" t="s">
        <v>41</v>
      </c>
      <c r="O150" s="72"/>
      <c r="P150" s="198">
        <f t="shared" si="1"/>
        <v>0</v>
      </c>
      <c r="Q150" s="198">
        <v>0</v>
      </c>
      <c r="R150" s="198">
        <f t="shared" si="2"/>
        <v>0</v>
      </c>
      <c r="S150" s="198">
        <v>0</v>
      </c>
      <c r="T150" s="199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163</v>
      </c>
      <c r="AT150" s="200" t="s">
        <v>159</v>
      </c>
      <c r="AU150" s="200" t="s">
        <v>102</v>
      </c>
      <c r="AY150" s="18" t="s">
        <v>156</v>
      </c>
      <c r="BE150" s="201">
        <f t="shared" si="4"/>
        <v>0</v>
      </c>
      <c r="BF150" s="201">
        <f t="shared" si="5"/>
        <v>0</v>
      </c>
      <c r="BG150" s="201">
        <f t="shared" si="6"/>
        <v>0</v>
      </c>
      <c r="BH150" s="201">
        <f t="shared" si="7"/>
        <v>0</v>
      </c>
      <c r="BI150" s="201">
        <f t="shared" si="8"/>
        <v>0</v>
      </c>
      <c r="BJ150" s="18" t="s">
        <v>102</v>
      </c>
      <c r="BK150" s="202">
        <f t="shared" si="9"/>
        <v>0</v>
      </c>
      <c r="BL150" s="18" t="s">
        <v>163</v>
      </c>
      <c r="BM150" s="200" t="s">
        <v>396</v>
      </c>
    </row>
    <row r="151" spans="1:65" s="2" customFormat="1" ht="24.15" customHeight="1">
      <c r="A151" s="35"/>
      <c r="B151" s="36"/>
      <c r="C151" s="189" t="s">
        <v>7</v>
      </c>
      <c r="D151" s="189" t="s">
        <v>159</v>
      </c>
      <c r="E151" s="190" t="s">
        <v>1068</v>
      </c>
      <c r="F151" s="191" t="s">
        <v>1019</v>
      </c>
      <c r="G151" s="192" t="s">
        <v>253</v>
      </c>
      <c r="H151" s="193">
        <v>0.5</v>
      </c>
      <c r="I151" s="194"/>
      <c r="J151" s="193">
        <f t="shared" si="0"/>
        <v>0</v>
      </c>
      <c r="K151" s="195"/>
      <c r="L151" s="40"/>
      <c r="M151" s="196" t="s">
        <v>1</v>
      </c>
      <c r="N151" s="197" t="s">
        <v>41</v>
      </c>
      <c r="O151" s="72"/>
      <c r="P151" s="198">
        <f t="shared" si="1"/>
        <v>0</v>
      </c>
      <c r="Q151" s="198">
        <v>0</v>
      </c>
      <c r="R151" s="198">
        <f t="shared" si="2"/>
        <v>0</v>
      </c>
      <c r="S151" s="198">
        <v>0</v>
      </c>
      <c r="T151" s="199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163</v>
      </c>
      <c r="AT151" s="200" t="s">
        <v>159</v>
      </c>
      <c r="AU151" s="200" t="s">
        <v>102</v>
      </c>
      <c r="AY151" s="18" t="s">
        <v>156</v>
      </c>
      <c r="BE151" s="201">
        <f t="shared" si="4"/>
        <v>0</v>
      </c>
      <c r="BF151" s="201">
        <f t="shared" si="5"/>
        <v>0</v>
      </c>
      <c r="BG151" s="201">
        <f t="shared" si="6"/>
        <v>0</v>
      </c>
      <c r="BH151" s="201">
        <f t="shared" si="7"/>
        <v>0</v>
      </c>
      <c r="BI151" s="201">
        <f t="shared" si="8"/>
        <v>0</v>
      </c>
      <c r="BJ151" s="18" t="s">
        <v>102</v>
      </c>
      <c r="BK151" s="202">
        <f t="shared" si="9"/>
        <v>0</v>
      </c>
      <c r="BL151" s="18" t="s">
        <v>163</v>
      </c>
      <c r="BM151" s="200" t="s">
        <v>404</v>
      </c>
    </row>
    <row r="152" spans="1:65" s="12" customFormat="1" ht="22.95" customHeight="1">
      <c r="B152" s="173"/>
      <c r="C152" s="174"/>
      <c r="D152" s="175" t="s">
        <v>74</v>
      </c>
      <c r="E152" s="187" t="s">
        <v>1020</v>
      </c>
      <c r="F152" s="187" t="s">
        <v>833</v>
      </c>
      <c r="G152" s="174"/>
      <c r="H152" s="174"/>
      <c r="I152" s="177"/>
      <c r="J152" s="188">
        <f>BK152</f>
        <v>0</v>
      </c>
      <c r="K152" s="174"/>
      <c r="L152" s="179"/>
      <c r="M152" s="180"/>
      <c r="N152" s="181"/>
      <c r="O152" s="181"/>
      <c r="P152" s="182">
        <f>SUM(P153:P156)</f>
        <v>0</v>
      </c>
      <c r="Q152" s="181"/>
      <c r="R152" s="182">
        <f>SUM(R153:R156)</f>
        <v>0</v>
      </c>
      <c r="S152" s="181"/>
      <c r="T152" s="183">
        <f>SUM(T153:T156)</f>
        <v>0</v>
      </c>
      <c r="AR152" s="184" t="s">
        <v>83</v>
      </c>
      <c r="AT152" s="185" t="s">
        <v>74</v>
      </c>
      <c r="AU152" s="185" t="s">
        <v>83</v>
      </c>
      <c r="AY152" s="184" t="s">
        <v>156</v>
      </c>
      <c r="BK152" s="186">
        <f>SUM(BK153:BK156)</f>
        <v>0</v>
      </c>
    </row>
    <row r="153" spans="1:65" s="2" customFormat="1" ht="14.4" customHeight="1">
      <c r="A153" s="35"/>
      <c r="B153" s="36"/>
      <c r="C153" s="189" t="s">
        <v>292</v>
      </c>
      <c r="D153" s="189" t="s">
        <v>159</v>
      </c>
      <c r="E153" s="190" t="s">
        <v>1069</v>
      </c>
      <c r="F153" s="191" t="s">
        <v>1030</v>
      </c>
      <c r="G153" s="192" t="s">
        <v>893</v>
      </c>
      <c r="H153" s="193">
        <v>2</v>
      </c>
      <c r="I153" s="194"/>
      <c r="J153" s="193">
        <f>ROUND(I153*H153,3)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163</v>
      </c>
      <c r="AT153" s="200" t="s">
        <v>159</v>
      </c>
      <c r="AU153" s="200" t="s">
        <v>102</v>
      </c>
      <c r="AY153" s="18" t="s">
        <v>156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8" t="s">
        <v>102</v>
      </c>
      <c r="BK153" s="202">
        <f>ROUND(I153*H153,3)</f>
        <v>0</v>
      </c>
      <c r="BL153" s="18" t="s">
        <v>163</v>
      </c>
      <c r="BM153" s="200" t="s">
        <v>412</v>
      </c>
    </row>
    <row r="154" spans="1:65" s="2" customFormat="1" ht="14.4" customHeight="1">
      <c r="A154" s="35"/>
      <c r="B154" s="36"/>
      <c r="C154" s="189" t="s">
        <v>299</v>
      </c>
      <c r="D154" s="189" t="s">
        <v>159</v>
      </c>
      <c r="E154" s="190" t="s">
        <v>1070</v>
      </c>
      <c r="F154" s="191" t="s">
        <v>1036</v>
      </c>
      <c r="G154" s="192" t="s">
        <v>893</v>
      </c>
      <c r="H154" s="193">
        <v>4</v>
      </c>
      <c r="I154" s="194"/>
      <c r="J154" s="193">
        <f>ROUND(I154*H154,3)</f>
        <v>0</v>
      </c>
      <c r="K154" s="195"/>
      <c r="L154" s="40"/>
      <c r="M154" s="196" t="s">
        <v>1</v>
      </c>
      <c r="N154" s="197" t="s">
        <v>41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163</v>
      </c>
      <c r="AT154" s="200" t="s">
        <v>159</v>
      </c>
      <c r="AU154" s="200" t="s">
        <v>102</v>
      </c>
      <c r="AY154" s="18" t="s">
        <v>156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8" t="s">
        <v>102</v>
      </c>
      <c r="BK154" s="202">
        <f>ROUND(I154*H154,3)</f>
        <v>0</v>
      </c>
      <c r="BL154" s="18" t="s">
        <v>163</v>
      </c>
      <c r="BM154" s="200" t="s">
        <v>420</v>
      </c>
    </row>
    <row r="155" spans="1:65" s="2" customFormat="1" ht="14.4" customHeight="1">
      <c r="A155" s="35"/>
      <c r="B155" s="36"/>
      <c r="C155" s="189" t="s">
        <v>304</v>
      </c>
      <c r="D155" s="189" t="s">
        <v>159</v>
      </c>
      <c r="E155" s="190" t="s">
        <v>1071</v>
      </c>
      <c r="F155" s="191" t="s">
        <v>1038</v>
      </c>
      <c r="G155" s="192" t="s">
        <v>893</v>
      </c>
      <c r="H155" s="193">
        <v>12</v>
      </c>
      <c r="I155" s="194"/>
      <c r="J155" s="193">
        <f>ROUND(I155*H155,3)</f>
        <v>0</v>
      </c>
      <c r="K155" s="195"/>
      <c r="L155" s="40"/>
      <c r="M155" s="196" t="s">
        <v>1</v>
      </c>
      <c r="N155" s="197" t="s">
        <v>41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163</v>
      </c>
      <c r="AT155" s="200" t="s">
        <v>159</v>
      </c>
      <c r="AU155" s="200" t="s">
        <v>102</v>
      </c>
      <c r="AY155" s="18" t="s">
        <v>156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8" t="s">
        <v>102</v>
      </c>
      <c r="BK155" s="202">
        <f>ROUND(I155*H155,3)</f>
        <v>0</v>
      </c>
      <c r="BL155" s="18" t="s">
        <v>163</v>
      </c>
      <c r="BM155" s="200" t="s">
        <v>428</v>
      </c>
    </row>
    <row r="156" spans="1:65" s="2" customFormat="1" ht="14.4" customHeight="1">
      <c r="A156" s="35"/>
      <c r="B156" s="36"/>
      <c r="C156" s="189" t="s">
        <v>107</v>
      </c>
      <c r="D156" s="189" t="s">
        <v>159</v>
      </c>
      <c r="E156" s="190" t="s">
        <v>1072</v>
      </c>
      <c r="F156" s="191" t="s">
        <v>1040</v>
      </c>
      <c r="G156" s="192" t="s">
        <v>893</v>
      </c>
      <c r="H156" s="193">
        <v>12</v>
      </c>
      <c r="I156" s="194"/>
      <c r="J156" s="193">
        <f>ROUND(I156*H156,3)</f>
        <v>0</v>
      </c>
      <c r="K156" s="195"/>
      <c r="L156" s="40"/>
      <c r="M156" s="246" t="s">
        <v>1</v>
      </c>
      <c r="N156" s="247" t="s">
        <v>41</v>
      </c>
      <c r="O156" s="248"/>
      <c r="P156" s="249">
        <f>O156*H156</f>
        <v>0</v>
      </c>
      <c r="Q156" s="249">
        <v>0</v>
      </c>
      <c r="R156" s="249">
        <f>Q156*H156</f>
        <v>0</v>
      </c>
      <c r="S156" s="249">
        <v>0</v>
      </c>
      <c r="T156" s="250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163</v>
      </c>
      <c r="AT156" s="200" t="s">
        <v>159</v>
      </c>
      <c r="AU156" s="200" t="s">
        <v>102</v>
      </c>
      <c r="AY156" s="18" t="s">
        <v>156</v>
      </c>
      <c r="BE156" s="201">
        <f>IF(N156="základná",J156,0)</f>
        <v>0</v>
      </c>
      <c r="BF156" s="201">
        <f>IF(N156="znížená",J156,0)</f>
        <v>0</v>
      </c>
      <c r="BG156" s="201">
        <f>IF(N156="zákl. prenesená",J156,0)</f>
        <v>0</v>
      </c>
      <c r="BH156" s="201">
        <f>IF(N156="zníž. prenesená",J156,0)</f>
        <v>0</v>
      </c>
      <c r="BI156" s="201">
        <f>IF(N156="nulová",J156,0)</f>
        <v>0</v>
      </c>
      <c r="BJ156" s="18" t="s">
        <v>102</v>
      </c>
      <c r="BK156" s="202">
        <f>ROUND(I156*H156,3)</f>
        <v>0</v>
      </c>
      <c r="BL156" s="18" t="s">
        <v>163</v>
      </c>
      <c r="BM156" s="200" t="s">
        <v>442</v>
      </c>
    </row>
    <row r="157" spans="1:65" s="2" customFormat="1" ht="6.9" customHeight="1">
      <c r="A157" s="35"/>
      <c r="B157" s="55"/>
      <c r="C157" s="56"/>
      <c r="D157" s="56"/>
      <c r="E157" s="56"/>
      <c r="F157" s="56"/>
      <c r="G157" s="56"/>
      <c r="H157" s="56"/>
      <c r="I157" s="56"/>
      <c r="J157" s="56"/>
      <c r="K157" s="56"/>
      <c r="L157" s="40"/>
      <c r="M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</row>
  </sheetData>
  <sheetProtection algorithmName="SHA-512" hashValue="da5UKOY8hFqQQyhSBvNyN+cvpH9uepTcWZptDen7NfSfKyEi2mzK/elX8HuqGJ1mHAFYp9j3xJVoNajIkhZ9fg==" saltValue="KtorA/pm4T40zwEI/hjYIGHQonf7LDqM3B7uXcwmCQ12477j63SvO9zSHGC4Td5ElWhE1AevWmNZH3TNrRGEBg==" spinCount="100000" sheet="1" objects="1" scenarios="1" formatColumns="0" formatRows="0" autoFilter="0"/>
  <autoFilter ref="C123:K156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6"/>
  <sheetViews>
    <sheetView showGridLines="0" topLeftCell="A92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8" t="s">
        <v>99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321" t="str">
        <f>'Rekapitulácia stavby'!K6</f>
        <v>Revitalizácia športového areálu Slávia - futbal.ihrisko z umelou trávou č.6</v>
      </c>
      <c r="F7" s="322"/>
      <c r="G7" s="322"/>
      <c r="H7" s="322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3" t="s">
        <v>1073</v>
      </c>
      <c r="F9" s="324"/>
      <c r="G9" s="324"/>
      <c r="H9" s="32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5" t="str">
        <f>'Rekapitulácia stavby'!E14</f>
        <v>Vyplň údaj</v>
      </c>
      <c r="F18" s="326"/>
      <c r="G18" s="326"/>
      <c r="H18" s="326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33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27" t="s">
        <v>1</v>
      </c>
      <c r="F27" s="327"/>
      <c r="G27" s="327"/>
      <c r="H27" s="327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ROUND((SUM(BE122:BE155)),  2)</f>
        <v>0</v>
      </c>
      <c r="G33" s="35"/>
      <c r="H33" s="35"/>
      <c r="I33" s="126">
        <v>0.2</v>
      </c>
      <c r="J33" s="125">
        <f>ROUND(((SUM(BE122:BE155))*I33),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ROUND((SUM(BF122:BF155)),  2)</f>
        <v>0</v>
      </c>
      <c r="G34" s="35"/>
      <c r="H34" s="35"/>
      <c r="I34" s="126">
        <v>0.2</v>
      </c>
      <c r="J34" s="125">
        <f>ROUND(((SUM(BF122:BF155))*I34),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ROUND((SUM(BG122:BG155)),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ROUND((SUM(BH122:BH155)),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ROUND((SUM(BI122:BI155)),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9" t="str">
        <f>E7</f>
        <v>Revitalizácia športového areálu Slávia - futbal.ihrisko z umelou trávou č.6</v>
      </c>
      <c r="F85" s="320"/>
      <c r="G85" s="320"/>
      <c r="H85" s="320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TO 01 - Ochladzovanie umelej plochy</v>
      </c>
      <c r="F87" s="318"/>
      <c r="G87" s="318"/>
      <c r="H87" s="318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Ing.Igor Janečka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1074</v>
      </c>
      <c r="E97" s="152"/>
      <c r="F97" s="152"/>
      <c r="G97" s="152"/>
      <c r="H97" s="152"/>
      <c r="I97" s="152"/>
      <c r="J97" s="153">
        <f>J123</f>
        <v>0</v>
      </c>
      <c r="K97" s="150"/>
      <c r="L97" s="154"/>
    </row>
    <row r="98" spans="1:31" s="10" customFormat="1" ht="19.95" customHeight="1">
      <c r="B98" s="155"/>
      <c r="C98" s="156"/>
      <c r="D98" s="157" t="s">
        <v>1075</v>
      </c>
      <c r="E98" s="158"/>
      <c r="F98" s="158"/>
      <c r="G98" s="158"/>
      <c r="H98" s="158"/>
      <c r="I98" s="158"/>
      <c r="J98" s="159">
        <f>J124</f>
        <v>0</v>
      </c>
      <c r="K98" s="156"/>
      <c r="L98" s="160"/>
    </row>
    <row r="99" spans="1:31" s="10" customFormat="1" ht="19.95" customHeight="1">
      <c r="B99" s="155"/>
      <c r="C99" s="156"/>
      <c r="D99" s="157" t="s">
        <v>1076</v>
      </c>
      <c r="E99" s="158"/>
      <c r="F99" s="158"/>
      <c r="G99" s="158"/>
      <c r="H99" s="158"/>
      <c r="I99" s="158"/>
      <c r="J99" s="159">
        <f>J129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1077</v>
      </c>
      <c r="E100" s="158"/>
      <c r="F100" s="158"/>
      <c r="G100" s="158"/>
      <c r="H100" s="158"/>
      <c r="I100" s="158"/>
      <c r="J100" s="159">
        <f>J136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1078</v>
      </c>
      <c r="E101" s="158"/>
      <c r="F101" s="158"/>
      <c r="G101" s="158"/>
      <c r="H101" s="158"/>
      <c r="I101" s="158"/>
      <c r="J101" s="159">
        <f>J148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1079</v>
      </c>
      <c r="E102" s="158"/>
      <c r="F102" s="158"/>
      <c r="G102" s="158"/>
      <c r="H102" s="158"/>
      <c r="I102" s="158"/>
      <c r="J102" s="159">
        <f>J152</f>
        <v>0</v>
      </c>
      <c r="K102" s="156"/>
      <c r="L102" s="160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14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19" t="str">
        <f>E7</f>
        <v>Revitalizácia športového areálu Slávia - futbal.ihrisko z umelou trávou č.6</v>
      </c>
      <c r="F112" s="320"/>
      <c r="G112" s="320"/>
      <c r="H112" s="320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02" t="str">
        <f>E9</f>
        <v>TO 01 - Ochladzovanie umelej plochy</v>
      </c>
      <c r="F114" s="318"/>
      <c r="G114" s="318"/>
      <c r="H114" s="318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18</v>
      </c>
      <c r="D116" s="37"/>
      <c r="E116" s="37"/>
      <c r="F116" s="28" t="str">
        <f>F12</f>
        <v>Trnava</v>
      </c>
      <c r="G116" s="37"/>
      <c r="H116" s="37"/>
      <c r="I116" s="30" t="s">
        <v>20</v>
      </c>
      <c r="J116" s="67" t="str">
        <f>IF(J12="","",J12)</f>
        <v>12. 8. 2020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40.200000000000003" customHeight="1">
      <c r="A118" s="35"/>
      <c r="B118" s="36"/>
      <c r="C118" s="30" t="s">
        <v>22</v>
      </c>
      <c r="D118" s="37"/>
      <c r="E118" s="37"/>
      <c r="F118" s="28" t="str">
        <f>E15</f>
        <v>Mesto Trnava, Trhová 3, 917 71 Trnava</v>
      </c>
      <c r="G118" s="37"/>
      <c r="H118" s="37"/>
      <c r="I118" s="30" t="s">
        <v>28</v>
      </c>
      <c r="J118" s="33" t="str">
        <f>E21</f>
        <v>Ing. Dušan Krupala, 1443*A*1 Pozemné stavby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26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Ing.Igor Janečka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1"/>
      <c r="B121" s="162"/>
      <c r="C121" s="163" t="s">
        <v>143</v>
      </c>
      <c r="D121" s="164" t="s">
        <v>60</v>
      </c>
      <c r="E121" s="164" t="s">
        <v>56</v>
      </c>
      <c r="F121" s="164" t="s">
        <v>57</v>
      </c>
      <c r="G121" s="164" t="s">
        <v>144</v>
      </c>
      <c r="H121" s="164" t="s">
        <v>145</v>
      </c>
      <c r="I121" s="164" t="s">
        <v>146</v>
      </c>
      <c r="J121" s="165" t="s">
        <v>126</v>
      </c>
      <c r="K121" s="166" t="s">
        <v>147</v>
      </c>
      <c r="L121" s="167"/>
      <c r="M121" s="76" t="s">
        <v>1</v>
      </c>
      <c r="N121" s="77" t="s">
        <v>39</v>
      </c>
      <c r="O121" s="77" t="s">
        <v>148</v>
      </c>
      <c r="P121" s="77" t="s">
        <v>149</v>
      </c>
      <c r="Q121" s="77" t="s">
        <v>150</v>
      </c>
      <c r="R121" s="77" t="s">
        <v>151</v>
      </c>
      <c r="S121" s="77" t="s">
        <v>152</v>
      </c>
      <c r="T121" s="78" t="s">
        <v>153</v>
      </c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</row>
    <row r="122" spans="1:65" s="2" customFormat="1" ht="22.95" customHeight="1">
      <c r="A122" s="35"/>
      <c r="B122" s="36"/>
      <c r="C122" s="83" t="s">
        <v>127</v>
      </c>
      <c r="D122" s="37"/>
      <c r="E122" s="37"/>
      <c r="F122" s="37"/>
      <c r="G122" s="37"/>
      <c r="H122" s="37"/>
      <c r="I122" s="37"/>
      <c r="J122" s="168">
        <f>BK122</f>
        <v>0</v>
      </c>
      <c r="K122" s="37"/>
      <c r="L122" s="40"/>
      <c r="M122" s="79"/>
      <c r="N122" s="169"/>
      <c r="O122" s="80"/>
      <c r="P122" s="170">
        <f>P123</f>
        <v>0</v>
      </c>
      <c r="Q122" s="80"/>
      <c r="R122" s="170">
        <f>R123</f>
        <v>0</v>
      </c>
      <c r="S122" s="80"/>
      <c r="T122" s="171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74</v>
      </c>
      <c r="AU122" s="18" t="s">
        <v>128</v>
      </c>
      <c r="BK122" s="172">
        <f>BK123</f>
        <v>0</v>
      </c>
    </row>
    <row r="123" spans="1:65" s="12" customFormat="1" ht="25.95" customHeight="1">
      <c r="B123" s="173"/>
      <c r="C123" s="174"/>
      <c r="D123" s="175" t="s">
        <v>74</v>
      </c>
      <c r="E123" s="176" t="s">
        <v>154</v>
      </c>
      <c r="F123" s="176" t="s">
        <v>154</v>
      </c>
      <c r="G123" s="174"/>
      <c r="H123" s="174"/>
      <c r="I123" s="177"/>
      <c r="J123" s="178">
        <f>BK123</f>
        <v>0</v>
      </c>
      <c r="K123" s="174"/>
      <c r="L123" s="179"/>
      <c r="M123" s="180"/>
      <c r="N123" s="181"/>
      <c r="O123" s="181"/>
      <c r="P123" s="182">
        <f>P124+P129+P136+P148+P152</f>
        <v>0</v>
      </c>
      <c r="Q123" s="181"/>
      <c r="R123" s="182">
        <f>R124+R129+R136+R148+R152</f>
        <v>0</v>
      </c>
      <c r="S123" s="181"/>
      <c r="T123" s="183">
        <f>T124+T129+T136+T148+T152</f>
        <v>0</v>
      </c>
      <c r="AR123" s="184" t="s">
        <v>83</v>
      </c>
      <c r="AT123" s="185" t="s">
        <v>74</v>
      </c>
      <c r="AU123" s="185" t="s">
        <v>75</v>
      </c>
      <c r="AY123" s="184" t="s">
        <v>156</v>
      </c>
      <c r="BK123" s="186">
        <f>BK124+BK129+BK136+BK148+BK152</f>
        <v>0</v>
      </c>
    </row>
    <row r="124" spans="1:65" s="12" customFormat="1" ht="22.95" customHeight="1">
      <c r="B124" s="173"/>
      <c r="C124" s="174"/>
      <c r="D124" s="175" t="s">
        <v>74</v>
      </c>
      <c r="E124" s="187" t="s">
        <v>1080</v>
      </c>
      <c r="F124" s="187" t="s">
        <v>1081</v>
      </c>
      <c r="G124" s="174"/>
      <c r="H124" s="174"/>
      <c r="I124" s="177"/>
      <c r="J124" s="188">
        <f>BK124</f>
        <v>0</v>
      </c>
      <c r="K124" s="174"/>
      <c r="L124" s="179"/>
      <c r="M124" s="180"/>
      <c r="N124" s="181"/>
      <c r="O124" s="181"/>
      <c r="P124" s="182">
        <f>SUM(P125:P128)</f>
        <v>0</v>
      </c>
      <c r="Q124" s="181"/>
      <c r="R124" s="182">
        <f>SUM(R125:R128)</f>
        <v>0</v>
      </c>
      <c r="S124" s="181"/>
      <c r="T124" s="183">
        <f>SUM(T125:T128)</f>
        <v>0</v>
      </c>
      <c r="AR124" s="184" t="s">
        <v>83</v>
      </c>
      <c r="AT124" s="185" t="s">
        <v>74</v>
      </c>
      <c r="AU124" s="185" t="s">
        <v>83</v>
      </c>
      <c r="AY124" s="184" t="s">
        <v>156</v>
      </c>
      <c r="BK124" s="186">
        <f>SUM(BK125:BK128)</f>
        <v>0</v>
      </c>
    </row>
    <row r="125" spans="1:65" s="2" customFormat="1" ht="14.4" customHeight="1">
      <c r="A125" s="35"/>
      <c r="B125" s="36"/>
      <c r="C125" s="189" t="s">
        <v>83</v>
      </c>
      <c r="D125" s="189" t="s">
        <v>159</v>
      </c>
      <c r="E125" s="190" t="s">
        <v>1082</v>
      </c>
      <c r="F125" s="191" t="s">
        <v>1083</v>
      </c>
      <c r="G125" s="192" t="s">
        <v>181</v>
      </c>
      <c r="H125" s="193">
        <v>43.26</v>
      </c>
      <c r="I125" s="194"/>
      <c r="J125" s="193">
        <f>ROUND(I125*H125,3)</f>
        <v>0</v>
      </c>
      <c r="K125" s="195"/>
      <c r="L125" s="40"/>
      <c r="M125" s="196" t="s">
        <v>1</v>
      </c>
      <c r="N125" s="197" t="s">
        <v>41</v>
      </c>
      <c r="O125" s="72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163</v>
      </c>
      <c r="AT125" s="200" t="s">
        <v>159</v>
      </c>
      <c r="AU125" s="200" t="s">
        <v>102</v>
      </c>
      <c r="AY125" s="18" t="s">
        <v>156</v>
      </c>
      <c r="BE125" s="201">
        <f>IF(N125="základná",J125,0)</f>
        <v>0</v>
      </c>
      <c r="BF125" s="201">
        <f>IF(N125="znížená",J125,0)</f>
        <v>0</v>
      </c>
      <c r="BG125" s="201">
        <f>IF(N125="zákl. prenesená",J125,0)</f>
        <v>0</v>
      </c>
      <c r="BH125" s="201">
        <f>IF(N125="zníž. prenesená",J125,0)</f>
        <v>0</v>
      </c>
      <c r="BI125" s="201">
        <f>IF(N125="nulová",J125,0)</f>
        <v>0</v>
      </c>
      <c r="BJ125" s="18" t="s">
        <v>102</v>
      </c>
      <c r="BK125" s="202">
        <f>ROUND(I125*H125,3)</f>
        <v>0</v>
      </c>
      <c r="BL125" s="18" t="s">
        <v>163</v>
      </c>
      <c r="BM125" s="200" t="s">
        <v>102</v>
      </c>
    </row>
    <row r="126" spans="1:65" s="2" customFormat="1" ht="14.4" customHeight="1">
      <c r="A126" s="35"/>
      <c r="B126" s="36"/>
      <c r="C126" s="189" t="s">
        <v>102</v>
      </c>
      <c r="D126" s="189" t="s">
        <v>159</v>
      </c>
      <c r="E126" s="190" t="s">
        <v>1084</v>
      </c>
      <c r="F126" s="191" t="s">
        <v>1085</v>
      </c>
      <c r="G126" s="192" t="s">
        <v>181</v>
      </c>
      <c r="H126" s="193">
        <v>1.2</v>
      </c>
      <c r="I126" s="194"/>
      <c r="J126" s="193">
        <f>ROUND(I126*H126,3)</f>
        <v>0</v>
      </c>
      <c r="K126" s="195"/>
      <c r="L126" s="40"/>
      <c r="M126" s="196" t="s">
        <v>1</v>
      </c>
      <c r="N126" s="197" t="s">
        <v>41</v>
      </c>
      <c r="O126" s="72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163</v>
      </c>
      <c r="AT126" s="200" t="s">
        <v>159</v>
      </c>
      <c r="AU126" s="200" t="s">
        <v>102</v>
      </c>
      <c r="AY126" s="18" t="s">
        <v>156</v>
      </c>
      <c r="BE126" s="201">
        <f>IF(N126="základná",J126,0)</f>
        <v>0</v>
      </c>
      <c r="BF126" s="201">
        <f>IF(N126="znížená",J126,0)</f>
        <v>0</v>
      </c>
      <c r="BG126" s="201">
        <f>IF(N126="zákl. prenesená",J126,0)</f>
        <v>0</v>
      </c>
      <c r="BH126" s="201">
        <f>IF(N126="zníž. prenesená",J126,0)</f>
        <v>0</v>
      </c>
      <c r="BI126" s="201">
        <f>IF(N126="nulová",J126,0)</f>
        <v>0</v>
      </c>
      <c r="BJ126" s="18" t="s">
        <v>102</v>
      </c>
      <c r="BK126" s="202">
        <f>ROUND(I126*H126,3)</f>
        <v>0</v>
      </c>
      <c r="BL126" s="18" t="s">
        <v>163</v>
      </c>
      <c r="BM126" s="200" t="s">
        <v>163</v>
      </c>
    </row>
    <row r="127" spans="1:65" s="2" customFormat="1" ht="14.4" customHeight="1">
      <c r="A127" s="35"/>
      <c r="B127" s="36"/>
      <c r="C127" s="189" t="s">
        <v>186</v>
      </c>
      <c r="D127" s="189" t="s">
        <v>159</v>
      </c>
      <c r="E127" s="190" t="s">
        <v>1086</v>
      </c>
      <c r="F127" s="191" t="s">
        <v>1087</v>
      </c>
      <c r="G127" s="192" t="s">
        <v>181</v>
      </c>
      <c r="H127" s="193">
        <v>44.46</v>
      </c>
      <c r="I127" s="194"/>
      <c r="J127" s="193">
        <f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163</v>
      </c>
      <c r="AT127" s="200" t="s">
        <v>159</v>
      </c>
      <c r="AU127" s="200" t="s">
        <v>102</v>
      </c>
      <c r="AY127" s="18" t="s">
        <v>156</v>
      </c>
      <c r="BE127" s="201">
        <f>IF(N127="základná",J127,0)</f>
        <v>0</v>
      </c>
      <c r="BF127" s="201">
        <f>IF(N127="znížená",J127,0)</f>
        <v>0</v>
      </c>
      <c r="BG127" s="201">
        <f>IF(N127="zákl. prenesená",J127,0)</f>
        <v>0</v>
      </c>
      <c r="BH127" s="201">
        <f>IF(N127="zníž. prenesená",J127,0)</f>
        <v>0</v>
      </c>
      <c r="BI127" s="201">
        <f>IF(N127="nulová",J127,0)</f>
        <v>0</v>
      </c>
      <c r="BJ127" s="18" t="s">
        <v>102</v>
      </c>
      <c r="BK127" s="202">
        <f>ROUND(I127*H127,3)</f>
        <v>0</v>
      </c>
      <c r="BL127" s="18" t="s">
        <v>163</v>
      </c>
      <c r="BM127" s="200" t="s">
        <v>202</v>
      </c>
    </row>
    <row r="128" spans="1:65" s="2" customFormat="1" ht="14.4" customHeight="1">
      <c r="A128" s="35"/>
      <c r="B128" s="36"/>
      <c r="C128" s="189" t="s">
        <v>163</v>
      </c>
      <c r="D128" s="189" t="s">
        <v>159</v>
      </c>
      <c r="E128" s="190" t="s">
        <v>1088</v>
      </c>
      <c r="F128" s="191" t="s">
        <v>1089</v>
      </c>
      <c r="G128" s="192" t="s">
        <v>175</v>
      </c>
      <c r="H128" s="193">
        <v>432</v>
      </c>
      <c r="I128" s="194"/>
      <c r="J128" s="193">
        <f>ROUND(I128*H128,3)</f>
        <v>0</v>
      </c>
      <c r="K128" s="195"/>
      <c r="L128" s="40"/>
      <c r="M128" s="196" t="s">
        <v>1</v>
      </c>
      <c r="N128" s="197" t="s">
        <v>41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163</v>
      </c>
      <c r="AT128" s="200" t="s">
        <v>159</v>
      </c>
      <c r="AU128" s="200" t="s">
        <v>102</v>
      </c>
      <c r="AY128" s="18" t="s">
        <v>156</v>
      </c>
      <c r="BE128" s="201">
        <f>IF(N128="základná",J128,0)</f>
        <v>0</v>
      </c>
      <c r="BF128" s="201">
        <f>IF(N128="znížená",J128,0)</f>
        <v>0</v>
      </c>
      <c r="BG128" s="201">
        <f>IF(N128="zákl. prenesená",J128,0)</f>
        <v>0</v>
      </c>
      <c r="BH128" s="201">
        <f>IF(N128="zníž. prenesená",J128,0)</f>
        <v>0</v>
      </c>
      <c r="BI128" s="201">
        <f>IF(N128="nulová",J128,0)</f>
        <v>0</v>
      </c>
      <c r="BJ128" s="18" t="s">
        <v>102</v>
      </c>
      <c r="BK128" s="202">
        <f>ROUND(I128*H128,3)</f>
        <v>0</v>
      </c>
      <c r="BL128" s="18" t="s">
        <v>163</v>
      </c>
      <c r="BM128" s="200" t="s">
        <v>216</v>
      </c>
    </row>
    <row r="129" spans="1:65" s="12" customFormat="1" ht="22.95" customHeight="1">
      <c r="B129" s="173"/>
      <c r="C129" s="174"/>
      <c r="D129" s="175" t="s">
        <v>74</v>
      </c>
      <c r="E129" s="187" t="s">
        <v>1090</v>
      </c>
      <c r="F129" s="187" t="s">
        <v>1091</v>
      </c>
      <c r="G129" s="174"/>
      <c r="H129" s="174"/>
      <c r="I129" s="177"/>
      <c r="J129" s="188">
        <f>BK129</f>
        <v>0</v>
      </c>
      <c r="K129" s="174"/>
      <c r="L129" s="179"/>
      <c r="M129" s="180"/>
      <c r="N129" s="181"/>
      <c r="O129" s="181"/>
      <c r="P129" s="182">
        <f>SUM(P130:P135)</f>
        <v>0</v>
      </c>
      <c r="Q129" s="181"/>
      <c r="R129" s="182">
        <f>SUM(R130:R135)</f>
        <v>0</v>
      </c>
      <c r="S129" s="181"/>
      <c r="T129" s="183">
        <f>SUM(T130:T135)</f>
        <v>0</v>
      </c>
      <c r="AR129" s="184" t="s">
        <v>83</v>
      </c>
      <c r="AT129" s="185" t="s">
        <v>74</v>
      </c>
      <c r="AU129" s="185" t="s">
        <v>83</v>
      </c>
      <c r="AY129" s="184" t="s">
        <v>156</v>
      </c>
      <c r="BK129" s="186">
        <f>SUM(BK130:BK135)</f>
        <v>0</v>
      </c>
    </row>
    <row r="130" spans="1:65" s="2" customFormat="1" ht="14.4" customHeight="1">
      <c r="A130" s="35"/>
      <c r="B130" s="36"/>
      <c r="C130" s="189" t="s">
        <v>194</v>
      </c>
      <c r="D130" s="189" t="s">
        <v>159</v>
      </c>
      <c r="E130" s="190" t="s">
        <v>1092</v>
      </c>
      <c r="F130" s="191" t="s">
        <v>1093</v>
      </c>
      <c r="G130" s="192" t="s">
        <v>175</v>
      </c>
      <c r="H130" s="193">
        <v>12</v>
      </c>
      <c r="I130" s="194"/>
      <c r="J130" s="193">
        <f t="shared" ref="J130:J135" si="0">ROUND(I130*H130,3)</f>
        <v>0</v>
      </c>
      <c r="K130" s="195"/>
      <c r="L130" s="40"/>
      <c r="M130" s="196" t="s">
        <v>1</v>
      </c>
      <c r="N130" s="197" t="s">
        <v>41</v>
      </c>
      <c r="O130" s="72"/>
      <c r="P130" s="198">
        <f t="shared" ref="P130:P135" si="1">O130*H130</f>
        <v>0</v>
      </c>
      <c r="Q130" s="198">
        <v>0</v>
      </c>
      <c r="R130" s="198">
        <f t="shared" ref="R130:R135" si="2">Q130*H130</f>
        <v>0</v>
      </c>
      <c r="S130" s="198">
        <v>0</v>
      </c>
      <c r="T130" s="199">
        <f t="shared" ref="T130:T135" si="3"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163</v>
      </c>
      <c r="AT130" s="200" t="s">
        <v>159</v>
      </c>
      <c r="AU130" s="200" t="s">
        <v>102</v>
      </c>
      <c r="AY130" s="18" t="s">
        <v>156</v>
      </c>
      <c r="BE130" s="201">
        <f t="shared" ref="BE130:BE135" si="4">IF(N130="základná",J130,0)</f>
        <v>0</v>
      </c>
      <c r="BF130" s="201">
        <f t="shared" ref="BF130:BF135" si="5">IF(N130="znížená",J130,0)</f>
        <v>0</v>
      </c>
      <c r="BG130" s="201">
        <f t="shared" ref="BG130:BG135" si="6">IF(N130="zákl. prenesená",J130,0)</f>
        <v>0</v>
      </c>
      <c r="BH130" s="201">
        <f t="shared" ref="BH130:BH135" si="7">IF(N130="zníž. prenesená",J130,0)</f>
        <v>0</v>
      </c>
      <c r="BI130" s="201">
        <f t="shared" ref="BI130:BI135" si="8">IF(N130="nulová",J130,0)</f>
        <v>0</v>
      </c>
      <c r="BJ130" s="18" t="s">
        <v>102</v>
      </c>
      <c r="BK130" s="202">
        <f t="shared" ref="BK130:BK135" si="9">ROUND(I130*H130,3)</f>
        <v>0</v>
      </c>
      <c r="BL130" s="18" t="s">
        <v>163</v>
      </c>
      <c r="BM130" s="200" t="s">
        <v>224</v>
      </c>
    </row>
    <row r="131" spans="1:65" s="2" customFormat="1" ht="14.4" customHeight="1">
      <c r="A131" s="35"/>
      <c r="B131" s="36"/>
      <c r="C131" s="189" t="s">
        <v>202</v>
      </c>
      <c r="D131" s="189" t="s">
        <v>159</v>
      </c>
      <c r="E131" s="190" t="s">
        <v>1094</v>
      </c>
      <c r="F131" s="191" t="s">
        <v>1095</v>
      </c>
      <c r="G131" s="192" t="s">
        <v>175</v>
      </c>
      <c r="H131" s="193">
        <v>400</v>
      </c>
      <c r="I131" s="194"/>
      <c r="J131" s="193">
        <f t="shared" si="0"/>
        <v>0</v>
      </c>
      <c r="K131" s="195"/>
      <c r="L131" s="40"/>
      <c r="M131" s="196" t="s">
        <v>1</v>
      </c>
      <c r="N131" s="197" t="s">
        <v>41</v>
      </c>
      <c r="O131" s="72"/>
      <c r="P131" s="198">
        <f t="shared" si="1"/>
        <v>0</v>
      </c>
      <c r="Q131" s="198">
        <v>0</v>
      </c>
      <c r="R131" s="198">
        <f t="shared" si="2"/>
        <v>0</v>
      </c>
      <c r="S131" s="198">
        <v>0</v>
      </c>
      <c r="T131" s="199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163</v>
      </c>
      <c r="AT131" s="200" t="s">
        <v>159</v>
      </c>
      <c r="AU131" s="200" t="s">
        <v>102</v>
      </c>
      <c r="AY131" s="18" t="s">
        <v>156</v>
      </c>
      <c r="BE131" s="201">
        <f t="shared" si="4"/>
        <v>0</v>
      </c>
      <c r="BF131" s="201">
        <f t="shared" si="5"/>
        <v>0</v>
      </c>
      <c r="BG131" s="201">
        <f t="shared" si="6"/>
        <v>0</v>
      </c>
      <c r="BH131" s="201">
        <f t="shared" si="7"/>
        <v>0</v>
      </c>
      <c r="BI131" s="201">
        <f t="shared" si="8"/>
        <v>0</v>
      </c>
      <c r="BJ131" s="18" t="s">
        <v>102</v>
      </c>
      <c r="BK131" s="202">
        <f t="shared" si="9"/>
        <v>0</v>
      </c>
      <c r="BL131" s="18" t="s">
        <v>163</v>
      </c>
      <c r="BM131" s="200" t="s">
        <v>235</v>
      </c>
    </row>
    <row r="132" spans="1:65" s="2" customFormat="1" ht="14.4" customHeight="1">
      <c r="A132" s="35"/>
      <c r="B132" s="36"/>
      <c r="C132" s="189" t="s">
        <v>206</v>
      </c>
      <c r="D132" s="189" t="s">
        <v>159</v>
      </c>
      <c r="E132" s="190" t="s">
        <v>1096</v>
      </c>
      <c r="F132" s="191" t="s">
        <v>1097</v>
      </c>
      <c r="G132" s="192" t="s">
        <v>175</v>
      </c>
      <c r="H132" s="193">
        <v>18</v>
      </c>
      <c r="I132" s="194"/>
      <c r="J132" s="193">
        <f t="shared" si="0"/>
        <v>0</v>
      </c>
      <c r="K132" s="195"/>
      <c r="L132" s="40"/>
      <c r="M132" s="196" t="s">
        <v>1</v>
      </c>
      <c r="N132" s="197" t="s">
        <v>41</v>
      </c>
      <c r="O132" s="72"/>
      <c r="P132" s="198">
        <f t="shared" si="1"/>
        <v>0</v>
      </c>
      <c r="Q132" s="198">
        <v>0</v>
      </c>
      <c r="R132" s="198">
        <f t="shared" si="2"/>
        <v>0</v>
      </c>
      <c r="S132" s="198">
        <v>0</v>
      </c>
      <c r="T132" s="199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163</v>
      </c>
      <c r="AT132" s="200" t="s">
        <v>159</v>
      </c>
      <c r="AU132" s="200" t="s">
        <v>102</v>
      </c>
      <c r="AY132" s="18" t="s">
        <v>156</v>
      </c>
      <c r="BE132" s="201">
        <f t="shared" si="4"/>
        <v>0</v>
      </c>
      <c r="BF132" s="201">
        <f t="shared" si="5"/>
        <v>0</v>
      </c>
      <c r="BG132" s="201">
        <f t="shared" si="6"/>
        <v>0</v>
      </c>
      <c r="BH132" s="201">
        <f t="shared" si="7"/>
        <v>0</v>
      </c>
      <c r="BI132" s="201">
        <f t="shared" si="8"/>
        <v>0</v>
      </c>
      <c r="BJ132" s="18" t="s">
        <v>102</v>
      </c>
      <c r="BK132" s="202">
        <f t="shared" si="9"/>
        <v>0</v>
      </c>
      <c r="BL132" s="18" t="s">
        <v>163</v>
      </c>
      <c r="BM132" s="200" t="s">
        <v>246</v>
      </c>
    </row>
    <row r="133" spans="1:65" s="2" customFormat="1" ht="24.15" customHeight="1">
      <c r="A133" s="35"/>
      <c r="B133" s="36"/>
      <c r="C133" s="189" t="s">
        <v>216</v>
      </c>
      <c r="D133" s="189" t="s">
        <v>159</v>
      </c>
      <c r="E133" s="190" t="s">
        <v>1098</v>
      </c>
      <c r="F133" s="191" t="s">
        <v>1099</v>
      </c>
      <c r="G133" s="192" t="s">
        <v>1100</v>
      </c>
      <c r="H133" s="193">
        <v>1</v>
      </c>
      <c r="I133" s="194"/>
      <c r="J133" s="193">
        <f t="shared" si="0"/>
        <v>0</v>
      </c>
      <c r="K133" s="195"/>
      <c r="L133" s="40"/>
      <c r="M133" s="196" t="s">
        <v>1</v>
      </c>
      <c r="N133" s="197" t="s">
        <v>41</v>
      </c>
      <c r="O133" s="72"/>
      <c r="P133" s="198">
        <f t="shared" si="1"/>
        <v>0</v>
      </c>
      <c r="Q133" s="198">
        <v>0</v>
      </c>
      <c r="R133" s="198">
        <f t="shared" si="2"/>
        <v>0</v>
      </c>
      <c r="S133" s="198">
        <v>0</v>
      </c>
      <c r="T133" s="199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163</v>
      </c>
      <c r="AT133" s="200" t="s">
        <v>159</v>
      </c>
      <c r="AU133" s="200" t="s">
        <v>102</v>
      </c>
      <c r="AY133" s="18" t="s">
        <v>156</v>
      </c>
      <c r="BE133" s="201">
        <f t="shared" si="4"/>
        <v>0</v>
      </c>
      <c r="BF133" s="201">
        <f t="shared" si="5"/>
        <v>0</v>
      </c>
      <c r="BG133" s="201">
        <f t="shared" si="6"/>
        <v>0</v>
      </c>
      <c r="BH133" s="201">
        <f t="shared" si="7"/>
        <v>0</v>
      </c>
      <c r="BI133" s="201">
        <f t="shared" si="8"/>
        <v>0</v>
      </c>
      <c r="BJ133" s="18" t="s">
        <v>102</v>
      </c>
      <c r="BK133" s="202">
        <f t="shared" si="9"/>
        <v>0</v>
      </c>
      <c r="BL133" s="18" t="s">
        <v>163</v>
      </c>
      <c r="BM133" s="200" t="s">
        <v>257</v>
      </c>
    </row>
    <row r="134" spans="1:65" s="2" customFormat="1" ht="14.4" customHeight="1">
      <c r="A134" s="35"/>
      <c r="B134" s="36"/>
      <c r="C134" s="189" t="s">
        <v>220</v>
      </c>
      <c r="D134" s="189" t="s">
        <v>159</v>
      </c>
      <c r="E134" s="190" t="s">
        <v>1101</v>
      </c>
      <c r="F134" s="191" t="s">
        <v>1102</v>
      </c>
      <c r="G134" s="192" t="s">
        <v>175</v>
      </c>
      <c r="H134" s="193">
        <v>125</v>
      </c>
      <c r="I134" s="194"/>
      <c r="J134" s="193">
        <f t="shared" si="0"/>
        <v>0</v>
      </c>
      <c r="K134" s="195"/>
      <c r="L134" s="40"/>
      <c r="M134" s="196" t="s">
        <v>1</v>
      </c>
      <c r="N134" s="197" t="s">
        <v>41</v>
      </c>
      <c r="O134" s="72"/>
      <c r="P134" s="198">
        <f t="shared" si="1"/>
        <v>0</v>
      </c>
      <c r="Q134" s="198">
        <v>0</v>
      </c>
      <c r="R134" s="198">
        <f t="shared" si="2"/>
        <v>0</v>
      </c>
      <c r="S134" s="198">
        <v>0</v>
      </c>
      <c r="T134" s="199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 t="shared" si="4"/>
        <v>0</v>
      </c>
      <c r="BF134" s="201">
        <f t="shared" si="5"/>
        <v>0</v>
      </c>
      <c r="BG134" s="201">
        <f t="shared" si="6"/>
        <v>0</v>
      </c>
      <c r="BH134" s="201">
        <f t="shared" si="7"/>
        <v>0</v>
      </c>
      <c r="BI134" s="201">
        <f t="shared" si="8"/>
        <v>0</v>
      </c>
      <c r="BJ134" s="18" t="s">
        <v>102</v>
      </c>
      <c r="BK134" s="202">
        <f t="shared" si="9"/>
        <v>0</v>
      </c>
      <c r="BL134" s="18" t="s">
        <v>163</v>
      </c>
      <c r="BM134" s="200" t="s">
        <v>272</v>
      </c>
    </row>
    <row r="135" spans="1:65" s="2" customFormat="1" ht="14.4" customHeight="1">
      <c r="A135" s="35"/>
      <c r="B135" s="36"/>
      <c r="C135" s="189" t="s">
        <v>224</v>
      </c>
      <c r="D135" s="189" t="s">
        <v>159</v>
      </c>
      <c r="E135" s="190" t="s">
        <v>1103</v>
      </c>
      <c r="F135" s="191" t="s">
        <v>1104</v>
      </c>
      <c r="G135" s="192" t="s">
        <v>175</v>
      </c>
      <c r="H135" s="193">
        <v>800</v>
      </c>
      <c r="I135" s="194"/>
      <c r="J135" s="193">
        <f t="shared" si="0"/>
        <v>0</v>
      </c>
      <c r="K135" s="195"/>
      <c r="L135" s="40"/>
      <c r="M135" s="196" t="s">
        <v>1</v>
      </c>
      <c r="N135" s="197" t="s">
        <v>41</v>
      </c>
      <c r="O135" s="72"/>
      <c r="P135" s="198">
        <f t="shared" si="1"/>
        <v>0</v>
      </c>
      <c r="Q135" s="198">
        <v>0</v>
      </c>
      <c r="R135" s="198">
        <f t="shared" si="2"/>
        <v>0</v>
      </c>
      <c r="S135" s="198">
        <v>0</v>
      </c>
      <c r="T135" s="199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163</v>
      </c>
      <c r="AT135" s="200" t="s">
        <v>159</v>
      </c>
      <c r="AU135" s="200" t="s">
        <v>102</v>
      </c>
      <c r="AY135" s="18" t="s">
        <v>156</v>
      </c>
      <c r="BE135" s="201">
        <f t="shared" si="4"/>
        <v>0</v>
      </c>
      <c r="BF135" s="201">
        <f t="shared" si="5"/>
        <v>0</v>
      </c>
      <c r="BG135" s="201">
        <f t="shared" si="6"/>
        <v>0</v>
      </c>
      <c r="BH135" s="201">
        <f t="shared" si="7"/>
        <v>0</v>
      </c>
      <c r="BI135" s="201">
        <f t="shared" si="8"/>
        <v>0</v>
      </c>
      <c r="BJ135" s="18" t="s">
        <v>102</v>
      </c>
      <c r="BK135" s="202">
        <f t="shared" si="9"/>
        <v>0</v>
      </c>
      <c r="BL135" s="18" t="s">
        <v>163</v>
      </c>
      <c r="BM135" s="200" t="s">
        <v>7</v>
      </c>
    </row>
    <row r="136" spans="1:65" s="12" customFormat="1" ht="22.95" customHeight="1">
      <c r="B136" s="173"/>
      <c r="C136" s="174"/>
      <c r="D136" s="175" t="s">
        <v>74</v>
      </c>
      <c r="E136" s="187" t="s">
        <v>1105</v>
      </c>
      <c r="F136" s="187" t="s">
        <v>1106</v>
      </c>
      <c r="G136" s="174"/>
      <c r="H136" s="174"/>
      <c r="I136" s="177"/>
      <c r="J136" s="188">
        <f>BK136</f>
        <v>0</v>
      </c>
      <c r="K136" s="174"/>
      <c r="L136" s="179"/>
      <c r="M136" s="180"/>
      <c r="N136" s="181"/>
      <c r="O136" s="181"/>
      <c r="P136" s="182">
        <f>SUM(P137:P147)</f>
        <v>0</v>
      </c>
      <c r="Q136" s="181"/>
      <c r="R136" s="182">
        <f>SUM(R137:R147)</f>
        <v>0</v>
      </c>
      <c r="S136" s="181"/>
      <c r="T136" s="183">
        <f>SUM(T137:T147)</f>
        <v>0</v>
      </c>
      <c r="AR136" s="184" t="s">
        <v>83</v>
      </c>
      <c r="AT136" s="185" t="s">
        <v>74</v>
      </c>
      <c r="AU136" s="185" t="s">
        <v>83</v>
      </c>
      <c r="AY136" s="184" t="s">
        <v>156</v>
      </c>
      <c r="BK136" s="186">
        <f>SUM(BK137:BK147)</f>
        <v>0</v>
      </c>
    </row>
    <row r="137" spans="1:65" s="2" customFormat="1" ht="24.15" customHeight="1">
      <c r="A137" s="35"/>
      <c r="B137" s="36"/>
      <c r="C137" s="189" t="s">
        <v>230</v>
      </c>
      <c r="D137" s="189" t="s">
        <v>159</v>
      </c>
      <c r="E137" s="190" t="s">
        <v>1107</v>
      </c>
      <c r="F137" s="191" t="s">
        <v>1108</v>
      </c>
      <c r="G137" s="192" t="s">
        <v>162</v>
      </c>
      <c r="H137" s="193">
        <v>1</v>
      </c>
      <c r="I137" s="194"/>
      <c r="J137" s="193">
        <f t="shared" ref="J137:J147" si="10"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 t="shared" ref="P137:P147" si="11">O137*H137</f>
        <v>0</v>
      </c>
      <c r="Q137" s="198">
        <v>0</v>
      </c>
      <c r="R137" s="198">
        <f t="shared" ref="R137:R147" si="12">Q137*H137</f>
        <v>0</v>
      </c>
      <c r="S137" s="198">
        <v>0</v>
      </c>
      <c r="T137" s="199">
        <f t="shared" ref="T137:T147" si="13"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163</v>
      </c>
      <c r="AT137" s="200" t="s">
        <v>159</v>
      </c>
      <c r="AU137" s="200" t="s">
        <v>102</v>
      </c>
      <c r="AY137" s="18" t="s">
        <v>156</v>
      </c>
      <c r="BE137" s="201">
        <f t="shared" ref="BE137:BE147" si="14">IF(N137="základná",J137,0)</f>
        <v>0</v>
      </c>
      <c r="BF137" s="201">
        <f t="shared" ref="BF137:BF147" si="15">IF(N137="znížená",J137,0)</f>
        <v>0</v>
      </c>
      <c r="BG137" s="201">
        <f t="shared" ref="BG137:BG147" si="16">IF(N137="zákl. prenesená",J137,0)</f>
        <v>0</v>
      </c>
      <c r="BH137" s="201">
        <f t="shared" ref="BH137:BH147" si="17">IF(N137="zníž. prenesená",J137,0)</f>
        <v>0</v>
      </c>
      <c r="BI137" s="201">
        <f t="shared" ref="BI137:BI147" si="18">IF(N137="nulová",J137,0)</f>
        <v>0</v>
      </c>
      <c r="BJ137" s="18" t="s">
        <v>102</v>
      </c>
      <c r="BK137" s="202">
        <f t="shared" ref="BK137:BK147" si="19">ROUND(I137*H137,3)</f>
        <v>0</v>
      </c>
      <c r="BL137" s="18" t="s">
        <v>163</v>
      </c>
      <c r="BM137" s="200" t="s">
        <v>299</v>
      </c>
    </row>
    <row r="138" spans="1:65" s="2" customFormat="1" ht="24.15" customHeight="1">
      <c r="A138" s="35"/>
      <c r="B138" s="36"/>
      <c r="C138" s="189" t="s">
        <v>235</v>
      </c>
      <c r="D138" s="189" t="s">
        <v>159</v>
      </c>
      <c r="E138" s="190" t="s">
        <v>1109</v>
      </c>
      <c r="F138" s="191" t="s">
        <v>1110</v>
      </c>
      <c r="G138" s="192" t="s">
        <v>162</v>
      </c>
      <c r="H138" s="193">
        <v>8</v>
      </c>
      <c r="I138" s="194"/>
      <c r="J138" s="193">
        <f t="shared" si="10"/>
        <v>0</v>
      </c>
      <c r="K138" s="195"/>
      <c r="L138" s="40"/>
      <c r="M138" s="196" t="s">
        <v>1</v>
      </c>
      <c r="N138" s="197" t="s">
        <v>41</v>
      </c>
      <c r="O138" s="72"/>
      <c r="P138" s="198">
        <f t="shared" si="11"/>
        <v>0</v>
      </c>
      <c r="Q138" s="198">
        <v>0</v>
      </c>
      <c r="R138" s="198">
        <f t="shared" si="12"/>
        <v>0</v>
      </c>
      <c r="S138" s="198">
        <v>0</v>
      </c>
      <c r="T138" s="199">
        <f t="shared" si="1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163</v>
      </c>
      <c r="AT138" s="200" t="s">
        <v>159</v>
      </c>
      <c r="AU138" s="200" t="s">
        <v>102</v>
      </c>
      <c r="AY138" s="18" t="s">
        <v>156</v>
      </c>
      <c r="BE138" s="201">
        <f t="shared" si="14"/>
        <v>0</v>
      </c>
      <c r="BF138" s="201">
        <f t="shared" si="15"/>
        <v>0</v>
      </c>
      <c r="BG138" s="201">
        <f t="shared" si="16"/>
        <v>0</v>
      </c>
      <c r="BH138" s="201">
        <f t="shared" si="17"/>
        <v>0</v>
      </c>
      <c r="BI138" s="201">
        <f t="shared" si="18"/>
        <v>0</v>
      </c>
      <c r="BJ138" s="18" t="s">
        <v>102</v>
      </c>
      <c r="BK138" s="202">
        <f t="shared" si="19"/>
        <v>0</v>
      </c>
      <c r="BL138" s="18" t="s">
        <v>163</v>
      </c>
      <c r="BM138" s="200" t="s">
        <v>107</v>
      </c>
    </row>
    <row r="139" spans="1:65" s="2" customFormat="1" ht="24.15" customHeight="1">
      <c r="A139" s="35"/>
      <c r="B139" s="36"/>
      <c r="C139" s="189" t="s">
        <v>240</v>
      </c>
      <c r="D139" s="189" t="s">
        <v>159</v>
      </c>
      <c r="E139" s="190" t="s">
        <v>1111</v>
      </c>
      <c r="F139" s="191" t="s">
        <v>1112</v>
      </c>
      <c r="G139" s="192" t="s">
        <v>162</v>
      </c>
      <c r="H139" s="193">
        <v>18</v>
      </c>
      <c r="I139" s="194"/>
      <c r="J139" s="193">
        <f t="shared" si="10"/>
        <v>0</v>
      </c>
      <c r="K139" s="195"/>
      <c r="L139" s="40"/>
      <c r="M139" s="196" t="s">
        <v>1</v>
      </c>
      <c r="N139" s="197" t="s">
        <v>41</v>
      </c>
      <c r="O139" s="72"/>
      <c r="P139" s="198">
        <f t="shared" si="11"/>
        <v>0</v>
      </c>
      <c r="Q139" s="198">
        <v>0</v>
      </c>
      <c r="R139" s="198">
        <f t="shared" si="12"/>
        <v>0</v>
      </c>
      <c r="S139" s="198">
        <v>0</v>
      </c>
      <c r="T139" s="199">
        <f t="shared" si="1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163</v>
      </c>
      <c r="AT139" s="200" t="s">
        <v>159</v>
      </c>
      <c r="AU139" s="200" t="s">
        <v>102</v>
      </c>
      <c r="AY139" s="18" t="s">
        <v>156</v>
      </c>
      <c r="BE139" s="201">
        <f t="shared" si="14"/>
        <v>0</v>
      </c>
      <c r="BF139" s="201">
        <f t="shared" si="15"/>
        <v>0</v>
      </c>
      <c r="BG139" s="201">
        <f t="shared" si="16"/>
        <v>0</v>
      </c>
      <c r="BH139" s="201">
        <f t="shared" si="17"/>
        <v>0</v>
      </c>
      <c r="BI139" s="201">
        <f t="shared" si="18"/>
        <v>0</v>
      </c>
      <c r="BJ139" s="18" t="s">
        <v>102</v>
      </c>
      <c r="BK139" s="202">
        <f t="shared" si="19"/>
        <v>0</v>
      </c>
      <c r="BL139" s="18" t="s">
        <v>163</v>
      </c>
      <c r="BM139" s="200" t="s">
        <v>321</v>
      </c>
    </row>
    <row r="140" spans="1:65" s="2" customFormat="1" ht="14.4" customHeight="1">
      <c r="A140" s="35"/>
      <c r="B140" s="36"/>
      <c r="C140" s="189" t="s">
        <v>246</v>
      </c>
      <c r="D140" s="189" t="s">
        <v>159</v>
      </c>
      <c r="E140" s="190" t="s">
        <v>1113</v>
      </c>
      <c r="F140" s="191" t="s">
        <v>1114</v>
      </c>
      <c r="G140" s="192" t="s">
        <v>162</v>
      </c>
      <c r="H140" s="193">
        <v>9</v>
      </c>
      <c r="I140" s="194"/>
      <c r="J140" s="193">
        <f t="shared" si="10"/>
        <v>0</v>
      </c>
      <c r="K140" s="195"/>
      <c r="L140" s="40"/>
      <c r="M140" s="196" t="s">
        <v>1</v>
      </c>
      <c r="N140" s="197" t="s">
        <v>41</v>
      </c>
      <c r="O140" s="72"/>
      <c r="P140" s="198">
        <f t="shared" si="11"/>
        <v>0</v>
      </c>
      <c r="Q140" s="198">
        <v>0</v>
      </c>
      <c r="R140" s="198">
        <f t="shared" si="12"/>
        <v>0</v>
      </c>
      <c r="S140" s="198">
        <v>0</v>
      </c>
      <c r="T140" s="199">
        <f t="shared" si="1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163</v>
      </c>
      <c r="AT140" s="200" t="s">
        <v>159</v>
      </c>
      <c r="AU140" s="200" t="s">
        <v>102</v>
      </c>
      <c r="AY140" s="18" t="s">
        <v>156</v>
      </c>
      <c r="BE140" s="201">
        <f t="shared" si="14"/>
        <v>0</v>
      </c>
      <c r="BF140" s="201">
        <f t="shared" si="15"/>
        <v>0</v>
      </c>
      <c r="BG140" s="201">
        <f t="shared" si="16"/>
        <v>0</v>
      </c>
      <c r="BH140" s="201">
        <f t="shared" si="17"/>
        <v>0</v>
      </c>
      <c r="BI140" s="201">
        <f t="shared" si="18"/>
        <v>0</v>
      </c>
      <c r="BJ140" s="18" t="s">
        <v>102</v>
      </c>
      <c r="BK140" s="202">
        <f t="shared" si="19"/>
        <v>0</v>
      </c>
      <c r="BL140" s="18" t="s">
        <v>163</v>
      </c>
      <c r="BM140" s="200" t="s">
        <v>332</v>
      </c>
    </row>
    <row r="141" spans="1:65" s="2" customFormat="1" ht="14.4" customHeight="1">
      <c r="A141" s="35"/>
      <c r="B141" s="36"/>
      <c r="C141" s="189" t="s">
        <v>250</v>
      </c>
      <c r="D141" s="189" t="s">
        <v>159</v>
      </c>
      <c r="E141" s="190" t="s">
        <v>1115</v>
      </c>
      <c r="F141" s="191" t="s">
        <v>1116</v>
      </c>
      <c r="G141" s="192" t="s">
        <v>162</v>
      </c>
      <c r="H141" s="193">
        <v>1</v>
      </c>
      <c r="I141" s="194"/>
      <c r="J141" s="193">
        <f t="shared" si="10"/>
        <v>0</v>
      </c>
      <c r="K141" s="195"/>
      <c r="L141" s="40"/>
      <c r="M141" s="196" t="s">
        <v>1</v>
      </c>
      <c r="N141" s="197" t="s">
        <v>41</v>
      </c>
      <c r="O141" s="72"/>
      <c r="P141" s="198">
        <f t="shared" si="11"/>
        <v>0</v>
      </c>
      <c r="Q141" s="198">
        <v>0</v>
      </c>
      <c r="R141" s="198">
        <f t="shared" si="12"/>
        <v>0</v>
      </c>
      <c r="S141" s="198">
        <v>0</v>
      </c>
      <c r="T141" s="199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 t="shared" si="14"/>
        <v>0</v>
      </c>
      <c r="BF141" s="201">
        <f t="shared" si="15"/>
        <v>0</v>
      </c>
      <c r="BG141" s="201">
        <f t="shared" si="16"/>
        <v>0</v>
      </c>
      <c r="BH141" s="201">
        <f t="shared" si="17"/>
        <v>0</v>
      </c>
      <c r="BI141" s="201">
        <f t="shared" si="18"/>
        <v>0</v>
      </c>
      <c r="BJ141" s="18" t="s">
        <v>102</v>
      </c>
      <c r="BK141" s="202">
        <f t="shared" si="19"/>
        <v>0</v>
      </c>
      <c r="BL141" s="18" t="s">
        <v>163</v>
      </c>
      <c r="BM141" s="200" t="s">
        <v>342</v>
      </c>
    </row>
    <row r="142" spans="1:65" s="2" customFormat="1" ht="14.4" customHeight="1">
      <c r="A142" s="35"/>
      <c r="B142" s="36"/>
      <c r="C142" s="189" t="s">
        <v>257</v>
      </c>
      <c r="D142" s="189" t="s">
        <v>159</v>
      </c>
      <c r="E142" s="190" t="s">
        <v>1117</v>
      </c>
      <c r="F142" s="191" t="s">
        <v>1118</v>
      </c>
      <c r="G142" s="192" t="s">
        <v>162</v>
      </c>
      <c r="H142" s="193">
        <v>1</v>
      </c>
      <c r="I142" s="194"/>
      <c r="J142" s="193">
        <f t="shared" si="10"/>
        <v>0</v>
      </c>
      <c r="K142" s="195"/>
      <c r="L142" s="40"/>
      <c r="M142" s="196" t="s">
        <v>1</v>
      </c>
      <c r="N142" s="197" t="s">
        <v>41</v>
      </c>
      <c r="O142" s="72"/>
      <c r="P142" s="198">
        <f t="shared" si="11"/>
        <v>0</v>
      </c>
      <c r="Q142" s="198">
        <v>0</v>
      </c>
      <c r="R142" s="198">
        <f t="shared" si="12"/>
        <v>0</v>
      </c>
      <c r="S142" s="198">
        <v>0</v>
      </c>
      <c r="T142" s="199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163</v>
      </c>
      <c r="AT142" s="200" t="s">
        <v>159</v>
      </c>
      <c r="AU142" s="200" t="s">
        <v>102</v>
      </c>
      <c r="AY142" s="18" t="s">
        <v>156</v>
      </c>
      <c r="BE142" s="201">
        <f t="shared" si="14"/>
        <v>0</v>
      </c>
      <c r="BF142" s="201">
        <f t="shared" si="15"/>
        <v>0</v>
      </c>
      <c r="BG142" s="201">
        <f t="shared" si="16"/>
        <v>0</v>
      </c>
      <c r="BH142" s="201">
        <f t="shared" si="17"/>
        <v>0</v>
      </c>
      <c r="BI142" s="201">
        <f t="shared" si="18"/>
        <v>0</v>
      </c>
      <c r="BJ142" s="18" t="s">
        <v>102</v>
      </c>
      <c r="BK142" s="202">
        <f t="shared" si="19"/>
        <v>0</v>
      </c>
      <c r="BL142" s="18" t="s">
        <v>163</v>
      </c>
      <c r="BM142" s="200" t="s">
        <v>350</v>
      </c>
    </row>
    <row r="143" spans="1:65" s="2" customFormat="1" ht="24.15" customHeight="1">
      <c r="A143" s="35"/>
      <c r="B143" s="36"/>
      <c r="C143" s="189" t="s">
        <v>262</v>
      </c>
      <c r="D143" s="189" t="s">
        <v>159</v>
      </c>
      <c r="E143" s="190" t="s">
        <v>1119</v>
      </c>
      <c r="F143" s="191" t="s">
        <v>1120</v>
      </c>
      <c r="G143" s="192" t="s">
        <v>162</v>
      </c>
      <c r="H143" s="193">
        <v>1</v>
      </c>
      <c r="I143" s="194"/>
      <c r="J143" s="193">
        <f t="shared" si="10"/>
        <v>0</v>
      </c>
      <c r="K143" s="195"/>
      <c r="L143" s="40"/>
      <c r="M143" s="196" t="s">
        <v>1</v>
      </c>
      <c r="N143" s="197" t="s">
        <v>41</v>
      </c>
      <c r="O143" s="72"/>
      <c r="P143" s="198">
        <f t="shared" si="11"/>
        <v>0</v>
      </c>
      <c r="Q143" s="198">
        <v>0</v>
      </c>
      <c r="R143" s="198">
        <f t="shared" si="12"/>
        <v>0</v>
      </c>
      <c r="S143" s="198">
        <v>0</v>
      </c>
      <c r="T143" s="199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163</v>
      </c>
      <c r="AT143" s="200" t="s">
        <v>159</v>
      </c>
      <c r="AU143" s="200" t="s">
        <v>102</v>
      </c>
      <c r="AY143" s="18" t="s">
        <v>156</v>
      </c>
      <c r="BE143" s="201">
        <f t="shared" si="14"/>
        <v>0</v>
      </c>
      <c r="BF143" s="201">
        <f t="shared" si="15"/>
        <v>0</v>
      </c>
      <c r="BG143" s="201">
        <f t="shared" si="16"/>
        <v>0</v>
      </c>
      <c r="BH143" s="201">
        <f t="shared" si="17"/>
        <v>0</v>
      </c>
      <c r="BI143" s="201">
        <f t="shared" si="18"/>
        <v>0</v>
      </c>
      <c r="BJ143" s="18" t="s">
        <v>102</v>
      </c>
      <c r="BK143" s="202">
        <f t="shared" si="19"/>
        <v>0</v>
      </c>
      <c r="BL143" s="18" t="s">
        <v>163</v>
      </c>
      <c r="BM143" s="200" t="s">
        <v>362</v>
      </c>
    </row>
    <row r="144" spans="1:65" s="2" customFormat="1" ht="24.15" customHeight="1">
      <c r="A144" s="35"/>
      <c r="B144" s="36"/>
      <c r="C144" s="189" t="s">
        <v>272</v>
      </c>
      <c r="D144" s="189" t="s">
        <v>159</v>
      </c>
      <c r="E144" s="190" t="s">
        <v>1121</v>
      </c>
      <c r="F144" s="191" t="s">
        <v>1122</v>
      </c>
      <c r="G144" s="192" t="s">
        <v>162</v>
      </c>
      <c r="H144" s="193">
        <v>1</v>
      </c>
      <c r="I144" s="194"/>
      <c r="J144" s="193">
        <f t="shared" si="10"/>
        <v>0</v>
      </c>
      <c r="K144" s="195"/>
      <c r="L144" s="40"/>
      <c r="M144" s="196" t="s">
        <v>1</v>
      </c>
      <c r="N144" s="197" t="s">
        <v>41</v>
      </c>
      <c r="O144" s="72"/>
      <c r="P144" s="198">
        <f t="shared" si="11"/>
        <v>0</v>
      </c>
      <c r="Q144" s="198">
        <v>0</v>
      </c>
      <c r="R144" s="198">
        <f t="shared" si="12"/>
        <v>0</v>
      </c>
      <c r="S144" s="198">
        <v>0</v>
      </c>
      <c r="T144" s="199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163</v>
      </c>
      <c r="AT144" s="200" t="s">
        <v>159</v>
      </c>
      <c r="AU144" s="200" t="s">
        <v>102</v>
      </c>
      <c r="AY144" s="18" t="s">
        <v>156</v>
      </c>
      <c r="BE144" s="201">
        <f t="shared" si="14"/>
        <v>0</v>
      </c>
      <c r="BF144" s="201">
        <f t="shared" si="15"/>
        <v>0</v>
      </c>
      <c r="BG144" s="201">
        <f t="shared" si="16"/>
        <v>0</v>
      </c>
      <c r="BH144" s="201">
        <f t="shared" si="17"/>
        <v>0</v>
      </c>
      <c r="BI144" s="201">
        <f t="shared" si="18"/>
        <v>0</v>
      </c>
      <c r="BJ144" s="18" t="s">
        <v>102</v>
      </c>
      <c r="BK144" s="202">
        <f t="shared" si="19"/>
        <v>0</v>
      </c>
      <c r="BL144" s="18" t="s">
        <v>163</v>
      </c>
      <c r="BM144" s="200" t="s">
        <v>387</v>
      </c>
    </row>
    <row r="145" spans="1:65" s="2" customFormat="1" ht="14.4" customHeight="1">
      <c r="A145" s="35"/>
      <c r="B145" s="36"/>
      <c r="C145" s="189" t="s">
        <v>281</v>
      </c>
      <c r="D145" s="189" t="s">
        <v>159</v>
      </c>
      <c r="E145" s="190" t="s">
        <v>1123</v>
      </c>
      <c r="F145" s="191" t="s">
        <v>1124</v>
      </c>
      <c r="G145" s="192" t="s">
        <v>162</v>
      </c>
      <c r="H145" s="193">
        <v>1</v>
      </c>
      <c r="I145" s="194"/>
      <c r="J145" s="193">
        <f t="shared" si="10"/>
        <v>0</v>
      </c>
      <c r="K145" s="195"/>
      <c r="L145" s="40"/>
      <c r="M145" s="196" t="s">
        <v>1</v>
      </c>
      <c r="N145" s="197" t="s">
        <v>41</v>
      </c>
      <c r="O145" s="72"/>
      <c r="P145" s="198">
        <f t="shared" si="11"/>
        <v>0</v>
      </c>
      <c r="Q145" s="198">
        <v>0</v>
      </c>
      <c r="R145" s="198">
        <f t="shared" si="12"/>
        <v>0</v>
      </c>
      <c r="S145" s="198">
        <v>0</v>
      </c>
      <c r="T145" s="199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163</v>
      </c>
      <c r="AT145" s="200" t="s">
        <v>159</v>
      </c>
      <c r="AU145" s="200" t="s">
        <v>102</v>
      </c>
      <c r="AY145" s="18" t="s">
        <v>156</v>
      </c>
      <c r="BE145" s="201">
        <f t="shared" si="14"/>
        <v>0</v>
      </c>
      <c r="BF145" s="201">
        <f t="shared" si="15"/>
        <v>0</v>
      </c>
      <c r="BG145" s="201">
        <f t="shared" si="16"/>
        <v>0</v>
      </c>
      <c r="BH145" s="201">
        <f t="shared" si="17"/>
        <v>0</v>
      </c>
      <c r="BI145" s="201">
        <f t="shared" si="18"/>
        <v>0</v>
      </c>
      <c r="BJ145" s="18" t="s">
        <v>102</v>
      </c>
      <c r="BK145" s="202">
        <f t="shared" si="19"/>
        <v>0</v>
      </c>
      <c r="BL145" s="18" t="s">
        <v>163</v>
      </c>
      <c r="BM145" s="200" t="s">
        <v>396</v>
      </c>
    </row>
    <row r="146" spans="1:65" s="2" customFormat="1" ht="14.4" customHeight="1">
      <c r="A146" s="35"/>
      <c r="B146" s="36"/>
      <c r="C146" s="189" t="s">
        <v>7</v>
      </c>
      <c r="D146" s="189" t="s">
        <v>159</v>
      </c>
      <c r="E146" s="190" t="s">
        <v>1125</v>
      </c>
      <c r="F146" s="191" t="s">
        <v>1126</v>
      </c>
      <c r="G146" s="192" t="s">
        <v>162</v>
      </c>
      <c r="H146" s="193">
        <v>1</v>
      </c>
      <c r="I146" s="194"/>
      <c r="J146" s="193">
        <f t="shared" si="1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1"/>
        <v>0</v>
      </c>
      <c r="Q146" s="198">
        <v>0</v>
      </c>
      <c r="R146" s="198">
        <f t="shared" si="12"/>
        <v>0</v>
      </c>
      <c r="S146" s="198">
        <v>0</v>
      </c>
      <c r="T146" s="199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163</v>
      </c>
      <c r="AT146" s="200" t="s">
        <v>159</v>
      </c>
      <c r="AU146" s="200" t="s">
        <v>102</v>
      </c>
      <c r="AY146" s="18" t="s">
        <v>156</v>
      </c>
      <c r="BE146" s="201">
        <f t="shared" si="14"/>
        <v>0</v>
      </c>
      <c r="BF146" s="201">
        <f t="shared" si="15"/>
        <v>0</v>
      </c>
      <c r="BG146" s="201">
        <f t="shared" si="16"/>
        <v>0</v>
      </c>
      <c r="BH146" s="201">
        <f t="shared" si="17"/>
        <v>0</v>
      </c>
      <c r="BI146" s="201">
        <f t="shared" si="18"/>
        <v>0</v>
      </c>
      <c r="BJ146" s="18" t="s">
        <v>102</v>
      </c>
      <c r="BK146" s="202">
        <f t="shared" si="19"/>
        <v>0</v>
      </c>
      <c r="BL146" s="18" t="s">
        <v>163</v>
      </c>
      <c r="BM146" s="200" t="s">
        <v>404</v>
      </c>
    </row>
    <row r="147" spans="1:65" s="2" customFormat="1" ht="14.4" customHeight="1">
      <c r="A147" s="35"/>
      <c r="B147" s="36"/>
      <c r="C147" s="189" t="s">
        <v>292</v>
      </c>
      <c r="D147" s="189" t="s">
        <v>159</v>
      </c>
      <c r="E147" s="190" t="s">
        <v>1127</v>
      </c>
      <c r="F147" s="191" t="s">
        <v>1128</v>
      </c>
      <c r="G147" s="192" t="s">
        <v>1100</v>
      </c>
      <c r="H147" s="193">
        <v>1</v>
      </c>
      <c r="I147" s="194"/>
      <c r="J147" s="193">
        <f t="shared" si="10"/>
        <v>0</v>
      </c>
      <c r="K147" s="195"/>
      <c r="L147" s="40"/>
      <c r="M147" s="196" t="s">
        <v>1</v>
      </c>
      <c r="N147" s="197" t="s">
        <v>41</v>
      </c>
      <c r="O147" s="72"/>
      <c r="P147" s="198">
        <f t="shared" si="11"/>
        <v>0</v>
      </c>
      <c r="Q147" s="198">
        <v>0</v>
      </c>
      <c r="R147" s="198">
        <f t="shared" si="12"/>
        <v>0</v>
      </c>
      <c r="S147" s="198">
        <v>0</v>
      </c>
      <c r="T147" s="199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163</v>
      </c>
      <c r="AT147" s="200" t="s">
        <v>159</v>
      </c>
      <c r="AU147" s="200" t="s">
        <v>102</v>
      </c>
      <c r="AY147" s="18" t="s">
        <v>156</v>
      </c>
      <c r="BE147" s="201">
        <f t="shared" si="14"/>
        <v>0</v>
      </c>
      <c r="BF147" s="201">
        <f t="shared" si="15"/>
        <v>0</v>
      </c>
      <c r="BG147" s="201">
        <f t="shared" si="16"/>
        <v>0</v>
      </c>
      <c r="BH147" s="201">
        <f t="shared" si="17"/>
        <v>0</v>
      </c>
      <c r="BI147" s="201">
        <f t="shared" si="18"/>
        <v>0</v>
      </c>
      <c r="BJ147" s="18" t="s">
        <v>102</v>
      </c>
      <c r="BK147" s="202">
        <f t="shared" si="19"/>
        <v>0</v>
      </c>
      <c r="BL147" s="18" t="s">
        <v>163</v>
      </c>
      <c r="BM147" s="200" t="s">
        <v>412</v>
      </c>
    </row>
    <row r="148" spans="1:65" s="12" customFormat="1" ht="22.95" customHeight="1">
      <c r="B148" s="173"/>
      <c r="C148" s="174"/>
      <c r="D148" s="175" t="s">
        <v>74</v>
      </c>
      <c r="E148" s="187" t="s">
        <v>1129</v>
      </c>
      <c r="F148" s="187" t="s">
        <v>1130</v>
      </c>
      <c r="G148" s="174"/>
      <c r="H148" s="174"/>
      <c r="I148" s="177"/>
      <c r="J148" s="188">
        <f>BK148</f>
        <v>0</v>
      </c>
      <c r="K148" s="174"/>
      <c r="L148" s="179"/>
      <c r="M148" s="180"/>
      <c r="N148" s="181"/>
      <c r="O148" s="181"/>
      <c r="P148" s="182">
        <f>SUM(P149:P151)</f>
        <v>0</v>
      </c>
      <c r="Q148" s="181"/>
      <c r="R148" s="182">
        <f>SUM(R149:R151)</f>
        <v>0</v>
      </c>
      <c r="S148" s="181"/>
      <c r="T148" s="183">
        <f>SUM(T149:T151)</f>
        <v>0</v>
      </c>
      <c r="AR148" s="184" t="s">
        <v>83</v>
      </c>
      <c r="AT148" s="185" t="s">
        <v>74</v>
      </c>
      <c r="AU148" s="185" t="s">
        <v>83</v>
      </c>
      <c r="AY148" s="184" t="s">
        <v>156</v>
      </c>
      <c r="BK148" s="186">
        <f>SUM(BK149:BK151)</f>
        <v>0</v>
      </c>
    </row>
    <row r="149" spans="1:65" s="2" customFormat="1" ht="37.950000000000003" customHeight="1">
      <c r="A149" s="35"/>
      <c r="B149" s="36"/>
      <c r="C149" s="189" t="s">
        <v>299</v>
      </c>
      <c r="D149" s="189" t="s">
        <v>159</v>
      </c>
      <c r="E149" s="190" t="s">
        <v>1131</v>
      </c>
      <c r="F149" s="191" t="s">
        <v>1132</v>
      </c>
      <c r="G149" s="192" t="s">
        <v>162</v>
      </c>
      <c r="H149" s="193">
        <v>1</v>
      </c>
      <c r="I149" s="194"/>
      <c r="J149" s="193">
        <f>ROUND(I149*H149,3)</f>
        <v>0</v>
      </c>
      <c r="K149" s="195"/>
      <c r="L149" s="40"/>
      <c r="M149" s="196" t="s">
        <v>1</v>
      </c>
      <c r="N149" s="197" t="s">
        <v>41</v>
      </c>
      <c r="O149" s="72"/>
      <c r="P149" s="198">
        <f>O149*H149</f>
        <v>0</v>
      </c>
      <c r="Q149" s="198">
        <v>0</v>
      </c>
      <c r="R149" s="198">
        <f>Q149*H149</f>
        <v>0</v>
      </c>
      <c r="S149" s="198">
        <v>0</v>
      </c>
      <c r="T149" s="19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163</v>
      </c>
      <c r="AT149" s="200" t="s">
        <v>159</v>
      </c>
      <c r="AU149" s="200" t="s">
        <v>102</v>
      </c>
      <c r="AY149" s="18" t="s">
        <v>156</v>
      </c>
      <c r="BE149" s="201">
        <f>IF(N149="základná",J149,0)</f>
        <v>0</v>
      </c>
      <c r="BF149" s="201">
        <f>IF(N149="znížená",J149,0)</f>
        <v>0</v>
      </c>
      <c r="BG149" s="201">
        <f>IF(N149="zákl. prenesená",J149,0)</f>
        <v>0</v>
      </c>
      <c r="BH149" s="201">
        <f>IF(N149="zníž. prenesená",J149,0)</f>
        <v>0</v>
      </c>
      <c r="BI149" s="201">
        <f>IF(N149="nulová",J149,0)</f>
        <v>0</v>
      </c>
      <c r="BJ149" s="18" t="s">
        <v>102</v>
      </c>
      <c r="BK149" s="202">
        <f>ROUND(I149*H149,3)</f>
        <v>0</v>
      </c>
      <c r="BL149" s="18" t="s">
        <v>163</v>
      </c>
      <c r="BM149" s="200" t="s">
        <v>420</v>
      </c>
    </row>
    <row r="150" spans="1:65" s="2" customFormat="1" ht="14.4" customHeight="1">
      <c r="A150" s="35"/>
      <c r="B150" s="36"/>
      <c r="C150" s="189" t="s">
        <v>304</v>
      </c>
      <c r="D150" s="189" t="s">
        <v>159</v>
      </c>
      <c r="E150" s="190" t="s">
        <v>1133</v>
      </c>
      <c r="F150" s="191" t="s">
        <v>1134</v>
      </c>
      <c r="G150" s="192" t="s">
        <v>162</v>
      </c>
      <c r="H150" s="193">
        <v>6</v>
      </c>
      <c r="I150" s="194"/>
      <c r="J150" s="193">
        <f>ROUND(I150*H150,3)</f>
        <v>0</v>
      </c>
      <c r="K150" s="195"/>
      <c r="L150" s="40"/>
      <c r="M150" s="196" t="s">
        <v>1</v>
      </c>
      <c r="N150" s="197" t="s">
        <v>41</v>
      </c>
      <c r="O150" s="72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163</v>
      </c>
      <c r="AT150" s="200" t="s">
        <v>159</v>
      </c>
      <c r="AU150" s="200" t="s">
        <v>102</v>
      </c>
      <c r="AY150" s="18" t="s">
        <v>156</v>
      </c>
      <c r="BE150" s="201">
        <f>IF(N150="základná",J150,0)</f>
        <v>0</v>
      </c>
      <c r="BF150" s="201">
        <f>IF(N150="znížená",J150,0)</f>
        <v>0</v>
      </c>
      <c r="BG150" s="201">
        <f>IF(N150="zákl. prenesená",J150,0)</f>
        <v>0</v>
      </c>
      <c r="BH150" s="201">
        <f>IF(N150="zníž. prenesená",J150,0)</f>
        <v>0</v>
      </c>
      <c r="BI150" s="201">
        <f>IF(N150="nulová",J150,0)</f>
        <v>0</v>
      </c>
      <c r="BJ150" s="18" t="s">
        <v>102</v>
      </c>
      <c r="BK150" s="202">
        <f>ROUND(I150*H150,3)</f>
        <v>0</v>
      </c>
      <c r="BL150" s="18" t="s">
        <v>163</v>
      </c>
      <c r="BM150" s="200" t="s">
        <v>428</v>
      </c>
    </row>
    <row r="151" spans="1:65" s="2" customFormat="1" ht="14.4" customHeight="1">
      <c r="A151" s="35"/>
      <c r="B151" s="36"/>
      <c r="C151" s="189" t="s">
        <v>107</v>
      </c>
      <c r="D151" s="189" t="s">
        <v>159</v>
      </c>
      <c r="E151" s="190" t="s">
        <v>1135</v>
      </c>
      <c r="F151" s="191" t="s">
        <v>1136</v>
      </c>
      <c r="G151" s="192" t="s">
        <v>1100</v>
      </c>
      <c r="H151" s="193">
        <v>1</v>
      </c>
      <c r="I151" s="194"/>
      <c r="J151" s="193">
        <f>ROUND(I151*H151,3)</f>
        <v>0</v>
      </c>
      <c r="K151" s="195"/>
      <c r="L151" s="40"/>
      <c r="M151" s="196" t="s">
        <v>1</v>
      </c>
      <c r="N151" s="197" t="s">
        <v>41</v>
      </c>
      <c r="O151" s="72"/>
      <c r="P151" s="198">
        <f>O151*H151</f>
        <v>0</v>
      </c>
      <c r="Q151" s="198">
        <v>0</v>
      </c>
      <c r="R151" s="198">
        <f>Q151*H151</f>
        <v>0</v>
      </c>
      <c r="S151" s="198">
        <v>0</v>
      </c>
      <c r="T151" s="19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163</v>
      </c>
      <c r="AT151" s="200" t="s">
        <v>159</v>
      </c>
      <c r="AU151" s="200" t="s">
        <v>102</v>
      </c>
      <c r="AY151" s="18" t="s">
        <v>156</v>
      </c>
      <c r="BE151" s="201">
        <f>IF(N151="základná",J151,0)</f>
        <v>0</v>
      </c>
      <c r="BF151" s="201">
        <f>IF(N151="znížená",J151,0)</f>
        <v>0</v>
      </c>
      <c r="BG151" s="201">
        <f>IF(N151="zákl. prenesená",J151,0)</f>
        <v>0</v>
      </c>
      <c r="BH151" s="201">
        <f>IF(N151="zníž. prenesená",J151,0)</f>
        <v>0</v>
      </c>
      <c r="BI151" s="201">
        <f>IF(N151="nulová",J151,0)</f>
        <v>0</v>
      </c>
      <c r="BJ151" s="18" t="s">
        <v>102</v>
      </c>
      <c r="BK151" s="202">
        <f>ROUND(I151*H151,3)</f>
        <v>0</v>
      </c>
      <c r="BL151" s="18" t="s">
        <v>163</v>
      </c>
      <c r="BM151" s="200" t="s">
        <v>442</v>
      </c>
    </row>
    <row r="152" spans="1:65" s="12" customFormat="1" ht="22.95" customHeight="1">
      <c r="B152" s="173"/>
      <c r="C152" s="174"/>
      <c r="D152" s="175" t="s">
        <v>74</v>
      </c>
      <c r="E152" s="187" t="s">
        <v>1137</v>
      </c>
      <c r="F152" s="187" t="s">
        <v>1138</v>
      </c>
      <c r="G152" s="174"/>
      <c r="H152" s="174"/>
      <c r="I152" s="177"/>
      <c r="J152" s="188">
        <f>BK152</f>
        <v>0</v>
      </c>
      <c r="K152" s="174"/>
      <c r="L152" s="179"/>
      <c r="M152" s="180"/>
      <c r="N152" s="181"/>
      <c r="O152" s="181"/>
      <c r="P152" s="182">
        <f>SUM(P153:P155)</f>
        <v>0</v>
      </c>
      <c r="Q152" s="181"/>
      <c r="R152" s="182">
        <f>SUM(R153:R155)</f>
        <v>0</v>
      </c>
      <c r="S152" s="181"/>
      <c r="T152" s="183">
        <f>SUM(T153:T155)</f>
        <v>0</v>
      </c>
      <c r="AR152" s="184" t="s">
        <v>83</v>
      </c>
      <c r="AT152" s="185" t="s">
        <v>74</v>
      </c>
      <c r="AU152" s="185" t="s">
        <v>83</v>
      </c>
      <c r="AY152" s="184" t="s">
        <v>156</v>
      </c>
      <c r="BK152" s="186">
        <f>SUM(BK153:BK155)</f>
        <v>0</v>
      </c>
    </row>
    <row r="153" spans="1:65" s="2" customFormat="1" ht="24.15" customHeight="1">
      <c r="A153" s="35"/>
      <c r="B153" s="36"/>
      <c r="C153" s="189" t="s">
        <v>316</v>
      </c>
      <c r="D153" s="189" t="s">
        <v>159</v>
      </c>
      <c r="E153" s="190" t="s">
        <v>1139</v>
      </c>
      <c r="F153" s="191" t="s">
        <v>1140</v>
      </c>
      <c r="G153" s="192" t="s">
        <v>1141</v>
      </c>
      <c r="H153" s="193">
        <v>30</v>
      </c>
      <c r="I153" s="194"/>
      <c r="J153" s="193">
        <f>ROUND(I153*H153,3)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163</v>
      </c>
      <c r="AT153" s="200" t="s">
        <v>159</v>
      </c>
      <c r="AU153" s="200" t="s">
        <v>102</v>
      </c>
      <c r="AY153" s="18" t="s">
        <v>156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8" t="s">
        <v>102</v>
      </c>
      <c r="BK153" s="202">
        <f>ROUND(I153*H153,3)</f>
        <v>0</v>
      </c>
      <c r="BL153" s="18" t="s">
        <v>163</v>
      </c>
      <c r="BM153" s="200" t="s">
        <v>451</v>
      </c>
    </row>
    <row r="154" spans="1:65" s="2" customFormat="1" ht="14.4" customHeight="1">
      <c r="A154" s="35"/>
      <c r="B154" s="36"/>
      <c r="C154" s="189" t="s">
        <v>321</v>
      </c>
      <c r="D154" s="189" t="s">
        <v>159</v>
      </c>
      <c r="E154" s="190" t="s">
        <v>1142</v>
      </c>
      <c r="F154" s="191" t="s">
        <v>1143</v>
      </c>
      <c r="G154" s="192" t="s">
        <v>1100</v>
      </c>
      <c r="H154" s="193">
        <v>1</v>
      </c>
      <c r="I154" s="194"/>
      <c r="J154" s="193">
        <f>ROUND(I154*H154,3)</f>
        <v>0</v>
      </c>
      <c r="K154" s="195"/>
      <c r="L154" s="40"/>
      <c r="M154" s="196" t="s">
        <v>1</v>
      </c>
      <c r="N154" s="197" t="s">
        <v>41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163</v>
      </c>
      <c r="AT154" s="200" t="s">
        <v>159</v>
      </c>
      <c r="AU154" s="200" t="s">
        <v>102</v>
      </c>
      <c r="AY154" s="18" t="s">
        <v>156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8" t="s">
        <v>102</v>
      </c>
      <c r="BK154" s="202">
        <f>ROUND(I154*H154,3)</f>
        <v>0</v>
      </c>
      <c r="BL154" s="18" t="s">
        <v>163</v>
      </c>
      <c r="BM154" s="200" t="s">
        <v>460</v>
      </c>
    </row>
    <row r="155" spans="1:65" s="2" customFormat="1" ht="14.4" customHeight="1">
      <c r="A155" s="35"/>
      <c r="B155" s="36"/>
      <c r="C155" s="189" t="s">
        <v>326</v>
      </c>
      <c r="D155" s="189" t="s">
        <v>159</v>
      </c>
      <c r="E155" s="190" t="s">
        <v>1144</v>
      </c>
      <c r="F155" s="191" t="s">
        <v>1145</v>
      </c>
      <c r="G155" s="192" t="s">
        <v>1100</v>
      </c>
      <c r="H155" s="193">
        <v>1</v>
      </c>
      <c r="I155" s="194"/>
      <c r="J155" s="193">
        <f>ROUND(I155*H155,3)</f>
        <v>0</v>
      </c>
      <c r="K155" s="195"/>
      <c r="L155" s="40"/>
      <c r="M155" s="246" t="s">
        <v>1</v>
      </c>
      <c r="N155" s="247" t="s">
        <v>41</v>
      </c>
      <c r="O155" s="248"/>
      <c r="P155" s="249">
        <f>O155*H155</f>
        <v>0</v>
      </c>
      <c r="Q155" s="249">
        <v>0</v>
      </c>
      <c r="R155" s="249">
        <f>Q155*H155</f>
        <v>0</v>
      </c>
      <c r="S155" s="249">
        <v>0</v>
      </c>
      <c r="T155" s="250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163</v>
      </c>
      <c r="AT155" s="200" t="s">
        <v>159</v>
      </c>
      <c r="AU155" s="200" t="s">
        <v>102</v>
      </c>
      <c r="AY155" s="18" t="s">
        <v>156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8" t="s">
        <v>102</v>
      </c>
      <c r="BK155" s="202">
        <f>ROUND(I155*H155,3)</f>
        <v>0</v>
      </c>
      <c r="BL155" s="18" t="s">
        <v>163</v>
      </c>
      <c r="BM155" s="200" t="s">
        <v>469</v>
      </c>
    </row>
    <row r="156" spans="1:65" s="2" customFormat="1" ht="6.9" customHeight="1">
      <c r="A156" s="35"/>
      <c r="B156" s="55"/>
      <c r="C156" s="56"/>
      <c r="D156" s="56"/>
      <c r="E156" s="56"/>
      <c r="F156" s="56"/>
      <c r="G156" s="56"/>
      <c r="H156" s="56"/>
      <c r="I156" s="56"/>
      <c r="J156" s="56"/>
      <c r="K156" s="56"/>
      <c r="L156" s="40"/>
      <c r="M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</sheetData>
  <sheetProtection algorithmName="SHA-512" hashValue="2MYEbbNEHbG/LJe5A/jJ3faoFc1gUodCr6dF0vw24mb/SdD8i2EKL/K7v3DV7cxMD+TZIaKKKuenHdP3yNIOCQ==" saltValue="ua0K0iIcf+nvO1xLlRvioKVJR1Hj+DShi4N9tBxI9RmZmkRUj1xRt7fU69esjjspvMFHpk/NZzigVDBtodYFDQ==" spinCount="100000" sheet="1" objects="1" scenarios="1" formatColumns="0" formatRows="0" autoFilter="0"/>
  <autoFilter ref="C121:K155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3"/>
  <sheetViews>
    <sheetView showGridLines="0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25" style="1" customWidth="1"/>
    <col min="4" max="4" width="75.85546875" style="1" customWidth="1"/>
    <col min="5" max="5" width="13.28515625" style="1" customWidth="1"/>
    <col min="6" max="6" width="20" style="1" customWidth="1"/>
    <col min="7" max="7" width="1.7109375" style="1" customWidth="1"/>
    <col min="8" max="8" width="8.28515625" style="1" customWidth="1"/>
  </cols>
  <sheetData>
    <row r="1" spans="1:8" s="1" customFormat="1" ht="11.25" customHeight="1"/>
    <row r="2" spans="1:8" s="1" customFormat="1" ht="36.9" customHeight="1"/>
    <row r="3" spans="1:8" s="1" customFormat="1" ht="6.9" customHeight="1">
      <c r="B3" s="110"/>
      <c r="C3" s="111"/>
      <c r="D3" s="111"/>
      <c r="E3" s="111"/>
      <c r="F3" s="111"/>
      <c r="G3" s="111"/>
      <c r="H3" s="21"/>
    </row>
    <row r="4" spans="1:8" s="1" customFormat="1" ht="24.9" customHeight="1">
      <c r="B4" s="21"/>
      <c r="C4" s="112" t="s">
        <v>1146</v>
      </c>
      <c r="H4" s="21"/>
    </row>
    <row r="5" spans="1:8" s="1" customFormat="1" ht="12" customHeight="1">
      <c r="B5" s="21"/>
      <c r="C5" s="262" t="s">
        <v>11</v>
      </c>
      <c r="D5" s="327" t="s">
        <v>12</v>
      </c>
      <c r="E5" s="277"/>
      <c r="F5" s="277"/>
      <c r="H5" s="21"/>
    </row>
    <row r="6" spans="1:8" s="1" customFormat="1" ht="36.9" customHeight="1">
      <c r="B6" s="21"/>
      <c r="C6" s="263" t="s">
        <v>14</v>
      </c>
      <c r="D6" s="328" t="s">
        <v>15</v>
      </c>
      <c r="E6" s="277"/>
      <c r="F6" s="277"/>
      <c r="H6" s="21"/>
    </row>
    <row r="7" spans="1:8" s="1" customFormat="1" ht="16.5" customHeight="1">
      <c r="B7" s="21"/>
      <c r="C7" s="114" t="s">
        <v>20</v>
      </c>
      <c r="D7" s="116" t="str">
        <f>'Rekapitulácia stavby'!AN8</f>
        <v>12. 8. 2020</v>
      </c>
      <c r="H7" s="21"/>
    </row>
    <row r="8" spans="1:8" s="2" customFormat="1" ht="10.95" customHeight="1">
      <c r="A8" s="35"/>
      <c r="B8" s="40"/>
      <c r="C8" s="35"/>
      <c r="D8" s="35"/>
      <c r="E8" s="35"/>
      <c r="F8" s="35"/>
      <c r="G8" s="35"/>
      <c r="H8" s="40"/>
    </row>
    <row r="9" spans="1:8" s="11" customFormat="1" ht="29.25" customHeight="1">
      <c r="A9" s="161"/>
      <c r="B9" s="264"/>
      <c r="C9" s="265" t="s">
        <v>56</v>
      </c>
      <c r="D9" s="266" t="s">
        <v>57</v>
      </c>
      <c r="E9" s="266" t="s">
        <v>144</v>
      </c>
      <c r="F9" s="267" t="s">
        <v>1147</v>
      </c>
      <c r="G9" s="161"/>
      <c r="H9" s="264"/>
    </row>
    <row r="10" spans="1:8" s="2" customFormat="1" ht="26.4" customHeight="1">
      <c r="A10" s="35"/>
      <c r="B10" s="40"/>
      <c r="C10" s="268" t="s">
        <v>1148</v>
      </c>
      <c r="D10" s="268" t="s">
        <v>81</v>
      </c>
      <c r="E10" s="35"/>
      <c r="F10" s="35"/>
      <c r="G10" s="35"/>
      <c r="H10" s="40"/>
    </row>
    <row r="11" spans="1:8" s="2" customFormat="1" ht="16.95" customHeight="1">
      <c r="A11" s="35"/>
      <c r="B11" s="40"/>
      <c r="C11" s="269" t="s">
        <v>103</v>
      </c>
      <c r="D11" s="270" t="s">
        <v>1</v>
      </c>
      <c r="E11" s="271" t="s">
        <v>1</v>
      </c>
      <c r="F11" s="272">
        <v>14.72</v>
      </c>
      <c r="G11" s="35"/>
      <c r="H11" s="40"/>
    </row>
    <row r="12" spans="1:8" s="2" customFormat="1" ht="16.95" customHeight="1">
      <c r="A12" s="35"/>
      <c r="B12" s="40"/>
      <c r="C12" s="273" t="s">
        <v>1</v>
      </c>
      <c r="D12" s="273" t="s">
        <v>198</v>
      </c>
      <c r="E12" s="18" t="s">
        <v>1</v>
      </c>
      <c r="F12" s="202">
        <v>0</v>
      </c>
      <c r="G12" s="35"/>
      <c r="H12" s="40"/>
    </row>
    <row r="13" spans="1:8" s="2" customFormat="1" ht="16.95" customHeight="1">
      <c r="A13" s="35"/>
      <c r="B13" s="40"/>
      <c r="C13" s="273" t="s">
        <v>1</v>
      </c>
      <c r="D13" s="273" t="s">
        <v>199</v>
      </c>
      <c r="E13" s="18" t="s">
        <v>1</v>
      </c>
      <c r="F13" s="202">
        <v>12.536</v>
      </c>
      <c r="G13" s="35"/>
      <c r="H13" s="40"/>
    </row>
    <row r="14" spans="1:8" s="2" customFormat="1" ht="16.95" customHeight="1">
      <c r="A14" s="35"/>
      <c r="B14" s="40"/>
      <c r="C14" s="273" t="s">
        <v>1</v>
      </c>
      <c r="D14" s="273" t="s">
        <v>200</v>
      </c>
      <c r="E14" s="18" t="s">
        <v>1</v>
      </c>
      <c r="F14" s="202">
        <v>0.93899999999999995</v>
      </c>
      <c r="G14" s="35"/>
      <c r="H14" s="40"/>
    </row>
    <row r="15" spans="1:8" s="2" customFormat="1" ht="16.95" customHeight="1">
      <c r="A15" s="35"/>
      <c r="B15" s="40"/>
      <c r="C15" s="273" t="s">
        <v>1</v>
      </c>
      <c r="D15" s="273" t="s">
        <v>201</v>
      </c>
      <c r="E15" s="18" t="s">
        <v>1</v>
      </c>
      <c r="F15" s="202">
        <v>1.2450000000000001</v>
      </c>
      <c r="G15" s="35"/>
      <c r="H15" s="40"/>
    </row>
    <row r="16" spans="1:8" s="2" customFormat="1" ht="16.95" customHeight="1">
      <c r="A16" s="35"/>
      <c r="B16" s="40"/>
      <c r="C16" s="273" t="s">
        <v>103</v>
      </c>
      <c r="D16" s="273" t="s">
        <v>185</v>
      </c>
      <c r="E16" s="18" t="s">
        <v>1</v>
      </c>
      <c r="F16" s="202">
        <v>14.72</v>
      </c>
      <c r="G16" s="35"/>
      <c r="H16" s="40"/>
    </row>
    <row r="17" spans="1:8" s="2" customFormat="1" ht="16.95" customHeight="1">
      <c r="A17" s="35"/>
      <c r="B17" s="40"/>
      <c r="C17" s="274" t="s">
        <v>1149</v>
      </c>
      <c r="D17" s="35"/>
      <c r="E17" s="35"/>
      <c r="F17" s="35"/>
      <c r="G17" s="35"/>
      <c r="H17" s="40"/>
    </row>
    <row r="18" spans="1:8" s="2" customFormat="1" ht="16.95" customHeight="1">
      <c r="A18" s="35"/>
      <c r="B18" s="40"/>
      <c r="C18" s="273" t="s">
        <v>195</v>
      </c>
      <c r="D18" s="273" t="s">
        <v>196</v>
      </c>
      <c r="E18" s="18" t="s">
        <v>181</v>
      </c>
      <c r="F18" s="202">
        <v>14.72</v>
      </c>
      <c r="G18" s="35"/>
      <c r="H18" s="40"/>
    </row>
    <row r="19" spans="1:8" s="2" customFormat="1" ht="20.399999999999999">
      <c r="A19" s="35"/>
      <c r="B19" s="40"/>
      <c r="C19" s="273" t="s">
        <v>203</v>
      </c>
      <c r="D19" s="273" t="s">
        <v>204</v>
      </c>
      <c r="E19" s="18" t="s">
        <v>181</v>
      </c>
      <c r="F19" s="202">
        <v>14.72</v>
      </c>
      <c r="G19" s="35"/>
      <c r="H19" s="40"/>
    </row>
    <row r="20" spans="1:8" s="2" customFormat="1" ht="20.399999999999999">
      <c r="A20" s="35"/>
      <c r="B20" s="40"/>
      <c r="C20" s="273" t="s">
        <v>225</v>
      </c>
      <c r="D20" s="273" t="s">
        <v>226</v>
      </c>
      <c r="E20" s="18" t="s">
        <v>181</v>
      </c>
      <c r="F20" s="202">
        <v>45.607999999999997</v>
      </c>
      <c r="G20" s="35"/>
      <c r="H20" s="40"/>
    </row>
    <row r="21" spans="1:8" s="2" customFormat="1" ht="16.95" customHeight="1">
      <c r="A21" s="35"/>
      <c r="B21" s="40"/>
      <c r="C21" s="269" t="s">
        <v>112</v>
      </c>
      <c r="D21" s="270" t="s">
        <v>1</v>
      </c>
      <c r="E21" s="271" t="s">
        <v>1</v>
      </c>
      <c r="F21" s="272">
        <v>97.44</v>
      </c>
      <c r="G21" s="35"/>
      <c r="H21" s="40"/>
    </row>
    <row r="22" spans="1:8" s="2" customFormat="1" ht="16.95" customHeight="1">
      <c r="A22" s="35"/>
      <c r="B22" s="40"/>
      <c r="C22" s="273" t="s">
        <v>1</v>
      </c>
      <c r="D22" s="273" t="s">
        <v>308</v>
      </c>
      <c r="E22" s="18" t="s">
        <v>1</v>
      </c>
      <c r="F22" s="202">
        <v>29.04</v>
      </c>
      <c r="G22" s="35"/>
      <c r="H22" s="40"/>
    </row>
    <row r="23" spans="1:8" s="2" customFormat="1" ht="16.95" customHeight="1">
      <c r="A23" s="35"/>
      <c r="B23" s="40"/>
      <c r="C23" s="273" t="s">
        <v>1</v>
      </c>
      <c r="D23" s="273" t="s">
        <v>309</v>
      </c>
      <c r="E23" s="18" t="s">
        <v>1</v>
      </c>
      <c r="F23" s="202">
        <v>5.76</v>
      </c>
      <c r="G23" s="35"/>
      <c r="H23" s="40"/>
    </row>
    <row r="24" spans="1:8" s="2" customFormat="1" ht="16.95" customHeight="1">
      <c r="A24" s="35"/>
      <c r="B24" s="40"/>
      <c r="C24" s="273" t="s">
        <v>1</v>
      </c>
      <c r="D24" s="273" t="s">
        <v>310</v>
      </c>
      <c r="E24" s="18" t="s">
        <v>1</v>
      </c>
      <c r="F24" s="202">
        <v>1.44</v>
      </c>
      <c r="G24" s="35"/>
      <c r="H24" s="40"/>
    </row>
    <row r="25" spans="1:8" s="2" customFormat="1" ht="16.95" customHeight="1">
      <c r="A25" s="35"/>
      <c r="B25" s="40"/>
      <c r="C25" s="273" t="s">
        <v>1</v>
      </c>
      <c r="D25" s="273" t="s">
        <v>311</v>
      </c>
      <c r="E25" s="18" t="s">
        <v>1</v>
      </c>
      <c r="F25" s="202">
        <v>57.6</v>
      </c>
      <c r="G25" s="35"/>
      <c r="H25" s="40"/>
    </row>
    <row r="26" spans="1:8" s="2" customFormat="1" ht="16.95" customHeight="1">
      <c r="A26" s="35"/>
      <c r="B26" s="40"/>
      <c r="C26" s="273" t="s">
        <v>1</v>
      </c>
      <c r="D26" s="273" t="s">
        <v>312</v>
      </c>
      <c r="E26" s="18" t="s">
        <v>1</v>
      </c>
      <c r="F26" s="202">
        <v>3.6</v>
      </c>
      <c r="G26" s="35"/>
      <c r="H26" s="40"/>
    </row>
    <row r="27" spans="1:8" s="2" customFormat="1" ht="16.95" customHeight="1">
      <c r="A27" s="35"/>
      <c r="B27" s="40"/>
      <c r="C27" s="273" t="s">
        <v>112</v>
      </c>
      <c r="D27" s="273" t="s">
        <v>185</v>
      </c>
      <c r="E27" s="18" t="s">
        <v>1</v>
      </c>
      <c r="F27" s="202">
        <v>97.44</v>
      </c>
      <c r="G27" s="35"/>
      <c r="H27" s="40"/>
    </row>
    <row r="28" spans="1:8" s="2" customFormat="1" ht="16.95" customHeight="1">
      <c r="A28" s="35"/>
      <c r="B28" s="40"/>
      <c r="C28" s="274" t="s">
        <v>1149</v>
      </c>
      <c r="D28" s="35"/>
      <c r="E28" s="35"/>
      <c r="F28" s="35"/>
      <c r="G28" s="35"/>
      <c r="H28" s="40"/>
    </row>
    <row r="29" spans="1:8" s="2" customFormat="1" ht="16.95" customHeight="1">
      <c r="A29" s="35"/>
      <c r="B29" s="40"/>
      <c r="C29" s="273" t="s">
        <v>305</v>
      </c>
      <c r="D29" s="273" t="s">
        <v>306</v>
      </c>
      <c r="E29" s="18" t="s">
        <v>253</v>
      </c>
      <c r="F29" s="202">
        <v>97.44</v>
      </c>
      <c r="G29" s="35"/>
      <c r="H29" s="40"/>
    </row>
    <row r="30" spans="1:8" s="2" customFormat="1" ht="16.95" customHeight="1">
      <c r="A30" s="35"/>
      <c r="B30" s="40"/>
      <c r="C30" s="273" t="s">
        <v>313</v>
      </c>
      <c r="D30" s="273" t="s">
        <v>314</v>
      </c>
      <c r="E30" s="18" t="s">
        <v>253</v>
      </c>
      <c r="F30" s="202">
        <v>97.44</v>
      </c>
      <c r="G30" s="35"/>
      <c r="H30" s="40"/>
    </row>
    <row r="31" spans="1:8" s="2" customFormat="1" ht="16.95" customHeight="1">
      <c r="A31" s="35"/>
      <c r="B31" s="40"/>
      <c r="C31" s="269" t="s">
        <v>120</v>
      </c>
      <c r="D31" s="270" t="s">
        <v>1</v>
      </c>
      <c r="E31" s="271" t="s">
        <v>1</v>
      </c>
      <c r="F31" s="272">
        <v>1115.444</v>
      </c>
      <c r="G31" s="35"/>
      <c r="H31" s="40"/>
    </row>
    <row r="32" spans="1:8" s="2" customFormat="1" ht="16.95" customHeight="1">
      <c r="A32" s="35"/>
      <c r="B32" s="40"/>
      <c r="C32" s="273" t="s">
        <v>1</v>
      </c>
      <c r="D32" s="273" t="s">
        <v>455</v>
      </c>
      <c r="E32" s="18" t="s">
        <v>1</v>
      </c>
      <c r="F32" s="202">
        <v>1115.444</v>
      </c>
      <c r="G32" s="35"/>
      <c r="H32" s="40"/>
    </row>
    <row r="33" spans="1:8" s="2" customFormat="1" ht="16.95" customHeight="1">
      <c r="A33" s="35"/>
      <c r="B33" s="40"/>
      <c r="C33" s="273" t="s">
        <v>120</v>
      </c>
      <c r="D33" s="273" t="s">
        <v>185</v>
      </c>
      <c r="E33" s="18" t="s">
        <v>1</v>
      </c>
      <c r="F33" s="202">
        <v>1115.444</v>
      </c>
      <c r="G33" s="35"/>
      <c r="H33" s="40"/>
    </row>
    <row r="34" spans="1:8" s="2" customFormat="1" ht="16.95" customHeight="1">
      <c r="A34" s="35"/>
      <c r="B34" s="40"/>
      <c r="C34" s="274" t="s">
        <v>1149</v>
      </c>
      <c r="D34" s="35"/>
      <c r="E34" s="35"/>
      <c r="F34" s="35"/>
      <c r="G34" s="35"/>
      <c r="H34" s="40"/>
    </row>
    <row r="35" spans="1:8" s="2" customFormat="1" ht="16.95" customHeight="1">
      <c r="A35" s="35"/>
      <c r="B35" s="40"/>
      <c r="C35" s="273" t="s">
        <v>452</v>
      </c>
      <c r="D35" s="273" t="s">
        <v>453</v>
      </c>
      <c r="E35" s="18" t="s">
        <v>253</v>
      </c>
      <c r="F35" s="202">
        <v>1115.444</v>
      </c>
      <c r="G35" s="35"/>
      <c r="H35" s="40"/>
    </row>
    <row r="36" spans="1:8" s="2" customFormat="1" ht="16.95" customHeight="1">
      <c r="A36" s="35"/>
      <c r="B36" s="40"/>
      <c r="C36" s="273" t="s">
        <v>457</v>
      </c>
      <c r="D36" s="273" t="s">
        <v>458</v>
      </c>
      <c r="E36" s="18" t="s">
        <v>253</v>
      </c>
      <c r="F36" s="202">
        <v>1115.444</v>
      </c>
      <c r="G36" s="35"/>
      <c r="H36" s="40"/>
    </row>
    <row r="37" spans="1:8" s="2" customFormat="1" ht="20.399999999999999">
      <c r="A37" s="35"/>
      <c r="B37" s="40"/>
      <c r="C37" s="273" t="s">
        <v>461</v>
      </c>
      <c r="D37" s="273" t="s">
        <v>462</v>
      </c>
      <c r="E37" s="18" t="s">
        <v>253</v>
      </c>
      <c r="F37" s="202">
        <v>2230.8879999999999</v>
      </c>
      <c r="G37" s="35"/>
      <c r="H37" s="40"/>
    </row>
    <row r="38" spans="1:8" s="2" customFormat="1" ht="16.95" customHeight="1">
      <c r="A38" s="35"/>
      <c r="B38" s="40"/>
      <c r="C38" s="269" t="s">
        <v>106</v>
      </c>
      <c r="D38" s="270" t="s">
        <v>1</v>
      </c>
      <c r="E38" s="271" t="s">
        <v>1</v>
      </c>
      <c r="F38" s="272">
        <v>24</v>
      </c>
      <c r="G38" s="35"/>
      <c r="H38" s="40"/>
    </row>
    <row r="39" spans="1:8" s="2" customFormat="1" ht="16.95" customHeight="1">
      <c r="A39" s="35"/>
      <c r="B39" s="40"/>
      <c r="C39" s="273" t="s">
        <v>1</v>
      </c>
      <c r="D39" s="273" t="s">
        <v>190</v>
      </c>
      <c r="E39" s="18" t="s">
        <v>1</v>
      </c>
      <c r="F39" s="202">
        <v>24</v>
      </c>
      <c r="G39" s="35"/>
      <c r="H39" s="40"/>
    </row>
    <row r="40" spans="1:8" s="2" customFormat="1" ht="16.95" customHeight="1">
      <c r="A40" s="35"/>
      <c r="B40" s="40"/>
      <c r="C40" s="273" t="s">
        <v>106</v>
      </c>
      <c r="D40" s="273" t="s">
        <v>185</v>
      </c>
      <c r="E40" s="18" t="s">
        <v>1</v>
      </c>
      <c r="F40" s="202">
        <v>24</v>
      </c>
      <c r="G40" s="35"/>
      <c r="H40" s="40"/>
    </row>
    <row r="41" spans="1:8" s="2" customFormat="1" ht="16.95" customHeight="1">
      <c r="A41" s="35"/>
      <c r="B41" s="40"/>
      <c r="C41" s="274" t="s">
        <v>1149</v>
      </c>
      <c r="D41" s="35"/>
      <c r="E41" s="35"/>
      <c r="F41" s="35"/>
      <c r="G41" s="35"/>
      <c r="H41" s="40"/>
    </row>
    <row r="42" spans="1:8" s="2" customFormat="1" ht="16.95" customHeight="1">
      <c r="A42" s="35"/>
      <c r="B42" s="40"/>
      <c r="C42" s="273" t="s">
        <v>187</v>
      </c>
      <c r="D42" s="273" t="s">
        <v>188</v>
      </c>
      <c r="E42" s="18" t="s">
        <v>181</v>
      </c>
      <c r="F42" s="202">
        <v>24</v>
      </c>
      <c r="G42" s="35"/>
      <c r="H42" s="40"/>
    </row>
    <row r="43" spans="1:8" s="2" customFormat="1" ht="16.95" customHeight="1">
      <c r="A43" s="35"/>
      <c r="B43" s="40"/>
      <c r="C43" s="273" t="s">
        <v>191</v>
      </c>
      <c r="D43" s="273" t="s">
        <v>192</v>
      </c>
      <c r="E43" s="18" t="s">
        <v>181</v>
      </c>
      <c r="F43" s="202">
        <v>24</v>
      </c>
      <c r="G43" s="35"/>
      <c r="H43" s="40"/>
    </row>
    <row r="44" spans="1:8" s="2" customFormat="1" ht="20.399999999999999">
      <c r="A44" s="35"/>
      <c r="B44" s="40"/>
      <c r="C44" s="273" t="s">
        <v>225</v>
      </c>
      <c r="D44" s="273" t="s">
        <v>226</v>
      </c>
      <c r="E44" s="18" t="s">
        <v>181</v>
      </c>
      <c r="F44" s="202">
        <v>45.607999999999997</v>
      </c>
      <c r="G44" s="35"/>
      <c r="H44" s="40"/>
    </row>
    <row r="45" spans="1:8" s="2" customFormat="1" ht="16.95" customHeight="1">
      <c r="A45" s="35"/>
      <c r="B45" s="40"/>
      <c r="C45" s="269" t="s">
        <v>108</v>
      </c>
      <c r="D45" s="270" t="s">
        <v>1</v>
      </c>
      <c r="E45" s="271" t="s">
        <v>1</v>
      </c>
      <c r="F45" s="272">
        <v>6.8879999999999999</v>
      </c>
      <c r="G45" s="35"/>
      <c r="H45" s="40"/>
    </row>
    <row r="46" spans="1:8" s="2" customFormat="1" ht="16.95" customHeight="1">
      <c r="A46" s="35"/>
      <c r="B46" s="40"/>
      <c r="C46" s="273" t="s">
        <v>1</v>
      </c>
      <c r="D46" s="273" t="s">
        <v>210</v>
      </c>
      <c r="E46" s="18" t="s">
        <v>1</v>
      </c>
      <c r="F46" s="202">
        <v>0</v>
      </c>
      <c r="G46" s="35"/>
      <c r="H46" s="40"/>
    </row>
    <row r="47" spans="1:8" s="2" customFormat="1" ht="16.95" customHeight="1">
      <c r="A47" s="35"/>
      <c r="B47" s="40"/>
      <c r="C47" s="273" t="s">
        <v>1</v>
      </c>
      <c r="D47" s="273" t="s">
        <v>211</v>
      </c>
      <c r="E47" s="18" t="s">
        <v>1</v>
      </c>
      <c r="F47" s="202">
        <v>2.16</v>
      </c>
      <c r="G47" s="35"/>
      <c r="H47" s="40"/>
    </row>
    <row r="48" spans="1:8" s="2" customFormat="1" ht="16.95" customHeight="1">
      <c r="A48" s="35"/>
      <c r="B48" s="40"/>
      <c r="C48" s="273" t="s">
        <v>1</v>
      </c>
      <c r="D48" s="273" t="s">
        <v>212</v>
      </c>
      <c r="E48" s="18" t="s">
        <v>1</v>
      </c>
      <c r="F48" s="202">
        <v>0.48</v>
      </c>
      <c r="G48" s="35"/>
      <c r="H48" s="40"/>
    </row>
    <row r="49" spans="1:8" s="2" customFormat="1" ht="16.95" customHeight="1">
      <c r="A49" s="35"/>
      <c r="B49" s="40"/>
      <c r="C49" s="273" t="s">
        <v>1</v>
      </c>
      <c r="D49" s="273" t="s">
        <v>213</v>
      </c>
      <c r="E49" s="18" t="s">
        <v>1</v>
      </c>
      <c r="F49" s="202">
        <v>2.88</v>
      </c>
      <c r="G49" s="35"/>
      <c r="H49" s="40"/>
    </row>
    <row r="50" spans="1:8" s="2" customFormat="1" ht="16.95" customHeight="1">
      <c r="A50" s="35"/>
      <c r="B50" s="40"/>
      <c r="C50" s="273" t="s">
        <v>1</v>
      </c>
      <c r="D50" s="273" t="s">
        <v>214</v>
      </c>
      <c r="E50" s="18" t="s">
        <v>1</v>
      </c>
      <c r="F50" s="202">
        <v>0.68400000000000005</v>
      </c>
      <c r="G50" s="35"/>
      <c r="H50" s="40"/>
    </row>
    <row r="51" spans="1:8" s="2" customFormat="1" ht="16.95" customHeight="1">
      <c r="A51" s="35"/>
      <c r="B51" s="40"/>
      <c r="C51" s="273" t="s">
        <v>1</v>
      </c>
      <c r="D51" s="273" t="s">
        <v>215</v>
      </c>
      <c r="E51" s="18" t="s">
        <v>1</v>
      </c>
      <c r="F51" s="202">
        <v>0.68400000000000005</v>
      </c>
      <c r="G51" s="35"/>
      <c r="H51" s="40"/>
    </row>
    <row r="52" spans="1:8" s="2" customFormat="1" ht="16.95" customHeight="1">
      <c r="A52" s="35"/>
      <c r="B52" s="40"/>
      <c r="C52" s="273" t="s">
        <v>108</v>
      </c>
      <c r="D52" s="273" t="s">
        <v>185</v>
      </c>
      <c r="E52" s="18" t="s">
        <v>1</v>
      </c>
      <c r="F52" s="202">
        <v>6.8879999999999999</v>
      </c>
      <c r="G52" s="35"/>
      <c r="H52" s="40"/>
    </row>
    <row r="53" spans="1:8" s="2" customFormat="1" ht="16.95" customHeight="1">
      <c r="A53" s="35"/>
      <c r="B53" s="40"/>
      <c r="C53" s="274" t="s">
        <v>1149</v>
      </c>
      <c r="D53" s="35"/>
      <c r="E53" s="35"/>
      <c r="F53" s="35"/>
      <c r="G53" s="35"/>
      <c r="H53" s="40"/>
    </row>
    <row r="54" spans="1:8" s="2" customFormat="1" ht="16.95" customHeight="1">
      <c r="A54" s="35"/>
      <c r="B54" s="40"/>
      <c r="C54" s="273" t="s">
        <v>207</v>
      </c>
      <c r="D54" s="273" t="s">
        <v>208</v>
      </c>
      <c r="E54" s="18" t="s">
        <v>181</v>
      </c>
      <c r="F54" s="202">
        <v>6.8879999999999999</v>
      </c>
      <c r="G54" s="35"/>
      <c r="H54" s="40"/>
    </row>
    <row r="55" spans="1:8" s="2" customFormat="1" ht="16.95" customHeight="1">
      <c r="A55" s="35"/>
      <c r="B55" s="40"/>
      <c r="C55" s="273" t="s">
        <v>217</v>
      </c>
      <c r="D55" s="273" t="s">
        <v>218</v>
      </c>
      <c r="E55" s="18" t="s">
        <v>181</v>
      </c>
      <c r="F55" s="202">
        <v>6.8879999999999999</v>
      </c>
      <c r="G55" s="35"/>
      <c r="H55" s="40"/>
    </row>
    <row r="56" spans="1:8" s="2" customFormat="1" ht="20.399999999999999">
      <c r="A56" s="35"/>
      <c r="B56" s="40"/>
      <c r="C56" s="273" t="s">
        <v>225</v>
      </c>
      <c r="D56" s="273" t="s">
        <v>226</v>
      </c>
      <c r="E56" s="18" t="s">
        <v>181</v>
      </c>
      <c r="F56" s="202">
        <v>45.607999999999997</v>
      </c>
      <c r="G56" s="35"/>
      <c r="H56" s="40"/>
    </row>
    <row r="57" spans="1:8" s="2" customFormat="1" ht="16.95" customHeight="1">
      <c r="A57" s="35"/>
      <c r="B57" s="40"/>
      <c r="C57" s="269" t="s">
        <v>118</v>
      </c>
      <c r="D57" s="270" t="s">
        <v>1</v>
      </c>
      <c r="E57" s="271" t="s">
        <v>1</v>
      </c>
      <c r="F57" s="272">
        <v>488.55</v>
      </c>
      <c r="G57" s="35"/>
      <c r="H57" s="40"/>
    </row>
    <row r="58" spans="1:8" s="2" customFormat="1" ht="16.95" customHeight="1">
      <c r="A58" s="35"/>
      <c r="B58" s="40"/>
      <c r="C58" s="273" t="s">
        <v>1</v>
      </c>
      <c r="D58" s="273" t="s">
        <v>438</v>
      </c>
      <c r="E58" s="18" t="s">
        <v>1</v>
      </c>
      <c r="F58" s="202">
        <v>415.75</v>
      </c>
      <c r="G58" s="35"/>
      <c r="H58" s="40"/>
    </row>
    <row r="59" spans="1:8" s="2" customFormat="1" ht="16.95" customHeight="1">
      <c r="A59" s="35"/>
      <c r="B59" s="40"/>
      <c r="C59" s="273" t="s">
        <v>1</v>
      </c>
      <c r="D59" s="273" t="s">
        <v>439</v>
      </c>
      <c r="E59" s="18" t="s">
        <v>1</v>
      </c>
      <c r="F59" s="202">
        <v>0</v>
      </c>
      <c r="G59" s="35"/>
      <c r="H59" s="40"/>
    </row>
    <row r="60" spans="1:8" s="2" customFormat="1" ht="16.95" customHeight="1">
      <c r="A60" s="35"/>
      <c r="B60" s="40"/>
      <c r="C60" s="273" t="s">
        <v>1</v>
      </c>
      <c r="D60" s="273" t="s">
        <v>440</v>
      </c>
      <c r="E60" s="18" t="s">
        <v>1</v>
      </c>
      <c r="F60" s="202">
        <v>31.3</v>
      </c>
      <c r="G60" s="35"/>
      <c r="H60" s="40"/>
    </row>
    <row r="61" spans="1:8" s="2" customFormat="1" ht="16.95" customHeight="1">
      <c r="A61" s="35"/>
      <c r="B61" s="40"/>
      <c r="C61" s="273" t="s">
        <v>1</v>
      </c>
      <c r="D61" s="273" t="s">
        <v>441</v>
      </c>
      <c r="E61" s="18" t="s">
        <v>1</v>
      </c>
      <c r="F61" s="202">
        <v>41.5</v>
      </c>
      <c r="G61" s="35"/>
      <c r="H61" s="40"/>
    </row>
    <row r="62" spans="1:8" s="2" customFormat="1" ht="16.95" customHeight="1">
      <c r="A62" s="35"/>
      <c r="B62" s="40"/>
      <c r="C62" s="273" t="s">
        <v>118</v>
      </c>
      <c r="D62" s="273" t="s">
        <v>185</v>
      </c>
      <c r="E62" s="18" t="s">
        <v>1</v>
      </c>
      <c r="F62" s="202">
        <v>488.55</v>
      </c>
      <c r="G62" s="35"/>
      <c r="H62" s="40"/>
    </row>
    <row r="63" spans="1:8" s="2" customFormat="1" ht="16.95" customHeight="1">
      <c r="A63" s="35"/>
      <c r="B63" s="40"/>
      <c r="C63" s="274" t="s">
        <v>1149</v>
      </c>
      <c r="D63" s="35"/>
      <c r="E63" s="35"/>
      <c r="F63" s="35"/>
      <c r="G63" s="35"/>
      <c r="H63" s="40"/>
    </row>
    <row r="64" spans="1:8" s="2" customFormat="1" ht="20.399999999999999">
      <c r="A64" s="35"/>
      <c r="B64" s="40"/>
      <c r="C64" s="273" t="s">
        <v>435</v>
      </c>
      <c r="D64" s="273" t="s">
        <v>436</v>
      </c>
      <c r="E64" s="18" t="s">
        <v>175</v>
      </c>
      <c r="F64" s="202">
        <v>488.55</v>
      </c>
      <c r="G64" s="35"/>
      <c r="H64" s="40"/>
    </row>
    <row r="65" spans="1:8" s="2" customFormat="1" ht="16.95" customHeight="1">
      <c r="A65" s="35"/>
      <c r="B65" s="40"/>
      <c r="C65" s="273" t="s">
        <v>443</v>
      </c>
      <c r="D65" s="273" t="s">
        <v>444</v>
      </c>
      <c r="E65" s="18" t="s">
        <v>162</v>
      </c>
      <c r="F65" s="202">
        <v>498.32100000000003</v>
      </c>
      <c r="G65" s="35"/>
      <c r="H65" s="40"/>
    </row>
    <row r="66" spans="1:8" s="2" customFormat="1" ht="16.95" customHeight="1">
      <c r="A66" s="35"/>
      <c r="B66" s="40"/>
      <c r="C66" s="269" t="s">
        <v>100</v>
      </c>
      <c r="D66" s="270" t="s">
        <v>1</v>
      </c>
      <c r="E66" s="271" t="s">
        <v>1</v>
      </c>
      <c r="F66" s="272">
        <v>3081.1509999999998</v>
      </c>
      <c r="G66" s="35"/>
      <c r="H66" s="40"/>
    </row>
    <row r="67" spans="1:8" s="2" customFormat="1" ht="16.95" customHeight="1">
      <c r="A67" s="35"/>
      <c r="B67" s="40"/>
      <c r="C67" s="273" t="s">
        <v>1</v>
      </c>
      <c r="D67" s="273" t="s">
        <v>183</v>
      </c>
      <c r="E67" s="18" t="s">
        <v>1</v>
      </c>
      <c r="F67" s="202">
        <v>3053.8510000000001</v>
      </c>
      <c r="G67" s="35"/>
      <c r="H67" s="40"/>
    </row>
    <row r="68" spans="1:8" s="2" customFormat="1" ht="16.95" customHeight="1">
      <c r="A68" s="35"/>
      <c r="B68" s="40"/>
      <c r="C68" s="273" t="s">
        <v>1</v>
      </c>
      <c r="D68" s="273" t="s">
        <v>184</v>
      </c>
      <c r="E68" s="18" t="s">
        <v>1</v>
      </c>
      <c r="F68" s="202">
        <v>27.3</v>
      </c>
      <c r="G68" s="35"/>
      <c r="H68" s="40"/>
    </row>
    <row r="69" spans="1:8" s="2" customFormat="1" ht="16.95" customHeight="1">
      <c r="A69" s="35"/>
      <c r="B69" s="40"/>
      <c r="C69" s="273" t="s">
        <v>100</v>
      </c>
      <c r="D69" s="273" t="s">
        <v>185</v>
      </c>
      <c r="E69" s="18" t="s">
        <v>1</v>
      </c>
      <c r="F69" s="202">
        <v>3081.1509999999998</v>
      </c>
      <c r="G69" s="35"/>
      <c r="H69" s="40"/>
    </row>
    <row r="70" spans="1:8" s="2" customFormat="1" ht="16.95" customHeight="1">
      <c r="A70" s="35"/>
      <c r="B70" s="40"/>
      <c r="C70" s="274" t="s">
        <v>1149</v>
      </c>
      <c r="D70" s="35"/>
      <c r="E70" s="35"/>
      <c r="F70" s="35"/>
      <c r="G70" s="35"/>
      <c r="H70" s="40"/>
    </row>
    <row r="71" spans="1:8" s="2" customFormat="1" ht="20.399999999999999">
      <c r="A71" s="35"/>
      <c r="B71" s="40"/>
      <c r="C71" s="273" t="s">
        <v>179</v>
      </c>
      <c r="D71" s="273" t="s">
        <v>180</v>
      </c>
      <c r="E71" s="18" t="s">
        <v>181</v>
      </c>
      <c r="F71" s="202">
        <v>3081.1509999999998</v>
      </c>
      <c r="G71" s="35"/>
      <c r="H71" s="40"/>
    </row>
    <row r="72" spans="1:8" s="2" customFormat="1" ht="20.399999999999999">
      <c r="A72" s="35"/>
      <c r="B72" s="40"/>
      <c r="C72" s="273" t="s">
        <v>221</v>
      </c>
      <c r="D72" s="273" t="s">
        <v>222</v>
      </c>
      <c r="E72" s="18" t="s">
        <v>181</v>
      </c>
      <c r="F72" s="202">
        <v>3081.1509999999998</v>
      </c>
      <c r="G72" s="35"/>
      <c r="H72" s="40"/>
    </row>
    <row r="73" spans="1:8" s="2" customFormat="1" ht="16.95" customHeight="1">
      <c r="A73" s="35"/>
      <c r="B73" s="40"/>
      <c r="C73" s="273" t="s">
        <v>236</v>
      </c>
      <c r="D73" s="273" t="s">
        <v>237</v>
      </c>
      <c r="E73" s="18" t="s">
        <v>181</v>
      </c>
      <c r="F73" s="202">
        <v>3081.1509999999998</v>
      </c>
      <c r="G73" s="35"/>
      <c r="H73" s="40"/>
    </row>
    <row r="74" spans="1:8" s="2" customFormat="1" ht="16.95" customHeight="1">
      <c r="A74" s="35"/>
      <c r="B74" s="40"/>
      <c r="C74" s="269" t="s">
        <v>122</v>
      </c>
      <c r="D74" s="270" t="s">
        <v>1</v>
      </c>
      <c r="E74" s="271" t="s">
        <v>1</v>
      </c>
      <c r="F74" s="272">
        <v>91</v>
      </c>
      <c r="G74" s="35"/>
      <c r="H74" s="40"/>
    </row>
    <row r="75" spans="1:8" s="2" customFormat="1" ht="16.95" customHeight="1">
      <c r="A75" s="35"/>
      <c r="B75" s="40"/>
      <c r="C75" s="273" t="s">
        <v>1</v>
      </c>
      <c r="D75" s="273" t="s">
        <v>377</v>
      </c>
      <c r="E75" s="18" t="s">
        <v>1</v>
      </c>
      <c r="F75" s="202">
        <v>0</v>
      </c>
      <c r="G75" s="35"/>
      <c r="H75" s="40"/>
    </row>
    <row r="76" spans="1:8" s="2" customFormat="1" ht="16.95" customHeight="1">
      <c r="A76" s="35"/>
      <c r="B76" s="40"/>
      <c r="C76" s="273" t="s">
        <v>1</v>
      </c>
      <c r="D76" s="273" t="s">
        <v>378</v>
      </c>
      <c r="E76" s="18" t="s">
        <v>1</v>
      </c>
      <c r="F76" s="202">
        <v>39.125</v>
      </c>
      <c r="G76" s="35"/>
      <c r="H76" s="40"/>
    </row>
    <row r="77" spans="1:8" s="2" customFormat="1" ht="16.95" customHeight="1">
      <c r="A77" s="35"/>
      <c r="B77" s="40"/>
      <c r="C77" s="273" t="s">
        <v>1</v>
      </c>
      <c r="D77" s="273" t="s">
        <v>379</v>
      </c>
      <c r="E77" s="18" t="s">
        <v>1</v>
      </c>
      <c r="F77" s="202">
        <v>51.875</v>
      </c>
      <c r="G77" s="35"/>
      <c r="H77" s="40"/>
    </row>
    <row r="78" spans="1:8" s="2" customFormat="1" ht="16.95" customHeight="1">
      <c r="A78" s="35"/>
      <c r="B78" s="40"/>
      <c r="C78" s="273" t="s">
        <v>122</v>
      </c>
      <c r="D78" s="273" t="s">
        <v>185</v>
      </c>
      <c r="E78" s="18" t="s">
        <v>1</v>
      </c>
      <c r="F78" s="202">
        <v>91</v>
      </c>
      <c r="G78" s="35"/>
      <c r="H78" s="40"/>
    </row>
    <row r="79" spans="1:8" s="2" customFormat="1" ht="16.95" customHeight="1">
      <c r="A79" s="35"/>
      <c r="B79" s="40"/>
      <c r="C79" s="274" t="s">
        <v>1149</v>
      </c>
      <c r="D79" s="35"/>
      <c r="E79" s="35"/>
      <c r="F79" s="35"/>
      <c r="G79" s="35"/>
      <c r="H79" s="40"/>
    </row>
    <row r="80" spans="1:8" s="2" customFormat="1" ht="20.399999999999999">
      <c r="A80" s="35"/>
      <c r="B80" s="40"/>
      <c r="C80" s="273" t="s">
        <v>374</v>
      </c>
      <c r="D80" s="273" t="s">
        <v>375</v>
      </c>
      <c r="E80" s="18" t="s">
        <v>253</v>
      </c>
      <c r="F80" s="202">
        <v>91</v>
      </c>
      <c r="G80" s="35"/>
      <c r="H80" s="40"/>
    </row>
    <row r="81" spans="1:8" s="2" customFormat="1" ht="20.399999999999999">
      <c r="A81" s="35"/>
      <c r="B81" s="40"/>
      <c r="C81" s="273" t="s">
        <v>179</v>
      </c>
      <c r="D81" s="273" t="s">
        <v>180</v>
      </c>
      <c r="E81" s="18" t="s">
        <v>181</v>
      </c>
      <c r="F81" s="202">
        <v>3081.1509999999998</v>
      </c>
      <c r="G81" s="35"/>
      <c r="H81" s="40"/>
    </row>
    <row r="82" spans="1:8" s="2" customFormat="1" ht="16.95" customHeight="1">
      <c r="A82" s="35"/>
      <c r="B82" s="40"/>
      <c r="C82" s="273" t="s">
        <v>251</v>
      </c>
      <c r="D82" s="273" t="s">
        <v>252</v>
      </c>
      <c r="E82" s="18" t="s">
        <v>253</v>
      </c>
      <c r="F82" s="202">
        <v>10270.503000000001</v>
      </c>
      <c r="G82" s="35"/>
      <c r="H82" s="40"/>
    </row>
    <row r="83" spans="1:8" s="2" customFormat="1" ht="20.399999999999999">
      <c r="A83" s="35"/>
      <c r="B83" s="40"/>
      <c r="C83" s="273" t="s">
        <v>355</v>
      </c>
      <c r="D83" s="273" t="s">
        <v>356</v>
      </c>
      <c r="E83" s="18" t="s">
        <v>253</v>
      </c>
      <c r="F83" s="202">
        <v>91</v>
      </c>
      <c r="G83" s="35"/>
      <c r="H83" s="40"/>
    </row>
    <row r="84" spans="1:8" s="2" customFormat="1" ht="16.95" customHeight="1">
      <c r="A84" s="35"/>
      <c r="B84" s="40"/>
      <c r="C84" s="269" t="s">
        <v>115</v>
      </c>
      <c r="D84" s="270" t="s">
        <v>1</v>
      </c>
      <c r="E84" s="271" t="s">
        <v>1</v>
      </c>
      <c r="F84" s="272">
        <v>1930.633</v>
      </c>
      <c r="G84" s="35"/>
      <c r="H84" s="40"/>
    </row>
    <row r="85" spans="1:8" s="2" customFormat="1" ht="16.95" customHeight="1">
      <c r="A85" s="35"/>
      <c r="B85" s="40"/>
      <c r="C85" s="273" t="s">
        <v>1</v>
      </c>
      <c r="D85" s="273" t="s">
        <v>255</v>
      </c>
      <c r="E85" s="18" t="s">
        <v>1</v>
      </c>
      <c r="F85" s="202">
        <v>10179.503000000001</v>
      </c>
      <c r="G85" s="35"/>
      <c r="H85" s="40"/>
    </row>
    <row r="86" spans="1:8" s="2" customFormat="1" ht="16.95" customHeight="1">
      <c r="A86" s="35"/>
      <c r="B86" s="40"/>
      <c r="C86" s="273" t="s">
        <v>1</v>
      </c>
      <c r="D86" s="273" t="s">
        <v>366</v>
      </c>
      <c r="E86" s="18" t="s">
        <v>1</v>
      </c>
      <c r="F86" s="202">
        <v>-8120</v>
      </c>
      <c r="G86" s="35"/>
      <c r="H86" s="40"/>
    </row>
    <row r="87" spans="1:8" s="2" customFormat="1" ht="16.95" customHeight="1">
      <c r="A87" s="35"/>
      <c r="B87" s="40"/>
      <c r="C87" s="273" t="s">
        <v>1</v>
      </c>
      <c r="D87" s="273" t="s">
        <v>367</v>
      </c>
      <c r="E87" s="18" t="s">
        <v>1</v>
      </c>
      <c r="F87" s="202">
        <v>-128.87</v>
      </c>
      <c r="G87" s="35"/>
      <c r="H87" s="40"/>
    </row>
    <row r="88" spans="1:8" s="2" customFormat="1" ht="16.95" customHeight="1">
      <c r="A88" s="35"/>
      <c r="B88" s="40"/>
      <c r="C88" s="273" t="s">
        <v>115</v>
      </c>
      <c r="D88" s="273" t="s">
        <v>185</v>
      </c>
      <c r="E88" s="18" t="s">
        <v>1</v>
      </c>
      <c r="F88" s="202">
        <v>1930.633</v>
      </c>
      <c r="G88" s="35"/>
      <c r="H88" s="40"/>
    </row>
    <row r="89" spans="1:8" s="2" customFormat="1" ht="16.95" customHeight="1">
      <c r="A89" s="35"/>
      <c r="B89" s="40"/>
      <c r="C89" s="274" t="s">
        <v>1149</v>
      </c>
      <c r="D89" s="35"/>
      <c r="E89" s="35"/>
      <c r="F89" s="35"/>
      <c r="G89" s="35"/>
      <c r="H89" s="40"/>
    </row>
    <row r="90" spans="1:8" s="2" customFormat="1" ht="20.399999999999999">
      <c r="A90" s="35"/>
      <c r="B90" s="40"/>
      <c r="C90" s="273" t="s">
        <v>363</v>
      </c>
      <c r="D90" s="273" t="s">
        <v>364</v>
      </c>
      <c r="E90" s="18" t="s">
        <v>253</v>
      </c>
      <c r="F90" s="202">
        <v>1930.633</v>
      </c>
      <c r="G90" s="35"/>
      <c r="H90" s="40"/>
    </row>
    <row r="91" spans="1:8" s="2" customFormat="1" ht="16.95" customHeight="1">
      <c r="A91" s="35"/>
      <c r="B91" s="40"/>
      <c r="C91" s="273" t="s">
        <v>369</v>
      </c>
      <c r="D91" s="273" t="s">
        <v>370</v>
      </c>
      <c r="E91" s="18" t="s">
        <v>162</v>
      </c>
      <c r="F91" s="202">
        <v>7799.7569999999996</v>
      </c>
      <c r="G91" s="35"/>
      <c r="H91" s="40"/>
    </row>
    <row r="92" spans="1:8" s="2" customFormat="1" ht="16.95" customHeight="1">
      <c r="A92" s="35"/>
      <c r="B92" s="40"/>
      <c r="C92" s="269" t="s">
        <v>110</v>
      </c>
      <c r="D92" s="270" t="s">
        <v>1</v>
      </c>
      <c r="E92" s="271" t="s">
        <v>1</v>
      </c>
      <c r="F92" s="272">
        <v>45.607999999999997</v>
      </c>
      <c r="G92" s="35"/>
      <c r="H92" s="40"/>
    </row>
    <row r="93" spans="1:8" s="2" customFormat="1" ht="16.95" customHeight="1">
      <c r="A93" s="35"/>
      <c r="B93" s="40"/>
      <c r="C93" s="273" t="s">
        <v>1</v>
      </c>
      <c r="D93" s="273" t="s">
        <v>228</v>
      </c>
      <c r="E93" s="18" t="s">
        <v>1</v>
      </c>
      <c r="F93" s="202">
        <v>0</v>
      </c>
      <c r="G93" s="35"/>
      <c r="H93" s="40"/>
    </row>
    <row r="94" spans="1:8" s="2" customFormat="1" ht="16.95" customHeight="1">
      <c r="A94" s="35"/>
      <c r="B94" s="40"/>
      <c r="C94" s="273" t="s">
        <v>1</v>
      </c>
      <c r="D94" s="273" t="s">
        <v>229</v>
      </c>
      <c r="E94" s="18" t="s">
        <v>1</v>
      </c>
      <c r="F94" s="202">
        <v>45.607999999999997</v>
      </c>
      <c r="G94" s="35"/>
      <c r="H94" s="40"/>
    </row>
    <row r="95" spans="1:8" s="2" customFormat="1" ht="16.95" customHeight="1">
      <c r="A95" s="35"/>
      <c r="B95" s="40"/>
      <c r="C95" s="273" t="s">
        <v>110</v>
      </c>
      <c r="D95" s="273" t="s">
        <v>185</v>
      </c>
      <c r="E95" s="18" t="s">
        <v>1</v>
      </c>
      <c r="F95" s="202">
        <v>45.607999999999997</v>
      </c>
      <c r="G95" s="35"/>
      <c r="H95" s="40"/>
    </row>
    <row r="96" spans="1:8" s="2" customFormat="1" ht="16.95" customHeight="1">
      <c r="A96" s="35"/>
      <c r="B96" s="40"/>
      <c r="C96" s="274" t="s">
        <v>1149</v>
      </c>
      <c r="D96" s="35"/>
      <c r="E96" s="35"/>
      <c r="F96" s="35"/>
      <c r="G96" s="35"/>
      <c r="H96" s="40"/>
    </row>
    <row r="97" spans="1:8" s="2" customFormat="1" ht="20.399999999999999">
      <c r="A97" s="35"/>
      <c r="B97" s="40"/>
      <c r="C97" s="273" t="s">
        <v>225</v>
      </c>
      <c r="D97" s="273" t="s">
        <v>226</v>
      </c>
      <c r="E97" s="18" t="s">
        <v>181</v>
      </c>
      <c r="F97" s="202">
        <v>45.607999999999997</v>
      </c>
      <c r="G97" s="35"/>
      <c r="H97" s="40"/>
    </row>
    <row r="98" spans="1:8" s="2" customFormat="1" ht="16.95" customHeight="1">
      <c r="A98" s="35"/>
      <c r="B98" s="40"/>
      <c r="C98" s="273" t="s">
        <v>231</v>
      </c>
      <c r="D98" s="273" t="s">
        <v>232</v>
      </c>
      <c r="E98" s="18" t="s">
        <v>181</v>
      </c>
      <c r="F98" s="202">
        <v>182.43199999999999</v>
      </c>
      <c r="G98" s="35"/>
      <c r="H98" s="40"/>
    </row>
    <row r="99" spans="1:8" s="2" customFormat="1" ht="16.95" customHeight="1">
      <c r="A99" s="35"/>
      <c r="B99" s="40"/>
      <c r="C99" s="273" t="s">
        <v>247</v>
      </c>
      <c r="D99" s="273" t="s">
        <v>248</v>
      </c>
      <c r="E99" s="18" t="s">
        <v>243</v>
      </c>
      <c r="F99" s="202">
        <v>75.253</v>
      </c>
      <c r="G99" s="35"/>
      <c r="H99" s="40"/>
    </row>
    <row r="100" spans="1:8" s="2" customFormat="1" ht="16.95" customHeight="1">
      <c r="A100" s="35"/>
      <c r="B100" s="40"/>
      <c r="C100" s="273" t="s">
        <v>241</v>
      </c>
      <c r="D100" s="273" t="s">
        <v>242</v>
      </c>
      <c r="E100" s="18" t="s">
        <v>243</v>
      </c>
      <c r="F100" s="202">
        <v>75.253</v>
      </c>
      <c r="G100" s="35"/>
      <c r="H100" s="40"/>
    </row>
    <row r="101" spans="1:8" s="2" customFormat="1" ht="26.4" customHeight="1">
      <c r="A101" s="35"/>
      <c r="B101" s="40"/>
      <c r="C101" s="268" t="s">
        <v>1150</v>
      </c>
      <c r="D101" s="268" t="s">
        <v>86</v>
      </c>
      <c r="E101" s="35"/>
      <c r="F101" s="35"/>
      <c r="G101" s="35"/>
      <c r="H101" s="40"/>
    </row>
    <row r="102" spans="1:8" s="2" customFormat="1" ht="16.95" customHeight="1">
      <c r="A102" s="35"/>
      <c r="B102" s="40"/>
      <c r="C102" s="269" t="s">
        <v>103</v>
      </c>
      <c r="D102" s="270" t="s">
        <v>1</v>
      </c>
      <c r="E102" s="271" t="s">
        <v>1</v>
      </c>
      <c r="F102" s="272">
        <v>223.72399999999999</v>
      </c>
      <c r="G102" s="35"/>
      <c r="H102" s="40"/>
    </row>
    <row r="103" spans="1:8" s="2" customFormat="1" ht="16.95" customHeight="1">
      <c r="A103" s="35"/>
      <c r="B103" s="40"/>
      <c r="C103" s="273" t="s">
        <v>1</v>
      </c>
      <c r="D103" s="273" t="s">
        <v>633</v>
      </c>
      <c r="E103" s="18" t="s">
        <v>1</v>
      </c>
      <c r="F103" s="202">
        <v>32.725000000000001</v>
      </c>
      <c r="G103" s="35"/>
      <c r="H103" s="40"/>
    </row>
    <row r="104" spans="1:8" s="2" customFormat="1" ht="16.95" customHeight="1">
      <c r="A104" s="35"/>
      <c r="B104" s="40"/>
      <c r="C104" s="273" t="s">
        <v>1</v>
      </c>
      <c r="D104" s="273" t="s">
        <v>634</v>
      </c>
      <c r="E104" s="18" t="s">
        <v>1</v>
      </c>
      <c r="F104" s="202">
        <v>146.52000000000001</v>
      </c>
      <c r="G104" s="35"/>
      <c r="H104" s="40"/>
    </row>
    <row r="105" spans="1:8" s="2" customFormat="1" ht="16.95" customHeight="1">
      <c r="A105" s="35"/>
      <c r="B105" s="40"/>
      <c r="C105" s="273" t="s">
        <v>1</v>
      </c>
      <c r="D105" s="273" t="s">
        <v>635</v>
      </c>
      <c r="E105" s="18" t="s">
        <v>1</v>
      </c>
      <c r="F105" s="202">
        <v>23.675000000000001</v>
      </c>
      <c r="G105" s="35"/>
      <c r="H105" s="40"/>
    </row>
    <row r="106" spans="1:8" s="2" customFormat="1" ht="16.95" customHeight="1">
      <c r="A106" s="35"/>
      <c r="B106" s="40"/>
      <c r="C106" s="273" t="s">
        <v>1</v>
      </c>
      <c r="D106" s="273" t="s">
        <v>636</v>
      </c>
      <c r="E106" s="18" t="s">
        <v>1</v>
      </c>
      <c r="F106" s="202">
        <v>15.944000000000001</v>
      </c>
      <c r="G106" s="35"/>
      <c r="H106" s="40"/>
    </row>
    <row r="107" spans="1:8" s="2" customFormat="1" ht="16.95" customHeight="1">
      <c r="A107" s="35"/>
      <c r="B107" s="40"/>
      <c r="C107" s="273" t="s">
        <v>1</v>
      </c>
      <c r="D107" s="273" t="s">
        <v>637</v>
      </c>
      <c r="E107" s="18" t="s">
        <v>1</v>
      </c>
      <c r="F107" s="202">
        <v>4.8600000000000003</v>
      </c>
      <c r="G107" s="35"/>
      <c r="H107" s="40"/>
    </row>
    <row r="108" spans="1:8" s="2" customFormat="1" ht="16.95" customHeight="1">
      <c r="A108" s="35"/>
      <c r="B108" s="40"/>
      <c r="C108" s="273" t="s">
        <v>103</v>
      </c>
      <c r="D108" s="273" t="s">
        <v>185</v>
      </c>
      <c r="E108" s="18" t="s">
        <v>1</v>
      </c>
      <c r="F108" s="202">
        <v>223.72399999999999</v>
      </c>
      <c r="G108" s="35"/>
      <c r="H108" s="40"/>
    </row>
    <row r="109" spans="1:8" s="2" customFormat="1" ht="16.95" customHeight="1">
      <c r="A109" s="35"/>
      <c r="B109" s="40"/>
      <c r="C109" s="274" t="s">
        <v>1149</v>
      </c>
      <c r="D109" s="35"/>
      <c r="E109" s="35"/>
      <c r="F109" s="35"/>
      <c r="G109" s="35"/>
      <c r="H109" s="40"/>
    </row>
    <row r="110" spans="1:8" s="2" customFormat="1" ht="16.95" customHeight="1">
      <c r="A110" s="35"/>
      <c r="B110" s="40"/>
      <c r="C110" s="273" t="s">
        <v>195</v>
      </c>
      <c r="D110" s="273" t="s">
        <v>196</v>
      </c>
      <c r="E110" s="18" t="s">
        <v>181</v>
      </c>
      <c r="F110" s="202">
        <v>223.72399999999999</v>
      </c>
      <c r="G110" s="35"/>
      <c r="H110" s="40"/>
    </row>
    <row r="111" spans="1:8" s="2" customFormat="1" ht="20.399999999999999">
      <c r="A111" s="35"/>
      <c r="B111" s="40"/>
      <c r="C111" s="273" t="s">
        <v>203</v>
      </c>
      <c r="D111" s="273" t="s">
        <v>204</v>
      </c>
      <c r="E111" s="18" t="s">
        <v>181</v>
      </c>
      <c r="F111" s="202">
        <v>223.72399999999999</v>
      </c>
      <c r="G111" s="35"/>
      <c r="H111" s="40"/>
    </row>
    <row r="112" spans="1:8" s="2" customFormat="1" ht="20.399999999999999">
      <c r="A112" s="35"/>
      <c r="B112" s="40"/>
      <c r="C112" s="273" t="s">
        <v>225</v>
      </c>
      <c r="D112" s="273" t="s">
        <v>226</v>
      </c>
      <c r="E112" s="18" t="s">
        <v>181</v>
      </c>
      <c r="F112" s="202">
        <v>373.82600000000002</v>
      </c>
      <c r="G112" s="35"/>
      <c r="H112" s="40"/>
    </row>
    <row r="113" spans="1:8" s="2" customFormat="1" ht="16.95" customHeight="1">
      <c r="A113" s="35"/>
      <c r="B113" s="40"/>
      <c r="C113" s="269" t="s">
        <v>106</v>
      </c>
      <c r="D113" s="270" t="s">
        <v>1</v>
      </c>
      <c r="E113" s="271" t="s">
        <v>1</v>
      </c>
      <c r="F113" s="272">
        <v>2.1419999999999999</v>
      </c>
      <c r="G113" s="35"/>
      <c r="H113" s="40"/>
    </row>
    <row r="114" spans="1:8" s="2" customFormat="1" ht="16.95" customHeight="1">
      <c r="A114" s="35"/>
      <c r="B114" s="40"/>
      <c r="C114" s="273" t="s">
        <v>1</v>
      </c>
      <c r="D114" s="273" t="s">
        <v>649</v>
      </c>
      <c r="E114" s="18" t="s">
        <v>1</v>
      </c>
      <c r="F114" s="202">
        <v>0</v>
      </c>
      <c r="G114" s="35"/>
      <c r="H114" s="40"/>
    </row>
    <row r="115" spans="1:8" s="2" customFormat="1" ht="16.95" customHeight="1">
      <c r="A115" s="35"/>
      <c r="B115" s="40"/>
      <c r="C115" s="273" t="s">
        <v>1</v>
      </c>
      <c r="D115" s="273" t="s">
        <v>650</v>
      </c>
      <c r="E115" s="18" t="s">
        <v>1</v>
      </c>
      <c r="F115" s="202">
        <v>1.278</v>
      </c>
      <c r="G115" s="35"/>
      <c r="H115" s="40"/>
    </row>
    <row r="116" spans="1:8" s="2" customFormat="1" ht="16.95" customHeight="1">
      <c r="A116" s="35"/>
      <c r="B116" s="40"/>
      <c r="C116" s="273" t="s">
        <v>1</v>
      </c>
      <c r="D116" s="273" t="s">
        <v>651</v>
      </c>
      <c r="E116" s="18" t="s">
        <v>1</v>
      </c>
      <c r="F116" s="202">
        <v>0.86399999999999999</v>
      </c>
      <c r="G116" s="35"/>
      <c r="H116" s="40"/>
    </row>
    <row r="117" spans="1:8" s="2" customFormat="1" ht="16.95" customHeight="1">
      <c r="A117" s="35"/>
      <c r="B117" s="40"/>
      <c r="C117" s="273" t="s">
        <v>106</v>
      </c>
      <c r="D117" s="273" t="s">
        <v>185</v>
      </c>
      <c r="E117" s="18" t="s">
        <v>1</v>
      </c>
      <c r="F117" s="202">
        <v>2.1419999999999999</v>
      </c>
      <c r="G117" s="35"/>
      <c r="H117" s="40"/>
    </row>
    <row r="118" spans="1:8" s="2" customFormat="1" ht="16.95" customHeight="1">
      <c r="A118" s="35"/>
      <c r="B118" s="40"/>
      <c r="C118" s="274" t="s">
        <v>1149</v>
      </c>
      <c r="D118" s="35"/>
      <c r="E118" s="35"/>
      <c r="F118" s="35"/>
      <c r="G118" s="35"/>
      <c r="H118" s="40"/>
    </row>
    <row r="119" spans="1:8" s="2" customFormat="1" ht="16.95" customHeight="1">
      <c r="A119" s="35"/>
      <c r="B119" s="40"/>
      <c r="C119" s="273" t="s">
        <v>207</v>
      </c>
      <c r="D119" s="273" t="s">
        <v>208</v>
      </c>
      <c r="E119" s="18" t="s">
        <v>181</v>
      </c>
      <c r="F119" s="202">
        <v>2.1419999999999999</v>
      </c>
      <c r="G119" s="35"/>
      <c r="H119" s="40"/>
    </row>
    <row r="120" spans="1:8" s="2" customFormat="1" ht="20.399999999999999">
      <c r="A120" s="35"/>
      <c r="B120" s="40"/>
      <c r="C120" s="273" t="s">
        <v>225</v>
      </c>
      <c r="D120" s="273" t="s">
        <v>226</v>
      </c>
      <c r="E120" s="18" t="s">
        <v>181</v>
      </c>
      <c r="F120" s="202">
        <v>373.82600000000002</v>
      </c>
      <c r="G120" s="35"/>
      <c r="H120" s="40"/>
    </row>
    <row r="121" spans="1:8" s="2" customFormat="1" ht="16.95" customHeight="1">
      <c r="A121" s="35"/>
      <c r="B121" s="40"/>
      <c r="C121" s="269" t="s">
        <v>108</v>
      </c>
      <c r="D121" s="270" t="s">
        <v>1</v>
      </c>
      <c r="E121" s="271" t="s">
        <v>1</v>
      </c>
      <c r="F121" s="272">
        <v>179.928</v>
      </c>
      <c r="G121" s="35"/>
      <c r="H121" s="40"/>
    </row>
    <row r="122" spans="1:8" s="2" customFormat="1" ht="16.95" customHeight="1">
      <c r="A122" s="35"/>
      <c r="B122" s="40"/>
      <c r="C122" s="273" t="s">
        <v>1</v>
      </c>
      <c r="D122" s="273" t="s">
        <v>642</v>
      </c>
      <c r="E122" s="18" t="s">
        <v>1</v>
      </c>
      <c r="F122" s="202">
        <v>0</v>
      </c>
      <c r="G122" s="35"/>
      <c r="H122" s="40"/>
    </row>
    <row r="123" spans="1:8" s="2" customFormat="1" ht="16.95" customHeight="1">
      <c r="A123" s="35"/>
      <c r="B123" s="40"/>
      <c r="C123" s="273" t="s">
        <v>1</v>
      </c>
      <c r="D123" s="273" t="s">
        <v>643</v>
      </c>
      <c r="E123" s="18" t="s">
        <v>1</v>
      </c>
      <c r="F123" s="202">
        <v>95.471999999999994</v>
      </c>
      <c r="G123" s="35"/>
      <c r="H123" s="40"/>
    </row>
    <row r="124" spans="1:8" s="2" customFormat="1" ht="16.95" customHeight="1">
      <c r="A124" s="35"/>
      <c r="B124" s="40"/>
      <c r="C124" s="273" t="s">
        <v>1</v>
      </c>
      <c r="D124" s="273" t="s">
        <v>644</v>
      </c>
      <c r="E124" s="18" t="s">
        <v>1</v>
      </c>
      <c r="F124" s="202">
        <v>84.456000000000003</v>
      </c>
      <c r="G124" s="35"/>
      <c r="H124" s="40"/>
    </row>
    <row r="125" spans="1:8" s="2" customFormat="1" ht="16.95" customHeight="1">
      <c r="A125" s="35"/>
      <c r="B125" s="40"/>
      <c r="C125" s="273" t="s">
        <v>108</v>
      </c>
      <c r="D125" s="273" t="s">
        <v>185</v>
      </c>
      <c r="E125" s="18" t="s">
        <v>1</v>
      </c>
      <c r="F125" s="202">
        <v>179.928</v>
      </c>
      <c r="G125" s="35"/>
      <c r="H125" s="40"/>
    </row>
    <row r="126" spans="1:8" s="2" customFormat="1" ht="16.95" customHeight="1">
      <c r="A126" s="35"/>
      <c r="B126" s="40"/>
      <c r="C126" s="274" t="s">
        <v>1149</v>
      </c>
      <c r="D126" s="35"/>
      <c r="E126" s="35"/>
      <c r="F126" s="35"/>
      <c r="G126" s="35"/>
      <c r="H126" s="40"/>
    </row>
    <row r="127" spans="1:8" s="2" customFormat="1" ht="16.95" customHeight="1">
      <c r="A127" s="35"/>
      <c r="B127" s="40"/>
      <c r="C127" s="273" t="s">
        <v>639</v>
      </c>
      <c r="D127" s="273" t="s">
        <v>640</v>
      </c>
      <c r="E127" s="18" t="s">
        <v>181</v>
      </c>
      <c r="F127" s="202">
        <v>179.928</v>
      </c>
      <c r="G127" s="35"/>
      <c r="H127" s="40"/>
    </row>
    <row r="128" spans="1:8" s="2" customFormat="1" ht="20.399999999999999">
      <c r="A128" s="35"/>
      <c r="B128" s="40"/>
      <c r="C128" s="273" t="s">
        <v>645</v>
      </c>
      <c r="D128" s="273" t="s">
        <v>646</v>
      </c>
      <c r="E128" s="18" t="s">
        <v>181</v>
      </c>
      <c r="F128" s="202">
        <v>179.928</v>
      </c>
      <c r="G128" s="35"/>
      <c r="H128" s="40"/>
    </row>
    <row r="129" spans="1:8" s="2" customFormat="1" ht="20.399999999999999">
      <c r="A129" s="35"/>
      <c r="B129" s="40"/>
      <c r="C129" s="273" t="s">
        <v>225</v>
      </c>
      <c r="D129" s="273" t="s">
        <v>226</v>
      </c>
      <c r="E129" s="18" t="s">
        <v>181</v>
      </c>
      <c r="F129" s="202">
        <v>373.82600000000002</v>
      </c>
      <c r="G129" s="35"/>
      <c r="H129" s="40"/>
    </row>
    <row r="130" spans="1:8" s="2" customFormat="1" ht="16.95" customHeight="1">
      <c r="A130" s="35"/>
      <c r="B130" s="40"/>
      <c r="C130" s="269" t="s">
        <v>624</v>
      </c>
      <c r="D130" s="270" t="s">
        <v>1</v>
      </c>
      <c r="E130" s="271" t="s">
        <v>1</v>
      </c>
      <c r="F130" s="272">
        <v>1743.546</v>
      </c>
      <c r="G130" s="35"/>
      <c r="H130" s="40"/>
    </row>
    <row r="131" spans="1:8" s="2" customFormat="1" ht="16.95" customHeight="1">
      <c r="A131" s="35"/>
      <c r="B131" s="40"/>
      <c r="C131" s="273" t="s">
        <v>1</v>
      </c>
      <c r="D131" s="273" t="s">
        <v>713</v>
      </c>
      <c r="E131" s="18" t="s">
        <v>1</v>
      </c>
      <c r="F131" s="202">
        <v>1372.8</v>
      </c>
      <c r="G131" s="35"/>
      <c r="H131" s="40"/>
    </row>
    <row r="132" spans="1:8" s="2" customFormat="1" ht="16.95" customHeight="1">
      <c r="A132" s="35"/>
      <c r="B132" s="40"/>
      <c r="C132" s="273" t="s">
        <v>1</v>
      </c>
      <c r="D132" s="273" t="s">
        <v>714</v>
      </c>
      <c r="E132" s="18" t="s">
        <v>1</v>
      </c>
      <c r="F132" s="202">
        <v>201.27199999999999</v>
      </c>
      <c r="G132" s="35"/>
      <c r="H132" s="40"/>
    </row>
    <row r="133" spans="1:8" s="2" customFormat="1" ht="16.95" customHeight="1">
      <c r="A133" s="35"/>
      <c r="B133" s="40"/>
      <c r="C133" s="273" t="s">
        <v>1</v>
      </c>
      <c r="D133" s="273" t="s">
        <v>715</v>
      </c>
      <c r="E133" s="18" t="s">
        <v>1</v>
      </c>
      <c r="F133" s="202">
        <v>126.274</v>
      </c>
      <c r="G133" s="35"/>
      <c r="H133" s="40"/>
    </row>
    <row r="134" spans="1:8" s="2" customFormat="1" ht="16.95" customHeight="1">
      <c r="A134" s="35"/>
      <c r="B134" s="40"/>
      <c r="C134" s="273" t="s">
        <v>1</v>
      </c>
      <c r="D134" s="273" t="s">
        <v>716</v>
      </c>
      <c r="E134" s="18" t="s">
        <v>1</v>
      </c>
      <c r="F134" s="202">
        <v>43.2</v>
      </c>
      <c r="G134" s="35"/>
      <c r="H134" s="40"/>
    </row>
    <row r="135" spans="1:8" s="2" customFormat="1" ht="16.95" customHeight="1">
      <c r="A135" s="35"/>
      <c r="B135" s="40"/>
      <c r="C135" s="273" t="s">
        <v>624</v>
      </c>
      <c r="D135" s="273" t="s">
        <v>185</v>
      </c>
      <c r="E135" s="18" t="s">
        <v>1</v>
      </c>
      <c r="F135" s="202">
        <v>1743.546</v>
      </c>
      <c r="G135" s="35"/>
      <c r="H135" s="40"/>
    </row>
    <row r="136" spans="1:8" s="2" customFormat="1" ht="16.95" customHeight="1">
      <c r="A136" s="35"/>
      <c r="B136" s="40"/>
      <c r="C136" s="274" t="s">
        <v>1149</v>
      </c>
      <c r="D136" s="35"/>
      <c r="E136" s="35"/>
      <c r="F136" s="35"/>
      <c r="G136" s="35"/>
      <c r="H136" s="40"/>
    </row>
    <row r="137" spans="1:8" s="2" customFormat="1" ht="20.399999999999999">
      <c r="A137" s="35"/>
      <c r="B137" s="40"/>
      <c r="C137" s="273" t="s">
        <v>710</v>
      </c>
      <c r="D137" s="273" t="s">
        <v>711</v>
      </c>
      <c r="E137" s="18" t="s">
        <v>253</v>
      </c>
      <c r="F137" s="202">
        <v>1743.546</v>
      </c>
      <c r="G137" s="35"/>
      <c r="H137" s="40"/>
    </row>
    <row r="138" spans="1:8" s="2" customFormat="1" ht="16.95" customHeight="1">
      <c r="A138" s="35"/>
      <c r="B138" s="40"/>
      <c r="C138" s="273" t="s">
        <v>717</v>
      </c>
      <c r="D138" s="273" t="s">
        <v>718</v>
      </c>
      <c r="E138" s="18" t="s">
        <v>253</v>
      </c>
      <c r="F138" s="202">
        <v>2005.078</v>
      </c>
      <c r="G138" s="35"/>
      <c r="H138" s="40"/>
    </row>
    <row r="139" spans="1:8" s="2" customFormat="1" ht="16.95" customHeight="1">
      <c r="A139" s="35"/>
      <c r="B139" s="40"/>
      <c r="C139" s="269" t="s">
        <v>619</v>
      </c>
      <c r="D139" s="270" t="s">
        <v>1</v>
      </c>
      <c r="E139" s="271" t="s">
        <v>1</v>
      </c>
      <c r="F139" s="272">
        <v>311.64</v>
      </c>
      <c r="G139" s="35"/>
      <c r="H139" s="40"/>
    </row>
    <row r="140" spans="1:8" s="2" customFormat="1" ht="16.95" customHeight="1">
      <c r="A140" s="35"/>
      <c r="B140" s="40"/>
      <c r="C140" s="273" t="s">
        <v>1</v>
      </c>
      <c r="D140" s="273" t="s">
        <v>642</v>
      </c>
      <c r="E140" s="18" t="s">
        <v>1</v>
      </c>
      <c r="F140" s="202">
        <v>0</v>
      </c>
      <c r="G140" s="35"/>
      <c r="H140" s="40"/>
    </row>
    <row r="141" spans="1:8" s="2" customFormat="1" ht="16.95" customHeight="1">
      <c r="A141" s="35"/>
      <c r="B141" s="40"/>
      <c r="C141" s="273" t="s">
        <v>1</v>
      </c>
      <c r="D141" s="273" t="s">
        <v>655</v>
      </c>
      <c r="E141" s="18" t="s">
        <v>1</v>
      </c>
      <c r="F141" s="202">
        <v>165.36</v>
      </c>
      <c r="G141" s="35"/>
      <c r="H141" s="40"/>
    </row>
    <row r="142" spans="1:8" s="2" customFormat="1" ht="16.95" customHeight="1">
      <c r="A142" s="35"/>
      <c r="B142" s="40"/>
      <c r="C142" s="273" t="s">
        <v>1</v>
      </c>
      <c r="D142" s="273" t="s">
        <v>656</v>
      </c>
      <c r="E142" s="18" t="s">
        <v>1</v>
      </c>
      <c r="F142" s="202">
        <v>146.28</v>
      </c>
      <c r="G142" s="35"/>
      <c r="H142" s="40"/>
    </row>
    <row r="143" spans="1:8" s="2" customFormat="1" ht="16.95" customHeight="1">
      <c r="A143" s="35"/>
      <c r="B143" s="40"/>
      <c r="C143" s="273" t="s">
        <v>619</v>
      </c>
      <c r="D143" s="273" t="s">
        <v>185</v>
      </c>
      <c r="E143" s="18" t="s">
        <v>1</v>
      </c>
      <c r="F143" s="202">
        <v>311.64</v>
      </c>
      <c r="G143" s="35"/>
      <c r="H143" s="40"/>
    </row>
    <row r="144" spans="1:8" s="2" customFormat="1" ht="16.95" customHeight="1">
      <c r="A144" s="35"/>
      <c r="B144" s="40"/>
      <c r="C144" s="274" t="s">
        <v>1149</v>
      </c>
      <c r="D144" s="35"/>
      <c r="E144" s="35"/>
      <c r="F144" s="35"/>
      <c r="G144" s="35"/>
      <c r="H144" s="40"/>
    </row>
    <row r="145" spans="1:8" s="2" customFormat="1" ht="16.95" customHeight="1">
      <c r="A145" s="35"/>
      <c r="B145" s="40"/>
      <c r="C145" s="273" t="s">
        <v>652</v>
      </c>
      <c r="D145" s="273" t="s">
        <v>653</v>
      </c>
      <c r="E145" s="18" t="s">
        <v>253</v>
      </c>
      <c r="F145" s="202">
        <v>311.64</v>
      </c>
      <c r="G145" s="35"/>
      <c r="H145" s="40"/>
    </row>
    <row r="146" spans="1:8" s="2" customFormat="1" ht="16.95" customHeight="1">
      <c r="A146" s="35"/>
      <c r="B146" s="40"/>
      <c r="C146" s="273" t="s">
        <v>657</v>
      </c>
      <c r="D146" s="273" t="s">
        <v>658</v>
      </c>
      <c r="E146" s="18" t="s">
        <v>253</v>
      </c>
      <c r="F146" s="202">
        <v>311.64</v>
      </c>
      <c r="G146" s="35"/>
      <c r="H146" s="40"/>
    </row>
    <row r="147" spans="1:8" s="2" customFormat="1" ht="16.95" customHeight="1">
      <c r="A147" s="35"/>
      <c r="B147" s="40"/>
      <c r="C147" s="269" t="s">
        <v>622</v>
      </c>
      <c r="D147" s="270" t="s">
        <v>1</v>
      </c>
      <c r="E147" s="271" t="s">
        <v>1</v>
      </c>
      <c r="F147" s="272">
        <v>31.968</v>
      </c>
      <c r="G147" s="35"/>
      <c r="H147" s="40"/>
    </row>
    <row r="148" spans="1:8" s="2" customFormat="1" ht="16.95" customHeight="1">
      <c r="A148" s="35"/>
      <c r="B148" s="40"/>
      <c r="C148" s="273" t="s">
        <v>1</v>
      </c>
      <c r="D148" s="273" t="s">
        <v>677</v>
      </c>
      <c r="E148" s="18" t="s">
        <v>1</v>
      </c>
      <c r="F148" s="202">
        <v>0</v>
      </c>
      <c r="G148" s="35"/>
      <c r="H148" s="40"/>
    </row>
    <row r="149" spans="1:8" s="2" customFormat="1" ht="16.95" customHeight="1">
      <c r="A149" s="35"/>
      <c r="B149" s="40"/>
      <c r="C149" s="273" t="s">
        <v>1</v>
      </c>
      <c r="D149" s="273" t="s">
        <v>678</v>
      </c>
      <c r="E149" s="18" t="s">
        <v>1</v>
      </c>
      <c r="F149" s="202">
        <v>80.784000000000006</v>
      </c>
      <c r="G149" s="35"/>
      <c r="H149" s="40"/>
    </row>
    <row r="150" spans="1:8" s="2" customFormat="1" ht="16.95" customHeight="1">
      <c r="A150" s="35"/>
      <c r="B150" s="40"/>
      <c r="C150" s="273" t="s">
        <v>1</v>
      </c>
      <c r="D150" s="273" t="s">
        <v>679</v>
      </c>
      <c r="E150" s="18" t="s">
        <v>1</v>
      </c>
      <c r="F150" s="202">
        <v>-5.6159999999999997</v>
      </c>
      <c r="G150" s="35"/>
      <c r="H150" s="40"/>
    </row>
    <row r="151" spans="1:8" s="2" customFormat="1" ht="16.95" customHeight="1">
      <c r="A151" s="35"/>
      <c r="B151" s="40"/>
      <c r="C151" s="273" t="s">
        <v>1</v>
      </c>
      <c r="D151" s="273" t="s">
        <v>680</v>
      </c>
      <c r="E151" s="18" t="s">
        <v>1</v>
      </c>
      <c r="F151" s="202">
        <v>-43.2</v>
      </c>
      <c r="G151" s="35"/>
      <c r="H151" s="40"/>
    </row>
    <row r="152" spans="1:8" s="2" customFormat="1" ht="16.95" customHeight="1">
      <c r="A152" s="35"/>
      <c r="B152" s="40"/>
      <c r="C152" s="273" t="s">
        <v>622</v>
      </c>
      <c r="D152" s="273" t="s">
        <v>681</v>
      </c>
      <c r="E152" s="18" t="s">
        <v>1</v>
      </c>
      <c r="F152" s="202">
        <v>31.968</v>
      </c>
      <c r="G152" s="35"/>
      <c r="H152" s="40"/>
    </row>
    <row r="153" spans="1:8" s="2" customFormat="1" ht="16.95" customHeight="1">
      <c r="A153" s="35"/>
      <c r="B153" s="40"/>
      <c r="C153" s="274" t="s">
        <v>1149</v>
      </c>
      <c r="D153" s="35"/>
      <c r="E153" s="35"/>
      <c r="F153" s="35"/>
      <c r="G153" s="35"/>
      <c r="H153" s="40"/>
    </row>
    <row r="154" spans="1:8" s="2" customFormat="1" ht="16.95" customHeight="1">
      <c r="A154" s="35"/>
      <c r="B154" s="40"/>
      <c r="C154" s="273" t="s">
        <v>674</v>
      </c>
      <c r="D154" s="273" t="s">
        <v>675</v>
      </c>
      <c r="E154" s="18" t="s">
        <v>181</v>
      </c>
      <c r="F154" s="202">
        <v>48.046999999999997</v>
      </c>
      <c r="G154" s="35"/>
      <c r="H154" s="40"/>
    </row>
    <row r="155" spans="1:8" s="2" customFormat="1" ht="16.95" customHeight="1">
      <c r="A155" s="35"/>
      <c r="B155" s="40"/>
      <c r="C155" s="273" t="s">
        <v>660</v>
      </c>
      <c r="D155" s="273" t="s">
        <v>661</v>
      </c>
      <c r="E155" s="18" t="s">
        <v>181</v>
      </c>
      <c r="F155" s="202">
        <v>63.936</v>
      </c>
      <c r="G155" s="35"/>
      <c r="H155" s="40"/>
    </row>
    <row r="156" spans="1:8" s="2" customFormat="1" ht="20.399999999999999">
      <c r="A156" s="35"/>
      <c r="B156" s="40"/>
      <c r="C156" s="273" t="s">
        <v>225</v>
      </c>
      <c r="D156" s="273" t="s">
        <v>226</v>
      </c>
      <c r="E156" s="18" t="s">
        <v>181</v>
      </c>
      <c r="F156" s="202">
        <v>373.82600000000002</v>
      </c>
      <c r="G156" s="35"/>
      <c r="H156" s="40"/>
    </row>
    <row r="157" spans="1:8" s="2" customFormat="1" ht="16.95" customHeight="1">
      <c r="A157" s="35"/>
      <c r="B157" s="40"/>
      <c r="C157" s="273" t="s">
        <v>668</v>
      </c>
      <c r="D157" s="273" t="s">
        <v>669</v>
      </c>
      <c r="E157" s="18" t="s">
        <v>181</v>
      </c>
      <c r="F157" s="202">
        <v>31.968</v>
      </c>
      <c r="G157" s="35"/>
      <c r="H157" s="40"/>
    </row>
    <row r="158" spans="1:8" s="2" customFormat="1" ht="16.95" customHeight="1">
      <c r="A158" s="35"/>
      <c r="B158" s="40"/>
      <c r="C158" s="269" t="s">
        <v>627</v>
      </c>
      <c r="D158" s="270" t="s">
        <v>1</v>
      </c>
      <c r="E158" s="271" t="s">
        <v>1</v>
      </c>
      <c r="F158" s="272">
        <v>16.079000000000001</v>
      </c>
      <c r="G158" s="35"/>
      <c r="H158" s="40"/>
    </row>
    <row r="159" spans="1:8" s="2" customFormat="1" ht="16.95" customHeight="1">
      <c r="A159" s="35"/>
      <c r="B159" s="40"/>
      <c r="C159" s="273" t="s">
        <v>1</v>
      </c>
      <c r="D159" s="273" t="s">
        <v>682</v>
      </c>
      <c r="E159" s="18" t="s">
        <v>1</v>
      </c>
      <c r="F159" s="202">
        <v>0</v>
      </c>
      <c r="G159" s="35"/>
      <c r="H159" s="40"/>
    </row>
    <row r="160" spans="1:8" s="2" customFormat="1" ht="16.95" customHeight="1">
      <c r="A160" s="35"/>
      <c r="B160" s="40"/>
      <c r="C160" s="273" t="s">
        <v>1</v>
      </c>
      <c r="D160" s="273" t="s">
        <v>649</v>
      </c>
      <c r="E160" s="18" t="s">
        <v>1</v>
      </c>
      <c r="F160" s="202">
        <v>0</v>
      </c>
      <c r="G160" s="35"/>
      <c r="H160" s="40"/>
    </row>
    <row r="161" spans="1:8" s="2" customFormat="1" ht="16.95" customHeight="1">
      <c r="A161" s="35"/>
      <c r="B161" s="40"/>
      <c r="C161" s="273" t="s">
        <v>1</v>
      </c>
      <c r="D161" s="273" t="s">
        <v>683</v>
      </c>
      <c r="E161" s="18" t="s">
        <v>1</v>
      </c>
      <c r="F161" s="202">
        <v>1.0620000000000001</v>
      </c>
      <c r="G161" s="35"/>
      <c r="H161" s="40"/>
    </row>
    <row r="162" spans="1:8" s="2" customFormat="1" ht="16.95" customHeight="1">
      <c r="A162" s="35"/>
      <c r="B162" s="40"/>
      <c r="C162" s="273" t="s">
        <v>1</v>
      </c>
      <c r="D162" s="273" t="s">
        <v>684</v>
      </c>
      <c r="E162" s="18" t="s">
        <v>1</v>
      </c>
      <c r="F162" s="202">
        <v>-0.83399999999999996</v>
      </c>
      <c r="G162" s="35"/>
      <c r="H162" s="40"/>
    </row>
    <row r="163" spans="1:8" s="2" customFormat="1" ht="16.95" customHeight="1">
      <c r="A163" s="35"/>
      <c r="B163" s="40"/>
      <c r="C163" s="273" t="s">
        <v>1</v>
      </c>
      <c r="D163" s="273" t="s">
        <v>685</v>
      </c>
      <c r="E163" s="18" t="s">
        <v>1</v>
      </c>
      <c r="F163" s="202">
        <v>0.86399999999999999</v>
      </c>
      <c r="G163" s="35"/>
      <c r="H163" s="40"/>
    </row>
    <row r="164" spans="1:8" s="2" customFormat="1" ht="16.95" customHeight="1">
      <c r="A164" s="35"/>
      <c r="B164" s="40"/>
      <c r="C164" s="273" t="s">
        <v>1</v>
      </c>
      <c r="D164" s="273" t="s">
        <v>686</v>
      </c>
      <c r="E164" s="18" t="s">
        <v>1</v>
      </c>
      <c r="F164" s="202">
        <v>-0.67800000000000005</v>
      </c>
      <c r="G164" s="35"/>
      <c r="H164" s="40"/>
    </row>
    <row r="165" spans="1:8" s="2" customFormat="1" ht="16.95" customHeight="1">
      <c r="A165" s="35"/>
      <c r="B165" s="40"/>
      <c r="C165" s="273" t="s">
        <v>1</v>
      </c>
      <c r="D165" s="273" t="s">
        <v>687</v>
      </c>
      <c r="E165" s="18" t="s">
        <v>1</v>
      </c>
      <c r="F165" s="202">
        <v>13.946</v>
      </c>
      <c r="G165" s="35"/>
      <c r="H165" s="40"/>
    </row>
    <row r="166" spans="1:8" s="2" customFormat="1" ht="16.95" customHeight="1">
      <c r="A166" s="35"/>
      <c r="B166" s="40"/>
      <c r="C166" s="273" t="s">
        <v>1</v>
      </c>
      <c r="D166" s="273" t="s">
        <v>688</v>
      </c>
      <c r="E166" s="18" t="s">
        <v>1</v>
      </c>
      <c r="F166" s="202">
        <v>-1.3380000000000001</v>
      </c>
      <c r="G166" s="35"/>
      <c r="H166" s="40"/>
    </row>
    <row r="167" spans="1:8" s="2" customFormat="1" ht="16.95" customHeight="1">
      <c r="A167" s="35"/>
      <c r="B167" s="40"/>
      <c r="C167" s="273" t="s">
        <v>1</v>
      </c>
      <c r="D167" s="273" t="s">
        <v>689</v>
      </c>
      <c r="E167" s="18" t="s">
        <v>1</v>
      </c>
      <c r="F167" s="202">
        <v>3.78</v>
      </c>
      <c r="G167" s="35"/>
      <c r="H167" s="40"/>
    </row>
    <row r="168" spans="1:8" s="2" customFormat="1" ht="16.95" customHeight="1">
      <c r="A168" s="35"/>
      <c r="B168" s="40"/>
      <c r="C168" s="273" t="s">
        <v>1</v>
      </c>
      <c r="D168" s="273" t="s">
        <v>690</v>
      </c>
      <c r="E168" s="18" t="s">
        <v>1</v>
      </c>
      <c r="F168" s="202">
        <v>-0.72299999999999998</v>
      </c>
      <c r="G168" s="35"/>
      <c r="H168" s="40"/>
    </row>
    <row r="169" spans="1:8" s="2" customFormat="1" ht="16.95" customHeight="1">
      <c r="A169" s="35"/>
      <c r="B169" s="40"/>
      <c r="C169" s="273" t="s">
        <v>627</v>
      </c>
      <c r="D169" s="273" t="s">
        <v>681</v>
      </c>
      <c r="E169" s="18" t="s">
        <v>1</v>
      </c>
      <c r="F169" s="202">
        <v>16.079000000000001</v>
      </c>
      <c r="G169" s="35"/>
      <c r="H169" s="40"/>
    </row>
    <row r="170" spans="1:8" s="2" customFormat="1" ht="16.95" customHeight="1">
      <c r="A170" s="35"/>
      <c r="B170" s="40"/>
      <c r="C170" s="274" t="s">
        <v>1149</v>
      </c>
      <c r="D170" s="35"/>
      <c r="E170" s="35"/>
      <c r="F170" s="35"/>
      <c r="G170" s="35"/>
      <c r="H170" s="40"/>
    </row>
    <row r="171" spans="1:8" s="2" customFormat="1" ht="16.95" customHeight="1">
      <c r="A171" s="35"/>
      <c r="B171" s="40"/>
      <c r="C171" s="273" t="s">
        <v>674</v>
      </c>
      <c r="D171" s="273" t="s">
        <v>675</v>
      </c>
      <c r="E171" s="18" t="s">
        <v>181</v>
      </c>
      <c r="F171" s="202">
        <v>48.046999999999997</v>
      </c>
      <c r="G171" s="35"/>
      <c r="H171" s="40"/>
    </row>
    <row r="172" spans="1:8" s="2" customFormat="1" ht="16.95" customHeight="1">
      <c r="A172" s="35"/>
      <c r="B172" s="40"/>
      <c r="C172" s="273" t="s">
        <v>691</v>
      </c>
      <c r="D172" s="273" t="s">
        <v>692</v>
      </c>
      <c r="E172" s="18" t="s">
        <v>243</v>
      </c>
      <c r="F172" s="202">
        <v>30.068000000000001</v>
      </c>
      <c r="G172" s="35"/>
      <c r="H172" s="40"/>
    </row>
    <row r="173" spans="1:8" s="2" customFormat="1" ht="16.95" customHeight="1">
      <c r="A173" s="35"/>
      <c r="B173" s="40"/>
      <c r="C173" s="269" t="s">
        <v>110</v>
      </c>
      <c r="D173" s="270" t="s">
        <v>1</v>
      </c>
      <c r="E173" s="271" t="s">
        <v>1</v>
      </c>
      <c r="F173" s="272">
        <v>373.82600000000002</v>
      </c>
      <c r="G173" s="35"/>
      <c r="H173" s="40"/>
    </row>
    <row r="174" spans="1:8" s="2" customFormat="1" ht="16.95" customHeight="1">
      <c r="A174" s="35"/>
      <c r="B174" s="40"/>
      <c r="C174" s="273" t="s">
        <v>1</v>
      </c>
      <c r="D174" s="273" t="s">
        <v>228</v>
      </c>
      <c r="E174" s="18" t="s">
        <v>1</v>
      </c>
      <c r="F174" s="202">
        <v>0</v>
      </c>
      <c r="G174" s="35"/>
      <c r="H174" s="40"/>
    </row>
    <row r="175" spans="1:8" s="2" customFormat="1" ht="16.95" customHeight="1">
      <c r="A175" s="35"/>
      <c r="B175" s="40"/>
      <c r="C175" s="273" t="s">
        <v>1</v>
      </c>
      <c r="D175" s="273" t="s">
        <v>666</v>
      </c>
      <c r="E175" s="18" t="s">
        <v>1</v>
      </c>
      <c r="F175" s="202">
        <v>373.82600000000002</v>
      </c>
      <c r="G175" s="35"/>
      <c r="H175" s="40"/>
    </row>
    <row r="176" spans="1:8" s="2" customFormat="1" ht="16.95" customHeight="1">
      <c r="A176" s="35"/>
      <c r="B176" s="40"/>
      <c r="C176" s="273" t="s">
        <v>110</v>
      </c>
      <c r="D176" s="273" t="s">
        <v>185</v>
      </c>
      <c r="E176" s="18" t="s">
        <v>1</v>
      </c>
      <c r="F176" s="202">
        <v>373.82600000000002</v>
      </c>
      <c r="G176" s="35"/>
      <c r="H176" s="40"/>
    </row>
    <row r="177" spans="1:8" s="2" customFormat="1" ht="16.95" customHeight="1">
      <c r="A177" s="35"/>
      <c r="B177" s="40"/>
      <c r="C177" s="274" t="s">
        <v>1149</v>
      </c>
      <c r="D177" s="35"/>
      <c r="E177" s="35"/>
      <c r="F177" s="35"/>
      <c r="G177" s="35"/>
      <c r="H177" s="40"/>
    </row>
    <row r="178" spans="1:8" s="2" customFormat="1" ht="20.399999999999999">
      <c r="A178" s="35"/>
      <c r="B178" s="40"/>
      <c r="C178" s="273" t="s">
        <v>225</v>
      </c>
      <c r="D178" s="273" t="s">
        <v>226</v>
      </c>
      <c r="E178" s="18" t="s">
        <v>181</v>
      </c>
      <c r="F178" s="202">
        <v>373.82600000000002</v>
      </c>
      <c r="G178" s="35"/>
      <c r="H178" s="40"/>
    </row>
    <row r="179" spans="1:8" s="2" customFormat="1" ht="16.95" customHeight="1">
      <c r="A179" s="35"/>
      <c r="B179" s="40"/>
      <c r="C179" s="273" t="s">
        <v>231</v>
      </c>
      <c r="D179" s="273" t="s">
        <v>232</v>
      </c>
      <c r="E179" s="18" t="s">
        <v>181</v>
      </c>
      <c r="F179" s="202">
        <v>1495.3040000000001</v>
      </c>
      <c r="G179" s="35"/>
      <c r="H179" s="40"/>
    </row>
    <row r="180" spans="1:8" s="2" customFormat="1" ht="16.95" customHeight="1">
      <c r="A180" s="35"/>
      <c r="B180" s="40"/>
      <c r="C180" s="273" t="s">
        <v>247</v>
      </c>
      <c r="D180" s="273" t="s">
        <v>248</v>
      </c>
      <c r="E180" s="18" t="s">
        <v>243</v>
      </c>
      <c r="F180" s="202">
        <v>616.81299999999999</v>
      </c>
      <c r="G180" s="35"/>
      <c r="H180" s="40"/>
    </row>
    <row r="181" spans="1:8" s="2" customFormat="1" ht="16.95" customHeight="1">
      <c r="A181" s="35"/>
      <c r="B181" s="40"/>
      <c r="C181" s="273" t="s">
        <v>241</v>
      </c>
      <c r="D181" s="273" t="s">
        <v>242</v>
      </c>
      <c r="E181" s="18" t="s">
        <v>243</v>
      </c>
      <c r="F181" s="202">
        <v>616.81299999999999</v>
      </c>
      <c r="G181" s="35"/>
      <c r="H181" s="40"/>
    </row>
    <row r="182" spans="1:8" s="2" customFormat="1" ht="7.35" customHeight="1">
      <c r="A182" s="35"/>
      <c r="B182" s="141"/>
      <c r="C182" s="142"/>
      <c r="D182" s="142"/>
      <c r="E182" s="142"/>
      <c r="F182" s="142"/>
      <c r="G182" s="142"/>
      <c r="H182" s="40"/>
    </row>
    <row r="183" spans="1:8" s="2" customFormat="1">
      <c r="A183" s="35"/>
      <c r="B183" s="35"/>
      <c r="C183" s="35"/>
      <c r="D183" s="35"/>
      <c r="E183" s="35"/>
      <c r="F183" s="35"/>
      <c r="G183" s="35"/>
      <c r="H183" s="35"/>
    </row>
  </sheetData>
  <sheetProtection algorithmName="SHA-512" hashValue="zs50GEZDxuMhMPRNlM5WP+/S/5ah2SOCNXFFxgqEy/kOMfDKMU/GZgvGES0Webal6unR+0bwGtCRNCd/Mvx6yw==" saltValue="SukzHkoCzyyxKWri9krau01FsXLzLEefxDz/m0C6/qVWGnGmuu2fcOOFqXAZ1FkQ9WyfZFiER/3cgZE89ZAgLg==" spinCount="100000" sheet="1" objects="1" scenarios="1" formatColumns="0" formatRows="0"/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SO 01 - Futbalové ihrisko...</vt:lpstr>
      <vt:lpstr>SO 02 -  Odvodnenie ihriska</vt:lpstr>
      <vt:lpstr>SO 03 - Osvetlenie</vt:lpstr>
      <vt:lpstr>SO 04.1 -  Distribučné ro...</vt:lpstr>
      <vt:lpstr>SO 04.2 - Elektrická kábl...</vt:lpstr>
      <vt:lpstr>TO 01 - Ochladzovanie ume...</vt:lpstr>
      <vt:lpstr>Zoznam figúr</vt:lpstr>
      <vt:lpstr>'Rekapitulácia stavby'!Názvy_tlače</vt:lpstr>
      <vt:lpstr>'SO 01 - Futbalové ihrisko...'!Názvy_tlače</vt:lpstr>
      <vt:lpstr>'SO 02 -  Odvodnenie ihriska'!Názvy_tlače</vt:lpstr>
      <vt:lpstr>'SO 03 - Osvetlenie'!Názvy_tlače</vt:lpstr>
      <vt:lpstr>'SO 04.1 -  Distribučné ro...'!Názvy_tlače</vt:lpstr>
      <vt:lpstr>'SO 04.2 - Elektrická kábl...'!Názvy_tlače</vt:lpstr>
      <vt:lpstr>'TO 01 - Ochladzovanie ume...'!Názvy_tlače</vt:lpstr>
      <vt:lpstr>'Zoznam figúr'!Názvy_tlače</vt:lpstr>
      <vt:lpstr>'Rekapitulácia stavby'!Oblasť_tlače</vt:lpstr>
      <vt:lpstr>'SO 01 - Futbalové ihrisko...'!Oblasť_tlače</vt:lpstr>
      <vt:lpstr>'SO 02 -  Odvodnenie ihriska'!Oblasť_tlače</vt:lpstr>
      <vt:lpstr>'SO 03 - Osvetlenie'!Oblasť_tlače</vt:lpstr>
      <vt:lpstr>'SO 04.1 -  Distribučné ro...'!Oblasť_tlače</vt:lpstr>
      <vt:lpstr>'SO 04.2 - Elektrická kábl...'!Oblasť_tlače</vt:lpstr>
      <vt:lpstr>'TO 01 - Ochladzovanie ume...'!Oblasť_tlače</vt:lpstr>
      <vt:lpstr>'Zoznam figúr'!Oblasť_tlače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DESKTOP-FHBU5EG\Arteco</dc:creator>
  <cp:lastModifiedBy>home</cp:lastModifiedBy>
  <dcterms:created xsi:type="dcterms:W3CDTF">2020-10-16T09:49:03Z</dcterms:created>
  <dcterms:modified xsi:type="dcterms:W3CDTF">2021-02-22T12:37:44Z</dcterms:modified>
</cp:coreProperties>
</file>