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Zákazky\2017\2773 - EURO VELO 11\2021-02-22\"/>
    </mc:Choice>
  </mc:AlternateContent>
  <bookViews>
    <workbookView xWindow="0" yWindow="0" windowWidth="0" windowHeight="0"/>
  </bookViews>
  <sheets>
    <sheet name="Rekapitulácia stavby" sheetId="1" r:id="rId1"/>
    <sheet name="11 - 101-00 Cyklotrasa k...." sheetId="2" r:id="rId2"/>
    <sheet name="21 - 201-00 Lávka cez Ket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'11 - 101-00 Cyklotrasa k....'!$C$127:$K$339</definedName>
    <definedName name="_xlnm.Print_Area" localSheetId="1">'11 - 101-00 Cyklotrasa k....'!$C$4:$J$76,'11 - 101-00 Cyklotrasa k....'!$C$115:$J$339</definedName>
    <definedName name="_xlnm.Print_Titles" localSheetId="1">'11 - 101-00 Cyklotrasa k....'!$127:$127</definedName>
    <definedName name="_xlnm._FilterDatabase" localSheetId="2" hidden="1">'21 - 201-00 Lávka cez Ket...'!$C$133:$K$393</definedName>
    <definedName name="_xlnm.Print_Area" localSheetId="2">'21 - 201-00 Lávka cez Ket...'!$C$4:$J$76,'21 - 201-00 Lávka cez Ket...'!$C$121:$J$393</definedName>
    <definedName name="_xlnm.Print_Titles" localSheetId="2">'21 - 201-00 Lávka cez Ket...'!$133:$133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393"/>
  <c r="BH393"/>
  <c r="BG393"/>
  <c r="BE393"/>
  <c r="T393"/>
  <c r="R393"/>
  <c r="P393"/>
  <c r="BI392"/>
  <c r="BH392"/>
  <c r="BG392"/>
  <c r="BE392"/>
  <c r="T392"/>
  <c r="R392"/>
  <c r="P392"/>
  <c r="BI390"/>
  <c r="BH390"/>
  <c r="BG390"/>
  <c r="BE390"/>
  <c r="T390"/>
  <c r="R390"/>
  <c r="P390"/>
  <c r="BI389"/>
  <c r="BH389"/>
  <c r="BG389"/>
  <c r="BE389"/>
  <c r="T389"/>
  <c r="R389"/>
  <c r="P389"/>
  <c r="BI386"/>
  <c r="BH386"/>
  <c r="BG386"/>
  <c r="BE386"/>
  <c r="T386"/>
  <c r="R386"/>
  <c r="P386"/>
  <c r="BI385"/>
  <c r="BH385"/>
  <c r="BG385"/>
  <c r="BE385"/>
  <c r="T385"/>
  <c r="R385"/>
  <c r="P385"/>
  <c r="BI382"/>
  <c r="BH382"/>
  <c r="BG382"/>
  <c r="BE382"/>
  <c r="T382"/>
  <c r="R382"/>
  <c r="P382"/>
  <c r="BI380"/>
  <c r="BH380"/>
  <c r="BG380"/>
  <c r="BE380"/>
  <c r="T380"/>
  <c r="R380"/>
  <c r="P380"/>
  <c r="BI378"/>
  <c r="BH378"/>
  <c r="BG378"/>
  <c r="BE378"/>
  <c r="T378"/>
  <c r="R378"/>
  <c r="P378"/>
  <c r="BI374"/>
  <c r="BH374"/>
  <c r="BG374"/>
  <c r="BE374"/>
  <c r="T374"/>
  <c r="R374"/>
  <c r="P374"/>
  <c r="BI372"/>
  <c r="BH372"/>
  <c r="BG372"/>
  <c r="BE372"/>
  <c r="T372"/>
  <c r="R372"/>
  <c r="P372"/>
  <c r="BI370"/>
  <c r="BH370"/>
  <c r="BG370"/>
  <c r="BE370"/>
  <c r="T370"/>
  <c r="R370"/>
  <c r="P370"/>
  <c r="BI368"/>
  <c r="BH368"/>
  <c r="BG368"/>
  <c r="BE368"/>
  <c r="T368"/>
  <c r="R368"/>
  <c r="P368"/>
  <c r="BI364"/>
  <c r="BH364"/>
  <c r="BG364"/>
  <c r="BE364"/>
  <c r="T364"/>
  <c r="R364"/>
  <c r="P364"/>
  <c r="BI362"/>
  <c r="BH362"/>
  <c r="BG362"/>
  <c r="BE362"/>
  <c r="T362"/>
  <c r="R362"/>
  <c r="P362"/>
  <c r="BI360"/>
  <c r="BH360"/>
  <c r="BG360"/>
  <c r="BE360"/>
  <c r="T360"/>
  <c r="R360"/>
  <c r="P360"/>
  <c r="BI358"/>
  <c r="BH358"/>
  <c r="BG358"/>
  <c r="BE358"/>
  <c r="T358"/>
  <c r="R358"/>
  <c r="P358"/>
  <c r="BI356"/>
  <c r="BH356"/>
  <c r="BG356"/>
  <c r="BE356"/>
  <c r="T356"/>
  <c r="R356"/>
  <c r="P356"/>
  <c r="BI354"/>
  <c r="BH354"/>
  <c r="BG354"/>
  <c r="BE354"/>
  <c r="T354"/>
  <c r="R354"/>
  <c r="P354"/>
  <c r="BI352"/>
  <c r="BH352"/>
  <c r="BG352"/>
  <c r="BE352"/>
  <c r="T352"/>
  <c r="R352"/>
  <c r="P352"/>
  <c r="BI350"/>
  <c r="BH350"/>
  <c r="BG350"/>
  <c r="BE350"/>
  <c r="T350"/>
  <c r="R350"/>
  <c r="P350"/>
  <c r="BI348"/>
  <c r="BH348"/>
  <c r="BG348"/>
  <c r="BE348"/>
  <c r="T348"/>
  <c r="R348"/>
  <c r="P348"/>
  <c r="BI346"/>
  <c r="BH346"/>
  <c r="BG346"/>
  <c r="BE346"/>
  <c r="T346"/>
  <c r="R346"/>
  <c r="P346"/>
  <c r="BI342"/>
  <c r="BH342"/>
  <c r="BG342"/>
  <c r="BE342"/>
  <c r="T342"/>
  <c r="R342"/>
  <c r="P342"/>
  <c r="BI340"/>
  <c r="BH340"/>
  <c r="BG340"/>
  <c r="BE340"/>
  <c r="T340"/>
  <c r="R340"/>
  <c r="P340"/>
  <c r="BI338"/>
  <c r="BH338"/>
  <c r="BG338"/>
  <c r="BE338"/>
  <c r="T338"/>
  <c r="R338"/>
  <c r="P338"/>
  <c r="BI335"/>
  <c r="BH335"/>
  <c r="BG335"/>
  <c r="BE335"/>
  <c r="T335"/>
  <c r="R335"/>
  <c r="P335"/>
  <c r="BI333"/>
  <c r="BH333"/>
  <c r="BG333"/>
  <c r="BE333"/>
  <c r="T333"/>
  <c r="R333"/>
  <c r="P333"/>
  <c r="BI331"/>
  <c r="BH331"/>
  <c r="BG331"/>
  <c r="BE331"/>
  <c r="T331"/>
  <c r="R331"/>
  <c r="P331"/>
  <c r="BI329"/>
  <c r="BH329"/>
  <c r="BG329"/>
  <c r="BE329"/>
  <c r="T329"/>
  <c r="R329"/>
  <c r="P329"/>
  <c r="BI328"/>
  <c r="BH328"/>
  <c r="BG328"/>
  <c r="BE328"/>
  <c r="T328"/>
  <c r="R328"/>
  <c r="P328"/>
  <c r="BI326"/>
  <c r="BH326"/>
  <c r="BG326"/>
  <c r="BE326"/>
  <c r="T326"/>
  <c r="R326"/>
  <c r="P326"/>
  <c r="BI324"/>
  <c r="BH324"/>
  <c r="BG324"/>
  <c r="BE324"/>
  <c r="T324"/>
  <c r="R324"/>
  <c r="P324"/>
  <c r="BI322"/>
  <c r="BH322"/>
  <c r="BG322"/>
  <c r="BE322"/>
  <c r="T322"/>
  <c r="R322"/>
  <c r="P322"/>
  <c r="BI319"/>
  <c r="BH319"/>
  <c r="BG319"/>
  <c r="BE319"/>
  <c r="T319"/>
  <c r="R319"/>
  <c r="P319"/>
  <c r="BI316"/>
  <c r="BH316"/>
  <c r="BG316"/>
  <c r="BE316"/>
  <c r="T316"/>
  <c r="R316"/>
  <c r="P316"/>
  <c r="BI312"/>
  <c r="BH312"/>
  <c r="BG312"/>
  <c r="BE312"/>
  <c r="T312"/>
  <c r="R312"/>
  <c r="P312"/>
  <c r="BI308"/>
  <c r="BH308"/>
  <c r="BG308"/>
  <c r="BE308"/>
  <c r="T308"/>
  <c r="R308"/>
  <c r="P308"/>
  <c r="BI306"/>
  <c r="BH306"/>
  <c r="BG306"/>
  <c r="BE306"/>
  <c r="T306"/>
  <c r="R306"/>
  <c r="P306"/>
  <c r="BI304"/>
  <c r="BH304"/>
  <c r="BG304"/>
  <c r="BE304"/>
  <c r="T304"/>
  <c r="R304"/>
  <c r="P304"/>
  <c r="BI301"/>
  <c r="BH301"/>
  <c r="BG301"/>
  <c r="BE301"/>
  <c r="T301"/>
  <c r="R301"/>
  <c r="P301"/>
  <c r="BI298"/>
  <c r="BH298"/>
  <c r="BG298"/>
  <c r="BE298"/>
  <c r="T298"/>
  <c r="R298"/>
  <c r="P298"/>
  <c r="BI294"/>
  <c r="BH294"/>
  <c r="BG294"/>
  <c r="BE294"/>
  <c r="T294"/>
  <c r="R294"/>
  <c r="P294"/>
  <c r="BI291"/>
  <c r="BH291"/>
  <c r="BG291"/>
  <c r="BE291"/>
  <c r="T291"/>
  <c r="R291"/>
  <c r="P291"/>
  <c r="BI288"/>
  <c r="BH288"/>
  <c r="BG288"/>
  <c r="BE288"/>
  <c r="T288"/>
  <c r="R288"/>
  <c r="P288"/>
  <c r="BI286"/>
  <c r="BH286"/>
  <c r="BG286"/>
  <c r="BE286"/>
  <c r="T286"/>
  <c r="R286"/>
  <c r="P286"/>
  <c r="BI283"/>
  <c r="BH283"/>
  <c r="BG283"/>
  <c r="BE283"/>
  <c r="T283"/>
  <c r="R283"/>
  <c r="P283"/>
  <c r="BI281"/>
  <c r="BH281"/>
  <c r="BG281"/>
  <c r="BE281"/>
  <c r="T281"/>
  <c r="R281"/>
  <c r="P281"/>
  <c r="BI277"/>
  <c r="BH277"/>
  <c r="BG277"/>
  <c r="BE277"/>
  <c r="T277"/>
  <c r="R277"/>
  <c r="P277"/>
  <c r="BI275"/>
  <c r="BH275"/>
  <c r="BG275"/>
  <c r="BE275"/>
  <c r="T275"/>
  <c r="R275"/>
  <c r="P275"/>
  <c r="BI272"/>
  <c r="BH272"/>
  <c r="BG272"/>
  <c r="BE272"/>
  <c r="T272"/>
  <c r="R272"/>
  <c r="P272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3"/>
  <c r="BH253"/>
  <c r="BG253"/>
  <c r="BE253"/>
  <c r="T253"/>
  <c r="R253"/>
  <c r="P253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1"/>
  <c r="BH231"/>
  <c r="BG231"/>
  <c r="BE231"/>
  <c r="T231"/>
  <c r="R231"/>
  <c r="P231"/>
  <c r="BI229"/>
  <c r="BH229"/>
  <c r="BG229"/>
  <c r="BE229"/>
  <c r="T229"/>
  <c r="R229"/>
  <c r="P229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R220"/>
  <c r="P220"/>
  <c r="BI214"/>
  <c r="BH214"/>
  <c r="BG214"/>
  <c r="BE214"/>
  <c r="T214"/>
  <c r="R214"/>
  <c r="P214"/>
  <c r="BI211"/>
  <c r="BH211"/>
  <c r="BG211"/>
  <c r="BE211"/>
  <c r="T211"/>
  <c r="R211"/>
  <c r="P211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1"/>
  <c r="BH201"/>
  <c r="BG201"/>
  <c r="BE201"/>
  <c r="T201"/>
  <c r="R201"/>
  <c r="P201"/>
  <c r="BI198"/>
  <c r="BH198"/>
  <c r="BG198"/>
  <c r="BE198"/>
  <c r="T198"/>
  <c r="R198"/>
  <c r="P198"/>
  <c r="BI197"/>
  <c r="BH197"/>
  <c r="BG197"/>
  <c r="BE197"/>
  <c r="T197"/>
  <c r="R197"/>
  <c r="P197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J131"/>
  <c r="J130"/>
  <c r="F130"/>
  <c r="F128"/>
  <c r="E126"/>
  <c r="J92"/>
  <c r="J91"/>
  <c r="F91"/>
  <c r="F89"/>
  <c r="E87"/>
  <c r="J18"/>
  <c r="E18"/>
  <c r="F131"/>
  <c r="J17"/>
  <c r="J12"/>
  <c r="J89"/>
  <c r="E7"/>
  <c r="E124"/>
  <c i="2" r="J37"/>
  <c r="J36"/>
  <c i="1" r="AY95"/>
  <c i="2" r="J35"/>
  <c i="1" r="AX95"/>
  <c i="2" r="BI339"/>
  <c r="BH339"/>
  <c r="BG339"/>
  <c r="BE339"/>
  <c r="T339"/>
  <c r="T338"/>
  <c r="R339"/>
  <c r="R338"/>
  <c r="P339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1"/>
  <c r="BH331"/>
  <c r="BG331"/>
  <c r="BE331"/>
  <c r="T331"/>
  <c r="R331"/>
  <c r="P331"/>
  <c r="BI329"/>
  <c r="BH329"/>
  <c r="BG329"/>
  <c r="BE329"/>
  <c r="T329"/>
  <c r="R329"/>
  <c r="P329"/>
  <c r="BI327"/>
  <c r="BH327"/>
  <c r="BG327"/>
  <c r="BE327"/>
  <c r="T327"/>
  <c r="R327"/>
  <c r="P327"/>
  <c r="BI324"/>
  <c r="BH324"/>
  <c r="BG324"/>
  <c r="BE324"/>
  <c r="T324"/>
  <c r="R324"/>
  <c r="P324"/>
  <c r="BI321"/>
  <c r="BH321"/>
  <c r="BG321"/>
  <c r="BE321"/>
  <c r="T321"/>
  <c r="T320"/>
  <c r="R321"/>
  <c r="R320"/>
  <c r="P321"/>
  <c r="P320"/>
  <c r="BI318"/>
  <c r="BH318"/>
  <c r="BG318"/>
  <c r="BE318"/>
  <c r="T318"/>
  <c r="R318"/>
  <c r="P318"/>
  <c r="BI317"/>
  <c r="BH317"/>
  <c r="BG317"/>
  <c r="BE317"/>
  <c r="T317"/>
  <c r="R317"/>
  <c r="P317"/>
  <c r="BI315"/>
  <c r="BH315"/>
  <c r="BG315"/>
  <c r="BE315"/>
  <c r="T315"/>
  <c r="R315"/>
  <c r="P315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8"/>
  <c r="BH308"/>
  <c r="BG308"/>
  <c r="BE308"/>
  <c r="T308"/>
  <c r="R308"/>
  <c r="P308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58"/>
  <c r="BH258"/>
  <c r="BG258"/>
  <c r="BE258"/>
  <c r="T258"/>
  <c r="R258"/>
  <c r="P258"/>
  <c r="BI254"/>
  <c r="BH254"/>
  <c r="BG254"/>
  <c r="BE254"/>
  <c r="T254"/>
  <c r="R254"/>
  <c r="P254"/>
  <c r="BI250"/>
  <c r="BH250"/>
  <c r="BG250"/>
  <c r="BE250"/>
  <c r="T250"/>
  <c r="R250"/>
  <c r="P250"/>
  <c r="BI248"/>
  <c r="BH248"/>
  <c r="BG248"/>
  <c r="BE248"/>
  <c r="T248"/>
  <c r="R248"/>
  <c r="P248"/>
  <c r="BI244"/>
  <c r="BH244"/>
  <c r="BG244"/>
  <c r="BE244"/>
  <c r="T244"/>
  <c r="R244"/>
  <c r="P244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1"/>
  <c r="BH211"/>
  <c r="BG211"/>
  <c r="BE211"/>
  <c r="T211"/>
  <c r="R211"/>
  <c r="P211"/>
  <c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2"/>
  <c r="BH182"/>
  <c r="BG182"/>
  <c r="BE182"/>
  <c r="T182"/>
  <c r="R182"/>
  <c r="P182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92"/>
  <c r="J17"/>
  <c r="J12"/>
  <c r="J122"/>
  <c r="E7"/>
  <c r="E85"/>
  <c i="1" r="L90"/>
  <c r="AM90"/>
  <c r="AM89"/>
  <c r="L89"/>
  <c r="AM87"/>
  <c r="L87"/>
  <c r="L85"/>
  <c r="L84"/>
  <c i="3" r="BK389"/>
  <c r="J389"/>
  <c r="J386"/>
  <c r="BK378"/>
  <c r="BK372"/>
  <c r="J370"/>
  <c r="BK368"/>
  <c r="J362"/>
  <c r="J308"/>
  <c r="BK306"/>
  <c r="BK301"/>
  <c r="BK298"/>
  <c r="J298"/>
  <c r="J283"/>
  <c r="J281"/>
  <c r="BK277"/>
  <c r="J263"/>
  <c r="BK237"/>
  <c r="BK229"/>
  <c r="BK220"/>
  <c r="BK209"/>
  <c r="BK203"/>
  <c r="J187"/>
  <c r="J174"/>
  <c r="BK163"/>
  <c r="BK160"/>
  <c r="BK147"/>
  <c i="2" r="J337"/>
  <c r="BK324"/>
  <c r="BK310"/>
  <c r="BK303"/>
  <c r="BK300"/>
  <c r="J290"/>
  <c r="BK288"/>
  <c r="BK286"/>
  <c r="BK275"/>
  <c r="BK269"/>
  <c r="J268"/>
  <c r="BK266"/>
  <c r="BK238"/>
  <c r="BK228"/>
  <c r="J226"/>
  <c r="J223"/>
  <c r="BK219"/>
  <c r="BK216"/>
  <c r="BK209"/>
  <c r="J199"/>
  <c r="BK192"/>
  <c r="J191"/>
  <c r="J190"/>
  <c r="J189"/>
  <c r="BK187"/>
  <c r="J176"/>
  <c r="BK175"/>
  <c r="BK156"/>
  <c r="J150"/>
  <c r="J148"/>
  <c r="BK145"/>
  <c r="BK143"/>
  <c r="J142"/>
  <c r="BK141"/>
  <c r="J140"/>
  <c r="BK139"/>
  <c r="BK138"/>
  <c r="J132"/>
  <c r="J131"/>
  <c i="3" r="BK392"/>
  <c r="J392"/>
  <c r="BK360"/>
  <c r="BK358"/>
  <c r="BK348"/>
  <c r="BK340"/>
  <c r="J335"/>
  <c r="BK333"/>
  <c r="J331"/>
  <c r="BK328"/>
  <c r="J324"/>
  <c r="J322"/>
  <c r="BK312"/>
  <c r="BK390"/>
  <c r="J390"/>
  <c r="J385"/>
  <c r="BK380"/>
  <c r="BK374"/>
  <c r="J372"/>
  <c r="BK364"/>
  <c r="J348"/>
  <c r="BK342"/>
  <c r="J340"/>
  <c r="BK338"/>
  <c r="BK304"/>
  <c r="BK294"/>
  <c r="J291"/>
  <c r="BK286"/>
  <c r="BK281"/>
  <c r="J277"/>
  <c r="BK275"/>
  <c r="J269"/>
  <c r="J266"/>
  <c r="BK257"/>
  <c r="BK250"/>
  <c r="J246"/>
  <c r="BK242"/>
  <c r="J231"/>
  <c r="J209"/>
  <c r="J206"/>
  <c r="BK201"/>
  <c r="BK197"/>
  <c r="BK187"/>
  <c r="BK172"/>
  <c r="BK166"/>
  <c r="J145"/>
  <c r="J143"/>
  <c i="2" r="BK337"/>
  <c r="BK336"/>
  <c r="BK331"/>
  <c r="J318"/>
  <c r="J317"/>
  <c r="J303"/>
  <c r="J302"/>
  <c r="BK294"/>
  <c r="J286"/>
  <c r="J283"/>
  <c r="BK281"/>
  <c r="J277"/>
  <c r="J273"/>
  <c r="BK267"/>
  <c r="J254"/>
  <c r="J248"/>
  <c r="BK242"/>
  <c r="BK230"/>
  <c r="J228"/>
  <c r="BK217"/>
  <c r="BK211"/>
  <c r="J209"/>
  <c r="BK207"/>
  <c r="J197"/>
  <c r="J196"/>
  <c r="BK191"/>
  <c r="J185"/>
  <c r="BK184"/>
  <c r="BK178"/>
  <c r="BK173"/>
  <c r="BK170"/>
  <c r="J163"/>
  <c r="J159"/>
  <c r="J158"/>
  <c r="J156"/>
  <c r="J152"/>
  <c r="J141"/>
  <c r="BK140"/>
  <c r="J138"/>
  <c r="BK136"/>
  <c r="BK135"/>
  <c i="3" r="J393"/>
  <c r="BK370"/>
  <c r="BK362"/>
  <c r="J358"/>
  <c r="BK356"/>
  <c r="BK346"/>
  <c r="J338"/>
  <c r="BK335"/>
  <c r="BK331"/>
  <c r="J329"/>
  <c r="BK326"/>
  <c r="J319"/>
  <c r="J312"/>
  <c r="BK308"/>
  <c r="J304"/>
  <c r="J301"/>
  <c r="BK288"/>
  <c r="J275"/>
  <c r="BK261"/>
  <c r="J239"/>
  <c r="BK226"/>
  <c r="BK211"/>
  <c r="BK206"/>
  <c r="J203"/>
  <c r="J197"/>
  <c r="BK184"/>
  <c r="BK169"/>
  <c r="J163"/>
  <c r="BK155"/>
  <c r="BK148"/>
  <c r="BK140"/>
  <c i="2" r="BK313"/>
  <c r="J311"/>
  <c r="BK308"/>
  <c r="J292"/>
  <c r="BK290"/>
  <c r="J279"/>
  <c r="BK277"/>
  <c r="BK271"/>
  <c r="BK268"/>
  <c r="J267"/>
  <c r="J264"/>
  <c r="BK250"/>
  <c r="BK233"/>
  <c r="BK223"/>
  <c r="J221"/>
  <c r="J207"/>
  <c r="J205"/>
  <c r="BK198"/>
  <c r="J194"/>
  <c r="BK189"/>
  <c r="J188"/>
  <c r="J187"/>
  <c r="BK186"/>
  <c r="BK182"/>
  <c r="BK177"/>
  <c r="BK174"/>
  <c r="J172"/>
  <c r="BK161"/>
  <c r="BK159"/>
  <c r="BK148"/>
  <c r="J137"/>
  <c r="BK134"/>
  <c r="J133"/>
  <c i="3" r="BK382"/>
  <c r="J378"/>
  <c r="J374"/>
  <c r="J356"/>
  <c r="J352"/>
  <c r="BK350"/>
  <c r="J346"/>
  <c r="J333"/>
  <c r="BK329"/>
  <c r="J328"/>
  <c r="BK316"/>
  <c r="BK259"/>
  <c r="BK253"/>
  <c r="BK248"/>
  <c r="BK191"/>
  <c i="2" r="J135"/>
  <c i="3" r="BK393"/>
  <c r="BK385"/>
  <c r="J380"/>
  <c r="J368"/>
  <c r="J364"/>
  <c r="J360"/>
  <c r="J354"/>
  <c r="BK352"/>
  <c r="J350"/>
  <c r="J342"/>
  <c r="J294"/>
  <c r="J286"/>
  <c r="BK283"/>
  <c r="J259"/>
  <c r="J253"/>
  <c r="J248"/>
  <c r="BK246"/>
  <c r="J242"/>
  <c r="J166"/>
  <c r="J160"/>
  <c r="BK157"/>
  <c r="BK150"/>
  <c r="J147"/>
  <c r="BK143"/>
  <c r="J140"/>
  <c r="BK137"/>
  <c i="2" r="J336"/>
  <c r="BK335"/>
  <c r="J327"/>
  <c r="BK321"/>
  <c r="J315"/>
  <c r="J313"/>
  <c r="J308"/>
  <c r="J300"/>
  <c r="J289"/>
  <c r="J288"/>
  <c r="BK283"/>
  <c r="BK272"/>
  <c r="BK270"/>
  <c r="BK264"/>
  <c r="J258"/>
  <c r="BK248"/>
  <c r="J242"/>
  <c r="J238"/>
  <c r="BK221"/>
  <c r="J219"/>
  <c r="J193"/>
  <c r="BK185"/>
  <c r="J182"/>
  <c r="J174"/>
  <c r="J173"/>
  <c r="BK172"/>
  <c r="BK168"/>
  <c r="J161"/>
  <c r="BK147"/>
  <c r="BK142"/>
  <c r="BK137"/>
  <c r="J136"/>
  <c r="BK133"/>
  <c i="1" r="AS94"/>
  <c i="3" r="J382"/>
  <c r="BK354"/>
  <c r="J326"/>
  <c r="BK324"/>
  <c r="BK322"/>
  <c r="BK319"/>
  <c r="J316"/>
  <c r="BK272"/>
  <c r="BK266"/>
  <c r="J257"/>
  <c r="J256"/>
  <c r="J244"/>
  <c r="BK239"/>
  <c r="BK235"/>
  <c r="J229"/>
  <c r="J226"/>
  <c r="J223"/>
  <c r="J220"/>
  <c r="J214"/>
  <c r="J211"/>
  <c r="BK198"/>
  <c r="BK189"/>
  <c r="J184"/>
  <c r="J182"/>
  <c r="BK174"/>
  <c r="J172"/>
  <c r="J169"/>
  <c r="J155"/>
  <c r="J152"/>
  <c r="J150"/>
  <c r="J137"/>
  <c i="2" r="BK339"/>
  <c r="J335"/>
  <c r="J331"/>
  <c r="BK329"/>
  <c r="J324"/>
  <c r="J321"/>
  <c r="BK318"/>
  <c r="BK315"/>
  <c r="BK305"/>
  <c r="BK298"/>
  <c r="J296"/>
  <c r="J294"/>
  <c r="J285"/>
  <c r="BK279"/>
  <c r="J276"/>
  <c r="J275"/>
  <c r="J272"/>
  <c r="J266"/>
  <c r="J263"/>
  <c r="BK258"/>
  <c r="BK254"/>
  <c r="J244"/>
  <c r="J235"/>
  <c r="J233"/>
  <c r="J230"/>
  <c r="BK226"/>
  <c r="J217"/>
  <c r="BK203"/>
  <c r="BK199"/>
  <c r="BK197"/>
  <c r="BK193"/>
  <c r="BK188"/>
  <c r="J175"/>
  <c r="J170"/>
  <c r="BK163"/>
  <c r="BK158"/>
  <c r="BK150"/>
  <c r="J143"/>
  <c r="J139"/>
  <c r="BK132"/>
  <c i="3" r="BK386"/>
  <c r="J306"/>
  <c r="BK291"/>
  <c r="J288"/>
  <c r="J272"/>
  <c r="BK269"/>
  <c r="BK263"/>
  <c r="J261"/>
  <c r="BK256"/>
  <c r="J250"/>
  <c r="BK244"/>
  <c r="J237"/>
  <c r="J235"/>
  <c r="BK231"/>
  <c r="BK223"/>
  <c r="BK214"/>
  <c r="J201"/>
  <c r="J198"/>
  <c r="J191"/>
  <c r="J189"/>
  <c r="BK182"/>
  <c r="J157"/>
  <c r="BK152"/>
  <c r="J148"/>
  <c r="BK145"/>
  <c i="2" r="J339"/>
  <c r="J329"/>
  <c r="BK327"/>
  <c r="BK317"/>
  <c r="BK311"/>
  <c r="J310"/>
  <c r="J305"/>
  <c r="BK302"/>
  <c r="J298"/>
  <c r="BK296"/>
  <c r="BK292"/>
  <c r="BK289"/>
  <c r="BK285"/>
  <c r="J281"/>
  <c r="BK276"/>
  <c r="BK273"/>
  <c r="J271"/>
  <c r="J270"/>
  <c r="J269"/>
  <c r="BK263"/>
  <c r="J250"/>
  <c r="BK244"/>
  <c r="BK235"/>
  <c r="J216"/>
  <c r="J211"/>
  <c r="BK205"/>
  <c r="J203"/>
  <c r="J198"/>
  <c r="BK196"/>
  <c r="BK194"/>
  <c r="J192"/>
  <c r="BK190"/>
  <c r="J186"/>
  <c r="J184"/>
  <c r="J178"/>
  <c r="J177"/>
  <c r="BK176"/>
  <c r="J168"/>
  <c r="BK152"/>
  <c r="J147"/>
  <c r="J145"/>
  <c r="J134"/>
  <c r="BK131"/>
  <c l="1" r="P130"/>
  <c r="R218"/>
  <c r="BK262"/>
  <c r="J262"/>
  <c r="J102"/>
  <c r="P323"/>
  <c r="P322"/>
  <c r="R334"/>
  <c r="R333"/>
  <c i="3" r="T337"/>
  <c r="T336"/>
  <c r="P379"/>
  <c r="T379"/>
  <c r="P384"/>
  <c r="P383"/>
  <c r="R384"/>
  <c r="R383"/>
  <c r="T384"/>
  <c r="T383"/>
  <c r="R391"/>
  <c i="2" r="R262"/>
  <c r="R323"/>
  <c r="R322"/>
  <c i="3" r="T136"/>
  <c r="T200"/>
  <c r="T222"/>
  <c r="T271"/>
  <c r="R297"/>
  <c r="BK303"/>
  <c r="J303"/>
  <c r="J104"/>
  <c r="T303"/>
  <c r="BK307"/>
  <c r="J307"/>
  <c r="J105"/>
  <c r="BK391"/>
  <c r="J391"/>
  <c r="J114"/>
  <c i="2" r="R130"/>
  <c r="BK225"/>
  <c r="J225"/>
  <c r="J100"/>
  <c r="R225"/>
  <c r="T225"/>
  <c r="T237"/>
  <c r="BK323"/>
  <c r="BK322"/>
  <c r="J322"/>
  <c r="J104"/>
  <c r="T323"/>
  <c r="T322"/>
  <c i="3" r="R136"/>
  <c r="R200"/>
  <c r="R222"/>
  <c r="P252"/>
  <c r="T252"/>
  <c r="P271"/>
  <c r="P337"/>
  <c r="P336"/>
  <c r="P391"/>
  <c i="2" r="P237"/>
  <c i="3" r="R337"/>
  <c r="R336"/>
  <c r="BK379"/>
  <c r="J379"/>
  <c r="J109"/>
  <c r="R379"/>
  <c r="BK384"/>
  <c r="J384"/>
  <c r="J111"/>
  <c r="T388"/>
  <c i="2" r="P218"/>
  <c r="P225"/>
  <c r="BK237"/>
  <c r="J237"/>
  <c r="J101"/>
  <c r="R237"/>
  <c r="BK334"/>
  <c r="J334"/>
  <c r="J107"/>
  <c i="3" r="R307"/>
  <c r="R388"/>
  <c r="R387"/>
  <c i="2" r="BK130"/>
  <c r="J130"/>
  <c r="J98"/>
  <c r="BK218"/>
  <c r="J218"/>
  <c r="J99"/>
  <c r="P262"/>
  <c r="T334"/>
  <c r="T333"/>
  <c i="3" r="P136"/>
  <c r="P200"/>
  <c r="P222"/>
  <c r="BK271"/>
  <c r="J271"/>
  <c r="J102"/>
  <c r="R271"/>
  <c r="BK297"/>
  <c r="J297"/>
  <c r="J103"/>
  <c r="P297"/>
  <c r="T297"/>
  <c r="P303"/>
  <c r="R303"/>
  <c r="P307"/>
  <c r="R332"/>
  <c r="T332"/>
  <c r="P388"/>
  <c r="P387"/>
  <c i="2" r="T218"/>
  <c i="3" r="BK136"/>
  <c r="J136"/>
  <c r="J98"/>
  <c r="BK200"/>
  <c r="J200"/>
  <c r="J99"/>
  <c r="BK222"/>
  <c r="J222"/>
  <c r="J100"/>
  <c r="BK252"/>
  <c r="J252"/>
  <c r="J101"/>
  <c r="R252"/>
  <c r="T307"/>
  <c r="BK332"/>
  <c r="J332"/>
  <c r="J106"/>
  <c r="P332"/>
  <c r="BK388"/>
  <c r="J388"/>
  <c r="J113"/>
  <c i="2" r="T130"/>
  <c r="T129"/>
  <c r="T128"/>
  <c r="T262"/>
  <c r="P334"/>
  <c r="P333"/>
  <c i="3" r="BK337"/>
  <c r="J337"/>
  <c r="J108"/>
  <c r="T391"/>
  <c i="2" r="J89"/>
  <c r="BF138"/>
  <c r="BF156"/>
  <c r="BF163"/>
  <c r="BF184"/>
  <c r="BF221"/>
  <c r="BF223"/>
  <c r="BF228"/>
  <c r="BF233"/>
  <c r="BF254"/>
  <c r="BF267"/>
  <c r="BF308"/>
  <c r="BF318"/>
  <c r="BF324"/>
  <c r="BF336"/>
  <c r="BF339"/>
  <c i="3" r="J128"/>
  <c r="BF163"/>
  <c r="BF206"/>
  <c r="BF220"/>
  <c r="BF281"/>
  <c r="BF298"/>
  <c r="BF301"/>
  <c r="BF393"/>
  <c i="2" r="BF134"/>
  <c r="BF136"/>
  <c r="BF137"/>
  <c r="BF148"/>
  <c r="BF152"/>
  <c r="BF159"/>
  <c r="BF161"/>
  <c r="BF170"/>
  <c r="BF187"/>
  <c r="BF189"/>
  <c r="BF190"/>
  <c r="BF197"/>
  <c r="BF207"/>
  <c r="BF219"/>
  <c r="BF238"/>
  <c r="BF242"/>
  <c r="BF268"/>
  <c r="BF277"/>
  <c r="BF290"/>
  <c r="BF327"/>
  <c i="3" r="F92"/>
  <c r="BF137"/>
  <c r="BF145"/>
  <c r="BF157"/>
  <c r="BF187"/>
  <c r="BF201"/>
  <c r="BF203"/>
  <c r="BF246"/>
  <c r="BF248"/>
  <c r="BF250"/>
  <c r="BF269"/>
  <c r="BF275"/>
  <c r="BF286"/>
  <c r="BF291"/>
  <c r="BF319"/>
  <c i="2" r="F125"/>
  <c r="BF131"/>
  <c r="BF139"/>
  <c r="BF143"/>
  <c r="BF182"/>
  <c r="BF191"/>
  <c r="BF198"/>
  <c r="BF209"/>
  <c r="BF302"/>
  <c r="BF303"/>
  <c r="BF331"/>
  <c r="BF337"/>
  <c i="3" r="BF147"/>
  <c r="BF148"/>
  <c r="BF214"/>
  <c r="BF223"/>
  <c r="BF226"/>
  <c r="BF229"/>
  <c r="BF235"/>
  <c r="BF272"/>
  <c r="BF277"/>
  <c r="BF306"/>
  <c r="BF335"/>
  <c r="BF340"/>
  <c r="BF348"/>
  <c r="BF350"/>
  <c r="BF358"/>
  <c r="BF392"/>
  <c i="2" r="BF133"/>
  <c i="3" r="BF261"/>
  <c r="BF328"/>
  <c r="BF331"/>
  <c r="BF372"/>
  <c r="BF378"/>
  <c i="2" r="E118"/>
  <c r="BF140"/>
  <c r="BF141"/>
  <c r="BF145"/>
  <c r="BF175"/>
  <c r="BF176"/>
  <c r="BF196"/>
  <c r="BF211"/>
  <c r="BF216"/>
  <c r="BF217"/>
  <c r="BF230"/>
  <c r="BF248"/>
  <c r="BF258"/>
  <c r="BF269"/>
  <c r="BF285"/>
  <c r="BF286"/>
  <c r="BF288"/>
  <c r="BF289"/>
  <c r="BF300"/>
  <c r="BF305"/>
  <c r="BF315"/>
  <c r="BK320"/>
  <c r="J320"/>
  <c r="J103"/>
  <c i="3" r="BF174"/>
  <c r="BF189"/>
  <c r="BF242"/>
  <c r="BF263"/>
  <c r="BF266"/>
  <c r="BF308"/>
  <c r="BF312"/>
  <c r="BF333"/>
  <c r="BF342"/>
  <c r="BF354"/>
  <c r="BF360"/>
  <c r="BF368"/>
  <c i="2" r="BF132"/>
  <c r="BF142"/>
  <c r="BF147"/>
  <c r="BF168"/>
  <c r="BF174"/>
  <c r="BF188"/>
  <c r="BF192"/>
  <c r="BF193"/>
  <c r="BF194"/>
  <c r="BF199"/>
  <c r="BF203"/>
  <c r="BF226"/>
  <c r="BF235"/>
  <c r="BF263"/>
  <c r="BF264"/>
  <c r="BF266"/>
  <c r="BF273"/>
  <c r="BF275"/>
  <c r="BF296"/>
  <c r="BF298"/>
  <c r="BF310"/>
  <c r="BF311"/>
  <c r="BF329"/>
  <c r="BF335"/>
  <c i="3" r="E85"/>
  <c r="BF160"/>
  <c r="BF182"/>
  <c r="BF184"/>
  <c r="BF209"/>
  <c r="BF211"/>
  <c r="BF231"/>
  <c r="BF237"/>
  <c r="BF253"/>
  <c r="BF362"/>
  <c r="BF370"/>
  <c r="BF380"/>
  <c r="BF389"/>
  <c r="BF316"/>
  <c r="BF322"/>
  <c r="BF324"/>
  <c r="BF326"/>
  <c r="BF329"/>
  <c r="BF338"/>
  <c r="BF346"/>
  <c r="BF352"/>
  <c r="BF356"/>
  <c r="BF390"/>
  <c i="2" r="BF135"/>
  <c r="BF150"/>
  <c r="BF158"/>
  <c r="BF172"/>
  <c r="BF173"/>
  <c r="BF177"/>
  <c r="BF178"/>
  <c r="BF185"/>
  <c r="BF186"/>
  <c r="BF205"/>
  <c r="BF244"/>
  <c r="BF250"/>
  <c r="BF270"/>
  <c r="BF271"/>
  <c r="BF272"/>
  <c r="BF276"/>
  <c r="BF279"/>
  <c r="BF281"/>
  <c r="BF283"/>
  <c r="BF292"/>
  <c r="BF294"/>
  <c r="BF313"/>
  <c r="BF317"/>
  <c r="BF321"/>
  <c r="BK338"/>
  <c r="J338"/>
  <c r="J108"/>
  <c i="3" r="BF140"/>
  <c r="BF143"/>
  <c r="BF150"/>
  <c r="BF152"/>
  <c r="BF155"/>
  <c r="BF166"/>
  <c r="BF169"/>
  <c r="BF172"/>
  <c r="BF191"/>
  <c r="BF197"/>
  <c r="BF198"/>
  <c r="BF239"/>
  <c r="BF244"/>
  <c r="BF256"/>
  <c r="BF257"/>
  <c r="BF259"/>
  <c r="BF283"/>
  <c r="BF288"/>
  <c r="BF294"/>
  <c r="BF304"/>
  <c r="BF364"/>
  <c r="BF374"/>
  <c r="BF382"/>
  <c r="BF385"/>
  <c r="BF386"/>
  <c i="2" r="F35"/>
  <c i="1" r="BB95"/>
  <c i="2" r="F33"/>
  <c i="1" r="AZ95"/>
  <c i="2" r="F36"/>
  <c i="1" r="BC95"/>
  <c i="3" r="F36"/>
  <c i="1" r="BC96"/>
  <c i="2" r="J33"/>
  <c i="1" r="AV95"/>
  <c i="3" r="J33"/>
  <c i="1" r="AV96"/>
  <c i="2" r="F37"/>
  <c i="1" r="BD95"/>
  <c i="3" r="F33"/>
  <c i="1" r="AZ96"/>
  <c i="3" r="F37"/>
  <c i="1" r="BD96"/>
  <c i="3" r="F35"/>
  <c i="1" r="BB96"/>
  <c i="3" l="1" r="P135"/>
  <c r="P134"/>
  <c i="1" r="AU96"/>
  <c i="2" r="R129"/>
  <c r="R128"/>
  <c i="3" r="T135"/>
  <c r="T134"/>
  <c r="T387"/>
  <c r="R135"/>
  <c r="R134"/>
  <c i="2" r="P129"/>
  <c r="P128"/>
  <c i="1" r="AU95"/>
  <c i="3" r="BK383"/>
  <c r="J383"/>
  <c r="J110"/>
  <c r="BK387"/>
  <c r="J387"/>
  <c r="J112"/>
  <c i="2" r="BK333"/>
  <c r="J333"/>
  <c r="J106"/>
  <c i="3" r="BK135"/>
  <c r="J135"/>
  <c r="J97"/>
  <c i="2" r="BK129"/>
  <c r="J129"/>
  <c r="J97"/>
  <c r="J323"/>
  <c r="J105"/>
  <c i="3" r="BK336"/>
  <c r="J336"/>
  <c r="J107"/>
  <c i="1" r="BC94"/>
  <c r="W32"/>
  <c i="3" r="F34"/>
  <c i="1" r="BA96"/>
  <c i="3" r="J34"/>
  <c i="1" r="AW96"/>
  <c r="AT96"/>
  <c r="BB94"/>
  <c r="W31"/>
  <c r="AZ94"/>
  <c r="AV94"/>
  <c r="AK29"/>
  <c i="2" r="J34"/>
  <c i="1" r="AW95"/>
  <c r="AT95"/>
  <c i="2" r="F34"/>
  <c i="1" r="BA95"/>
  <c r="BD94"/>
  <c r="W33"/>
  <c i="3" l="1" r="BK134"/>
  <c r="J134"/>
  <c r="J96"/>
  <c i="2" r="BK128"/>
  <c r="J128"/>
  <c r="J96"/>
  <c i="1" r="AU94"/>
  <c r="AY94"/>
  <c r="BA94"/>
  <c r="W30"/>
  <c r="W29"/>
  <c r="AX94"/>
  <c l="1" r="AW94"/>
  <c r="AK30"/>
  <c i="2" r="J30"/>
  <c i="1" r="AG95"/>
  <c r="AN95"/>
  <c i="3" r="J30"/>
  <c i="1" r="AG96"/>
  <c r="AN96"/>
  <c i="3" l="1" r="J39"/>
  <c i="2" r="J39"/>
  <c i="1" r="AG94"/>
  <c r="AK26"/>
  <c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<sst xmlns="http://schemas.openxmlformats.org/spreadsheetml/2006/main">
  <si>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</si>
  <si>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</si>
  <si>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</si>
  <si>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</si>
  <si>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</si>
  <si>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{233ad24b-7402-4df4-a273-ecd9141ea172}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</si>
  <si>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</si>
  <si>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</si>
  <si>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</si>
  <si>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</si>
  <si>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</si>
  <si>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</si>
  <si>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</si>
  <si>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2773M-2020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</si>
  <si>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</si>
  <si>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</si>
  <si>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EURO VELO 11 V PREŠOVSKOM KRAJI, ÚSEK VEĽKÝ ŠARIŠ - PEČOVSKÁ NOVÁ VES</t>
  </si>
  <si>
    <t>JKSO:</t>
  </si>
  <si>
    <t>KS:</t>
  </si>
  <si>
    <t>Miesto:</t>
  </si>
  <si>
    <t xml:space="preserve"> </t>
  </si>
  <si>
    <t>Dátum:</t>
  </si>
  <si>
    <t>20. 8. 2020</t>
  </si>
  <si>
    <t>Objednávateľ:</t>
  </si>
  <si>
    <t>IČO:</t>
  </si>
  <si>
    <t>KOCR Severovýchod Slovenska</t>
  </si>
  <si>
    <t>IČ DPH:</t>
  </si>
  <si>
    <t>Zhotoviteľ:</t>
  </si>
  <si>
    <t>Vyplň údaj</t>
  </si>
  <si>
    <t>Projektant:</t>
  </si>
  <si>
    <t>17085501</t>
  </si>
  <si>
    <t>ISPO spol. s r.o.</t>
  </si>
  <si>
    <t>True</t>
  </si>
  <si>
    <t>Spracovateľ:</t>
  </si>
  <si>
    <t xml:space="preserve">Macura  M., Ing. Čurlík J.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</si>
  <si>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</si>
  <si>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</si>
  <si>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</si>
  <si>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</si>
  <si>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</si>
  <si>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</si>
  <si>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</si>
  <si>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</si>
  <si>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</si>
  <si>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</si>
  <si>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</si>
  <si>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</si>
  <si>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</si>
  <si>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</si>
  <si>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</si>
  <si>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</si>
  <si>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</si>
  <si>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</si>
  <si>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</si>
  <si>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</si>
  <si>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</si>
  <si>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</si>
  <si>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</si>
  <si>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</si>
  <si>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</si>
  <si>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</si>
  <si>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</si>
  <si>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</si>
  <si>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</si>
  <si>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</si>
  <si>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</si>
  <si>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</si>
  <si>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</si>
  <si>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</si>
  <si>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</si>
  <si>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</si>
  <si>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</si>
  <si>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</si>
  <si>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</si>
  <si>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</si>
  <si>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</si>
  <si>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</si>
  <si>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</si>
  <si>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</si>
  <si>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</si>
  <si>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</si>
  <si>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11</t>
  </si>
  <si>
    <t>101-00 Cyklotrasa k.ú. Šarišské Michaľany</t>
  </si>
  <si>
    <t>STA</t>
  </si>
  <si>
    <t>1</t>
  </si>
  <si>
    <t>{33e80122-c9f5-4292-b06f-3cad138e8cb9}</t>
  </si>
  <si>
    <t>21</t>
  </si>
  <si>
    <t>201-00 Lávka cez Ketelský potok</t>
  </si>
  <si>
    <t>{118a1508-a0c0-439f-ad37-4971219700c5}</t>
  </si>
  <si>
    <t>KRYCÍ LIST ROZPOČTU</t>
  </si>
  <si>
    <t>Objekt:</t>
  </si>
  <si>
    <t>11 - 101-00 Cyklotrasa k.ú. Šarišské Michaľany</t>
  </si>
  <si>
    <t>Šarišské Michaľany</t>
  </si>
  <si>
    <t xml:space="preserve">Macura  M.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</si>
  <si>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</si>
  <si>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</si>
  <si>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</si>
  <si>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</si>
  <si>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</si>
  <si>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</si>
  <si>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</si>
  <si>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</si>
  <si>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</si>
  <si>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</si>
  <si>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</si>
  <si>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</si>
  <si>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</si>
  <si>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</si>
  <si>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VRN - Vedľajšie rozpočtové náklady</t>
  </si>
  <si>
    <t xml:space="preserve">    VRN03 - Geodetické práce</t>
  </si>
  <si>
    <t xml:space="preserve">    VRN04 - Projektové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</si>
  <si>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</si>
  <si>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</si>
  <si>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</si>
  <si>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</si>
  <si>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</si>
  <si>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</si>
  <si>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</si>
  <si>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</si>
  <si>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</si>
  <si>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</si>
  <si>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</si>
  <si>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</si>
  <si>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</si>
  <si>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</si>
  <si>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</si>
  <si>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</si>
  <si>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</si>
  <si>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111201102</t>
  </si>
  <si>
    <t>Odstránenie krovín a stromov s koreňom s priemerom kmeňa do 100 mm, nad 1000 do 10000 m2</t>
  </si>
  <si>
    <t>m2</t>
  </si>
  <si>
    <t>4</t>
  </si>
  <si>
    <t>2</t>
  </si>
  <si>
    <t>-1885284309</t>
  </si>
  <si>
    <t>112101101</t>
  </si>
  <si>
    <t>Odstránenie listnatých stromov do priemeru 300 mm, motorovou pílou</t>
  </si>
  <si>
    <t>ks</t>
  </si>
  <si>
    <t>834090914</t>
  </si>
  <si>
    <t>3</t>
  </si>
  <si>
    <t>112101102</t>
  </si>
  <si>
    <t>Odstránenie listnatých stromov do priemeru 500 mm, motorovou pílou</t>
  </si>
  <si>
    <t>-1924466671</t>
  </si>
  <si>
    <t>112101103</t>
  </si>
  <si>
    <t>Odstránenie listnatých stromov do priemeru 700 mm, motorovou pílou</t>
  </si>
  <si>
    <t>1795372116</t>
  </si>
  <si>
    <t>5</t>
  </si>
  <si>
    <t>112101104</t>
  </si>
  <si>
    <t>Odstránenie listnatých stromov do priemeru 900 mm, motorovou pílou</t>
  </si>
  <si>
    <t>979260708</t>
  </si>
  <si>
    <t>6</t>
  </si>
  <si>
    <t>112101105</t>
  </si>
  <si>
    <t>Odstránenie listnatého stromu s priemerom nad 900 mm, motorovou pílou</t>
  </si>
  <si>
    <t>1869935669</t>
  </si>
  <si>
    <t>7</t>
  </si>
  <si>
    <t>112201101</t>
  </si>
  <si>
    <t>Odstránenie pňov na vzdial. 50 m priemeru nad 100 do 300 mm</t>
  </si>
  <si>
    <t>187544261</t>
  </si>
  <si>
    <t>8</t>
  </si>
  <si>
    <t>112201102</t>
  </si>
  <si>
    <t>Odstránenie pňov na vzdial. 50 m priemeru nad 300 do 500 mm</t>
  </si>
  <si>
    <t>99774550</t>
  </si>
  <si>
    <t>9</t>
  </si>
  <si>
    <t>112201103</t>
  </si>
  <si>
    <t>Odstránenie pňov na vzdial. 50 m priemeru nad 500 do 700 mm</t>
  </si>
  <si>
    <t>-1529299912</t>
  </si>
  <si>
    <t>10</t>
  </si>
  <si>
    <t>112201104</t>
  </si>
  <si>
    <t>Odstránenie pňov na vzdial. 50 m priemeru nad 700 do 900 mm</t>
  </si>
  <si>
    <t>1376893138</t>
  </si>
  <si>
    <t>112201105</t>
  </si>
  <si>
    <t>Odstránenie pňov na vzdial. 50 m, priemer nad 900 mm</t>
  </si>
  <si>
    <t>1585040607</t>
  </si>
  <si>
    <t>12</t>
  </si>
  <si>
    <t>113206111</t>
  </si>
  <si>
    <t xml:space="preserve">Vytrhanie obrúb betónových, s vybúraním lôžka, z krajníkov alebo obrubníkov stojatých,  -0,14500t</t>
  </si>
  <si>
    <t>m</t>
  </si>
  <si>
    <t>-1064317697</t>
  </si>
  <si>
    <t>13</t>
  </si>
  <si>
    <t>114203103</t>
  </si>
  <si>
    <t>Rozobratie dlažby z lomového kameňa alebo betónových tvárnic do cementovej malty</t>
  </si>
  <si>
    <t>m3</t>
  </si>
  <si>
    <t>-1192017647</t>
  </si>
  <si>
    <t>VV</t>
  </si>
  <si>
    <t>18*0,9*0,2</t>
  </si>
  <si>
    <t>14</t>
  </si>
  <si>
    <t>115001106</t>
  </si>
  <si>
    <t>Odvedenie vody potrubím pri priemere potrubia DN nad 600</t>
  </si>
  <si>
    <t>2077652865</t>
  </si>
  <si>
    <t>"ketelsky potok" 4,0</t>
  </si>
  <si>
    <t>15</t>
  </si>
  <si>
    <t>121101113</t>
  </si>
  <si>
    <t>Odstránenie ornice s premiestn. na hromady, so zložením na vzdialenosť do 100 m a do 10000 m3</t>
  </si>
  <si>
    <t>-1114795391</t>
  </si>
  <si>
    <t>16</t>
  </si>
  <si>
    <t>122201102</t>
  </si>
  <si>
    <t>Odkopávka a prekopávka nezapažená v hornine 3, nad 100 do 1000 m3</t>
  </si>
  <si>
    <t>-310057223</t>
  </si>
  <si>
    <t>1054,0</t>
  </si>
  <si>
    <t>17</t>
  </si>
  <si>
    <t>122201109</t>
  </si>
  <si>
    <t>Odkopávky a prekopávky nezapažené. Príplatok k cenám za lepivosť horniny 3</t>
  </si>
  <si>
    <t>-488539794</t>
  </si>
  <si>
    <t>1054,0*0,3</t>
  </si>
  <si>
    <t>18</t>
  </si>
  <si>
    <t>122201403</t>
  </si>
  <si>
    <t>Výkop v zemníku na suchu v hornine 3, nad 1000 do 10000 m3</t>
  </si>
  <si>
    <t>1540151903</t>
  </si>
  <si>
    <t xml:space="preserve">"nasyp  hradza" 2097,0</t>
  </si>
  <si>
    <t>"nasypy+krajnica-vykopy" 1760+55,128+244,96-1054,0-1,368-110,996</t>
  </si>
  <si>
    <t>Súčet</t>
  </si>
  <si>
    <t>19</t>
  </si>
  <si>
    <t>122201409</t>
  </si>
  <si>
    <t>Príplatok k cenám za lepivosť výkopu v zemníkoch na suchu v hornine 3</t>
  </si>
  <si>
    <t>540935693</t>
  </si>
  <si>
    <t>3028,448*0,3</t>
  </si>
  <si>
    <t>M</t>
  </si>
  <si>
    <t>1031130002</t>
  </si>
  <si>
    <t>Zemina zo zemníka</t>
  </si>
  <si>
    <t>-452747098</t>
  </si>
  <si>
    <t>132201101</t>
  </si>
  <si>
    <t>Výkop ryhy do šírky 600 mm v horn.3 do 100 m3</t>
  </si>
  <si>
    <t>1034417884</t>
  </si>
  <si>
    <t>"zaist. prah" 3,8*0,3*0,6*2</t>
  </si>
  <si>
    <t>22</t>
  </si>
  <si>
    <t>132201109</t>
  </si>
  <si>
    <t>Príplatok k cene za lepivosť pri hĺbení rýh šírky do 600 mm zapažených i nezapažených s urovnaním dna v hornine 3</t>
  </si>
  <si>
    <t>-1502285528</t>
  </si>
  <si>
    <t>1,368*0,5</t>
  </si>
  <si>
    <t>23</t>
  </si>
  <si>
    <t>132201201</t>
  </si>
  <si>
    <t>Výkop ryhy šírky 600-2000mm horn.3 do 100m3</t>
  </si>
  <si>
    <t>-1552988887</t>
  </si>
  <si>
    <t>"priepust" 6,0*0,5*3,0+19,0*1,8*2,2</t>
  </si>
  <si>
    <t>"čela" 3,4*2,3*0,7*2*2</t>
  </si>
  <si>
    <t>"doasfaltovanie" 18,0*0,9*0,3</t>
  </si>
  <si>
    <t>24</t>
  </si>
  <si>
    <t>132201209</t>
  </si>
  <si>
    <t>Príplatok k cenám za lepivosť pri hĺbení rýh š. nad 600 do 2 000 mm zapaž. i nezapažených, s urovnaním dna v hornine 3</t>
  </si>
  <si>
    <t>1279992337</t>
  </si>
  <si>
    <t>110,996*0,3</t>
  </si>
  <si>
    <t>25</t>
  </si>
  <si>
    <t>162301132</t>
  </si>
  <si>
    <t xml:space="preserve">Vodorovné premiestnenie výkopku  po nespevnenej ceste z  horniny tr.1-4, nad 100 do 1000 m3 na vzdialenosť do 1000 m </t>
  </si>
  <si>
    <t>-255083969</t>
  </si>
  <si>
    <t>"preb. humus na skl." 1208-813</t>
  </si>
  <si>
    <t>26</t>
  </si>
  <si>
    <t>162301500</t>
  </si>
  <si>
    <t>Vodorovné premiestnenie vyklčovaných krovín do priemeru kmeňa 100 mm na vzdialenosť 3000 m</t>
  </si>
  <si>
    <t>-1454756609</t>
  </si>
  <si>
    <t>27</t>
  </si>
  <si>
    <t>162401411</t>
  </si>
  <si>
    <t>Vodorovné premiestnenie konárov stromov nad 100 do 300 mm do 3000 m</t>
  </si>
  <si>
    <t>1663920710</t>
  </si>
  <si>
    <t>28</t>
  </si>
  <si>
    <t>162401412</t>
  </si>
  <si>
    <t>Vodorovné premiestnenie konárov stromov nad 300 do 500 mm do 3000 m</t>
  </si>
  <si>
    <t>-1589843119</t>
  </si>
  <si>
    <t>29</t>
  </si>
  <si>
    <t>162401413</t>
  </si>
  <si>
    <t>Vodorovné premiestnenie konárov stromov nad 500 do 700 mm do 3000 m</t>
  </si>
  <si>
    <t>556436367</t>
  </si>
  <si>
    <t>30</t>
  </si>
  <si>
    <t>162401414</t>
  </si>
  <si>
    <t>Vodorovné premiestnenie konárov stromov nad 700 do 900 mm do 3000 m</t>
  </si>
  <si>
    <t>1472448418</t>
  </si>
  <si>
    <t>31</t>
  </si>
  <si>
    <t>162401415</t>
  </si>
  <si>
    <t>Vodorovné premiestnenie konárov stromov nad 900 mm do 3000 m</t>
  </si>
  <si>
    <t>352063708</t>
  </si>
  <si>
    <t>32</t>
  </si>
  <si>
    <t>162501162</t>
  </si>
  <si>
    <t xml:space="preserve">Vodorovné premiestnenie výkopku po nespevnenej ceste z horniny tr.1-4, nad 1000 do 10000 m3 na vzdialenosť do 3000 m </t>
  </si>
  <si>
    <t>10489805</t>
  </si>
  <si>
    <t xml:space="preserve">" zo zemnika - nasyp  hradza" 2097,0</t>
  </si>
  <si>
    <t>"zo zemníka - nasypy+krajnica-vykopy" 1760+55,128+244,96-1054,0-1,368-110,996</t>
  </si>
  <si>
    <t>33</t>
  </si>
  <si>
    <t>162501163</t>
  </si>
  <si>
    <t>Vodorovné premiestnenie výkopku po nespevnenej ceste z horniny tr.1-4, nad 1000 do 10000 m3, príplatok k cene za každých ďalšich a začatých 1000 m</t>
  </si>
  <si>
    <t>-753136799</t>
  </si>
  <si>
    <t>2990,724*2</t>
  </si>
  <si>
    <t>34</t>
  </si>
  <si>
    <t>162501411</t>
  </si>
  <si>
    <t>Vodorovné premiestnenie kmeňov nad 100 do 300 mm do 3000 m</t>
  </si>
  <si>
    <t>2098524119</t>
  </si>
  <si>
    <t>35</t>
  </si>
  <si>
    <t>162501412</t>
  </si>
  <si>
    <t>Vodorovné premiestnenie kmeňov nad 300 do 500 mm do 3000 m</t>
  </si>
  <si>
    <t>1317669283</t>
  </si>
  <si>
    <t>36</t>
  </si>
  <si>
    <t>162501413</t>
  </si>
  <si>
    <t>Vodorovné premiestnenie kmeňov nad 500 do 700 mm do 3000 m</t>
  </si>
  <si>
    <t>737999996</t>
  </si>
  <si>
    <t>37</t>
  </si>
  <si>
    <t>162501414</t>
  </si>
  <si>
    <t>Vodorovné premiestnenie kmeňov nad 700 do 900 mm do 3000 m</t>
  </si>
  <si>
    <t>-307901836</t>
  </si>
  <si>
    <t>38</t>
  </si>
  <si>
    <t>162501415</t>
  </si>
  <si>
    <t>Vodorovné premiestnenie kmeňov nad 900 mm do 3000 m</t>
  </si>
  <si>
    <t>1410894695</t>
  </si>
  <si>
    <t>39</t>
  </si>
  <si>
    <t>162601411</t>
  </si>
  <si>
    <t>Vodorovné premiestnenie pňov nad 100 do 300 mm do 3000 m</t>
  </si>
  <si>
    <t>-110602229</t>
  </si>
  <si>
    <t>40</t>
  </si>
  <si>
    <t>162601412</t>
  </si>
  <si>
    <t>Vodorovné premiestnenie pňov nad 300 do 500 mm do 3000 m</t>
  </si>
  <si>
    <t>-1860842497</t>
  </si>
  <si>
    <t>41</t>
  </si>
  <si>
    <t>162601413</t>
  </si>
  <si>
    <t>Vodorovné premiestnenie pňov nad 500 do 700 mm do 3000 m</t>
  </si>
  <si>
    <t>-1817092134</t>
  </si>
  <si>
    <t>42</t>
  </si>
  <si>
    <t>162601414</t>
  </si>
  <si>
    <t>Vodorovné premiestnenie pňov nad 700 do 900 mm do 3000 m</t>
  </si>
  <si>
    <t>-535988752</t>
  </si>
  <si>
    <t>43</t>
  </si>
  <si>
    <t>162601415</t>
  </si>
  <si>
    <t>Vodorovné premiestnenie pňov nad 900 mm do 3000 m</t>
  </si>
  <si>
    <t>-793077348</t>
  </si>
  <si>
    <t>44</t>
  </si>
  <si>
    <t>167101102</t>
  </si>
  <si>
    <t>Nakladanie neuľahnutého výkopku z hornín tr.1-4 nad 100 do 1000 m3</t>
  </si>
  <si>
    <t>2122466666</t>
  </si>
  <si>
    <t>45</t>
  </si>
  <si>
    <t>171101131</t>
  </si>
  <si>
    <t xml:space="preserve">Uloženie sypaniny do násypu  nesúdržných a súdržných hornín striedavo ukladaných</t>
  </si>
  <si>
    <t>-440964590</t>
  </si>
  <si>
    <t>46</t>
  </si>
  <si>
    <t>171103212</t>
  </si>
  <si>
    <t>Uloženie netriedených sypanín do zemných hrádzí prívodných kanálov, ílová hlina do 50 % objemu</t>
  </si>
  <si>
    <t>-1706524675</t>
  </si>
  <si>
    <t>47</t>
  </si>
  <si>
    <t>171201202</t>
  </si>
  <si>
    <t>Uloženie sypaniny na skládky nad 100 do 1000 m3</t>
  </si>
  <si>
    <t>1208753156</t>
  </si>
  <si>
    <t>48</t>
  </si>
  <si>
    <t>174101001</t>
  </si>
  <si>
    <t>Zásyp sypaninou so zhutnením jám, šachiet, rýh, zárezov alebo okolo objektov do 100 m3</t>
  </si>
  <si>
    <t>-200137122</t>
  </si>
  <si>
    <t>"čela" 3,4*2,3*0,7*4-3,4*0,9*0,7*4</t>
  </si>
  <si>
    <t>"priepust" 19,0*1,8*2,2-19,0*0,8*2,2</t>
  </si>
  <si>
    <t>49</t>
  </si>
  <si>
    <t>175101102</t>
  </si>
  <si>
    <t>Obsyp potrubia sypaninou z vhodných hornín 1 až 4 s prehodením sypaniny</t>
  </si>
  <si>
    <t>-1609313778</t>
  </si>
  <si>
    <t>"priepust" 19,0*1,0*2,2-19,0*3,14*0,4*0,4</t>
  </si>
  <si>
    <t>50</t>
  </si>
  <si>
    <t>583310001200</t>
  </si>
  <si>
    <t>Kamenivo ťažené hrubé frakcia 8-16 mm</t>
  </si>
  <si>
    <t>t</t>
  </si>
  <si>
    <t>-973798602</t>
  </si>
  <si>
    <t>32,254*1,7</t>
  </si>
  <si>
    <t>51</t>
  </si>
  <si>
    <t>180401213</t>
  </si>
  <si>
    <t>Založenie trávnika lúčneho výsevom na svahu nad 1:2 do 1:1</t>
  </si>
  <si>
    <t>770129871</t>
  </si>
  <si>
    <t>813/0,1</t>
  </si>
  <si>
    <t>52</t>
  </si>
  <si>
    <t>0057211100</t>
  </si>
  <si>
    <t>Tráva - Trávové semeno</t>
  </si>
  <si>
    <t>kg</t>
  </si>
  <si>
    <t>-167389658</t>
  </si>
  <si>
    <t>8130*0,0309 'Prepočítané koeficientom množstva</t>
  </si>
  <si>
    <t>53</t>
  </si>
  <si>
    <t>181201102</t>
  </si>
  <si>
    <t>Úprava pláne v násypoch v hornine 1-4 so zhutnením</t>
  </si>
  <si>
    <t>618577554</t>
  </si>
  <si>
    <t>" za optim. vlhkosti na hod. min 95% PS ,po pridaní zmesného spojiva 10kg/m2 cementu + 4kg/m2 vápna CL80 a násl. rovnomer. premieš. do hl. 0,4 m "</t>
  </si>
  <si>
    <t>"konštr. č.1 a č.3" 2409*1,1+3919*1,15</t>
  </si>
  <si>
    <t>"doasf. okolo chodnika" 17,0</t>
  </si>
  <si>
    <t>54</t>
  </si>
  <si>
    <t>182201101</t>
  </si>
  <si>
    <t>Svahovanie trvalých svahov v násype</t>
  </si>
  <si>
    <t>-1684776053</t>
  </si>
  <si>
    <t>55</t>
  </si>
  <si>
    <t>182301131</t>
  </si>
  <si>
    <t>Rozprestretie ornice na svahu so sklonom nad 1:5, plocha nad 500 m2, hr.do 100 mm</t>
  </si>
  <si>
    <t>571461968</t>
  </si>
  <si>
    <t>Zvislé a kompletné konštrukcie</t>
  </si>
  <si>
    <t>56</t>
  </si>
  <si>
    <t>348171122</t>
  </si>
  <si>
    <t>Osadenie mostného oceľového zábradlia trvalého do debnenia vreciek ríms</t>
  </si>
  <si>
    <t>1546810612</t>
  </si>
  <si>
    <t>3,8*2</t>
  </si>
  <si>
    <t>57</t>
  </si>
  <si>
    <t>5534660000</t>
  </si>
  <si>
    <t>Zábradlie oceľové trubkové vč. povrchovej úpravy</t>
  </si>
  <si>
    <t>468439680</t>
  </si>
  <si>
    <t>7,6</t>
  </si>
  <si>
    <t>58</t>
  </si>
  <si>
    <t>553100000</t>
  </si>
  <si>
    <t xml:space="preserve">Kotevný materiál  zabradlia</t>
  </si>
  <si>
    <t>-1306670168</t>
  </si>
  <si>
    <t>"oc. platna" 3,14*6</t>
  </si>
  <si>
    <t>Vodorovné konštrukcie</t>
  </si>
  <si>
    <t>59</t>
  </si>
  <si>
    <t>451312211</t>
  </si>
  <si>
    <t>Podklad pod dlažbu z betónu prostého tr. C 16/20 hr. nad 100 do 150 mm</t>
  </si>
  <si>
    <t>1478227354</t>
  </si>
  <si>
    <t>" priep. -vtok+vytok" 2,2*2,8*2</t>
  </si>
  <si>
    <t>60</t>
  </si>
  <si>
    <t>452311141</t>
  </si>
  <si>
    <t>Dosky, bloky, sedlá z betónu v otvorenom výkope tr. C 16/20</t>
  </si>
  <si>
    <t>631327405</t>
  </si>
  <si>
    <t>"pod čela priep." 3,4*1,1*0,1*2</t>
  </si>
  <si>
    <t>61</t>
  </si>
  <si>
    <t>452318510</t>
  </si>
  <si>
    <t>Zaisťovací prah z betónu prostého vodostavebného melioračných kanálov s pätkami alebo bez pätiek</t>
  </si>
  <si>
    <t>577583830</t>
  </si>
  <si>
    <t>"priepust" 3,8*0,3*0,6*2</t>
  </si>
  <si>
    <t>62</t>
  </si>
  <si>
    <t>452471101</t>
  </si>
  <si>
    <t>Podkladná vrstva z plastmalty hr. do 10 mm</t>
  </si>
  <si>
    <t>2054449705</t>
  </si>
  <si>
    <t>"stlpiky-zabradlie" 0,25*0,25*6</t>
  </si>
  <si>
    <t>63</t>
  </si>
  <si>
    <t>465513127</t>
  </si>
  <si>
    <t>Dlažba z lomového kameňa, na cementovú maltu, s vyškárovaním cementovou maltou, hr. kameňa 200 mm</t>
  </si>
  <si>
    <t>-90889048</t>
  </si>
  <si>
    <t>12,32</t>
  </si>
  <si>
    <t>Komunikácie</t>
  </si>
  <si>
    <t>64</t>
  </si>
  <si>
    <t>564661111</t>
  </si>
  <si>
    <t>Podklad z kameniva hrubého drveného veľ. 0-63 mm s rozprestretím a zhutnením, po zhutnení hr. 200 mm</t>
  </si>
  <si>
    <t>152764136</t>
  </si>
  <si>
    <t>"konštr. č.1 a č.3" 2409*1,1+3919</t>
  </si>
  <si>
    <t>65</t>
  </si>
  <si>
    <t>564761112</t>
  </si>
  <si>
    <t xml:space="preserve">Podklad  z kameniva hrubého drveného veľ.0-32 mm s rozprestretím a zhutn.hr. 200 mm</t>
  </si>
  <si>
    <t>815040505</t>
  </si>
  <si>
    <t>"konštr. č.1 " 2409</t>
  </si>
  <si>
    <t>66</t>
  </si>
  <si>
    <t>565141221</t>
  </si>
  <si>
    <t>Podklad z asfaltového betónu AC 22 P s rozprestretím a zhutnením v pruhu š. nad 3 m, po zhutnení hr. 60 mm</t>
  </si>
  <si>
    <t>1618839710</t>
  </si>
  <si>
    <t>"konštr. č.1 a č.3" 2409+3919</t>
  </si>
  <si>
    <t>67</t>
  </si>
  <si>
    <t>569903311</t>
  </si>
  <si>
    <t>Zhotovenie zemných krajníc z hornín akejkoľvek triedy so zhutnením</t>
  </si>
  <si>
    <t>-1160820450</t>
  </si>
  <si>
    <t>"konštr. č.1 a č.3" 803*0,4*0,3*2+1306*0,2*0,2*0,5*2</t>
  </si>
  <si>
    <t>68</t>
  </si>
  <si>
    <t>573111100</t>
  </si>
  <si>
    <t>Postrek asfaltový infiltračný s posypom kamenivom z asfaltu cestného v množstve 0,70 kg/m2</t>
  </si>
  <si>
    <t>1028275171</t>
  </si>
  <si>
    <t>69</t>
  </si>
  <si>
    <t>573231111</t>
  </si>
  <si>
    <t>Postrek asfaltový spojovací bez posypu kamenivom z cestnej emulzie v množstve od 0,50 do 0,80 kg/m2</t>
  </si>
  <si>
    <t>1879000432</t>
  </si>
  <si>
    <t>70</t>
  </si>
  <si>
    <t>577134241</t>
  </si>
  <si>
    <t>Asfaltový betón vrstva obrusná AC 11 O v pruhu š. nad 3 m z nemodifik. asfaltu tr. II, po zhutnení hr. 40 mm</t>
  </si>
  <si>
    <t>-1522470824</t>
  </si>
  <si>
    <t>Ostatné konštrukcie a práce-búranie</t>
  </si>
  <si>
    <t>71</t>
  </si>
  <si>
    <t>914001110</t>
  </si>
  <si>
    <t>Dočasne dopravné značenie - prenájom</t>
  </si>
  <si>
    <t>783998075</t>
  </si>
  <si>
    <t>72</t>
  </si>
  <si>
    <t>914001111</t>
  </si>
  <si>
    <t>Osadenie a montáž cestnej zvislej dopravnej značky na stľpik,stľp,konzolu alebo objekt</t>
  </si>
  <si>
    <t>-380608301</t>
  </si>
  <si>
    <t>73</t>
  </si>
  <si>
    <t>914001211</t>
  </si>
  <si>
    <t>Montáž cestnej zvislej dopravnej značky základnej veľkosti do 1 m2 objímkami na stĺpiky alebo konzoly</t>
  </si>
  <si>
    <t>-1768353263</t>
  </si>
  <si>
    <t>74</t>
  </si>
  <si>
    <t>4041354301</t>
  </si>
  <si>
    <t>Stojan pre značku - stĺpik</t>
  </si>
  <si>
    <t>1778205841</t>
  </si>
  <si>
    <t>75</t>
  </si>
  <si>
    <t>4044779700</t>
  </si>
  <si>
    <t>A16 „Cyklisti“,pozink.dopr.značka, základný rozmer 900 mm, fólia RA2</t>
  </si>
  <si>
    <t>-1283404238</t>
  </si>
  <si>
    <t>76</t>
  </si>
  <si>
    <t>4044781780</t>
  </si>
  <si>
    <t>P1 „Daj prednosť v jazde !“ pozinkovaná, základný rozmer 900 mm, fólia RA2</t>
  </si>
  <si>
    <t>-84999899</t>
  </si>
  <si>
    <t>77</t>
  </si>
  <si>
    <t>4044787850</t>
  </si>
  <si>
    <t xml:space="preserve">C8 „Cestička pre cyklistov“,pozink.dopr.značka, základný rozmer  700 mm, fólia RA2</t>
  </si>
  <si>
    <t>-625697896</t>
  </si>
  <si>
    <t>78</t>
  </si>
  <si>
    <t>4044788150</t>
  </si>
  <si>
    <t xml:space="preserve">C18 „Koniec príkazu“,pozink.dopr.značka, základný rozmer  700 mm, fólia RA2</t>
  </si>
  <si>
    <t>1795791698</t>
  </si>
  <si>
    <t>79</t>
  </si>
  <si>
    <t>4044790610</t>
  </si>
  <si>
    <t>IP7 „priechod pre cyklistov“,pozink.dopr.značka, základný rozmer 500x500 mm, fólia RA2</t>
  </si>
  <si>
    <t>-744831116</t>
  </si>
  <si>
    <t>80</t>
  </si>
  <si>
    <t>404440000100</t>
  </si>
  <si>
    <t>Úchyt na stĺpik, d 60 mm, križový, Zn</t>
  </si>
  <si>
    <t>-1045601872</t>
  </si>
  <si>
    <t>21*2</t>
  </si>
  <si>
    <t>81</t>
  </si>
  <si>
    <t>404490008401</t>
  </si>
  <si>
    <t>Stĺpik Zn, d 60 mm, pre dopravné značky, dĺ.3,5m</t>
  </si>
  <si>
    <t>1745825456</t>
  </si>
  <si>
    <t>82</t>
  </si>
  <si>
    <t>404490008600</t>
  </si>
  <si>
    <t>Krytka stĺpika, d 60 mm, plastová</t>
  </si>
  <si>
    <t>1372343444</t>
  </si>
  <si>
    <t>83</t>
  </si>
  <si>
    <t>915711212</t>
  </si>
  <si>
    <t>Vodorovné dopravné značenie striekané farbou deliacich čiar súvislých šírky 125 mm biela retroreflexná</t>
  </si>
  <si>
    <t>-1247844441</t>
  </si>
  <si>
    <t>783+1279</t>
  </si>
  <si>
    <t>84</t>
  </si>
  <si>
    <t>915712412</t>
  </si>
  <si>
    <t>Vodorovné dopravné značenie striekaným plastom vodiacich čiar súvislých šírky 250 mm biela retroreflexná</t>
  </si>
  <si>
    <t>-1662285191</t>
  </si>
  <si>
    <t>"napojenie na prechod" 21,000</t>
  </si>
  <si>
    <t>85</t>
  </si>
  <si>
    <t>915721212</t>
  </si>
  <si>
    <t>Vodorovné dopravné značenie striekané farbou prechodov pre chodcov, šípky, symboly a pod., biela retroreflexná</t>
  </si>
  <si>
    <t>1908788977</t>
  </si>
  <si>
    <t>86</t>
  </si>
  <si>
    <t>915791111</t>
  </si>
  <si>
    <t>Predznačenie pre značenie striekané farbou z náterových hmôt deliace čiary, vodiace prúžky</t>
  </si>
  <si>
    <t>256492067</t>
  </si>
  <si>
    <t>2062+21</t>
  </si>
  <si>
    <t>87</t>
  </si>
  <si>
    <t>915791112</t>
  </si>
  <si>
    <t>Predznačenie pre vodorovné značenie striekané farbou alebo vykonávané z náterových hmôt</t>
  </si>
  <si>
    <t>-1836420735</t>
  </si>
  <si>
    <t>88</t>
  </si>
  <si>
    <t>915910005</t>
  </si>
  <si>
    <t>Bezpečnostný farebný povrch vozoviek zelený pre podklad asfaltový</t>
  </si>
  <si>
    <t>-573346794</t>
  </si>
  <si>
    <t>35,55+15,61+37,66+3,75*2+36,38</t>
  </si>
  <si>
    <t>89</t>
  </si>
  <si>
    <t>915920000</t>
  </si>
  <si>
    <t xml:space="preserve">Osadenie solárneho LED  gombíka</t>
  </si>
  <si>
    <t>1476494075</t>
  </si>
  <si>
    <t>90</t>
  </si>
  <si>
    <t>4045794800</t>
  </si>
  <si>
    <t>Solárny LED gombík TL CLS10, rozmer: priemer 140x50mm</t>
  </si>
  <si>
    <t>-1068316121</t>
  </si>
  <si>
    <t>91</t>
  </si>
  <si>
    <t>916561111</t>
  </si>
  <si>
    <t>Osadenie záhonového alebo parkového obrubníka betón., do lôžka z bet. pros. tr. C 12/15 s bočnou oporou</t>
  </si>
  <si>
    <t>1611897739</t>
  </si>
  <si>
    <t>4189</t>
  </si>
  <si>
    <t>92</t>
  </si>
  <si>
    <t>5922903000</t>
  </si>
  <si>
    <t>Obrubník chodníkový betónový 100/25/8 cm</t>
  </si>
  <si>
    <t>-1686387325</t>
  </si>
  <si>
    <t>4189*1,01</t>
  </si>
  <si>
    <t>93</t>
  </si>
  <si>
    <t>917862112</t>
  </si>
  <si>
    <t>Osadenie chodník. obrub. betón. stojatého s bočnou oporou z betónu prostého tr. C 16/20 do lôžka</t>
  </si>
  <si>
    <t>-471221852</t>
  </si>
  <si>
    <t>24,0</t>
  </si>
  <si>
    <t>94</t>
  </si>
  <si>
    <t>5922903060</t>
  </si>
  <si>
    <t>Obrubník betónový cestný 100/25/15 cm</t>
  </si>
  <si>
    <t>-609087116</t>
  </si>
  <si>
    <t>24*1,01</t>
  </si>
  <si>
    <t>95</t>
  </si>
  <si>
    <t>919411121</t>
  </si>
  <si>
    <t>Čelo priepustu z betónu prostého z rúr DN 600 až DN 800 mm</t>
  </si>
  <si>
    <t>1135565675</t>
  </si>
  <si>
    <t>2+2</t>
  </si>
  <si>
    <t>96</t>
  </si>
  <si>
    <t>919514112</t>
  </si>
  <si>
    <t>Zhotovenie priepustu z rúr železobetónových DN 600 mm</t>
  </si>
  <si>
    <t>-2073872261</t>
  </si>
  <si>
    <t>6+19</t>
  </si>
  <si>
    <t>97</t>
  </si>
  <si>
    <t>592210000800.S</t>
  </si>
  <si>
    <t>Rúra železobetónová pre dažďové odpadné vody TZP 4-60, DN 600, dĺ. 1000 mm</t>
  </si>
  <si>
    <t>1980878845</t>
  </si>
  <si>
    <t>98</t>
  </si>
  <si>
    <t>919735112</t>
  </si>
  <si>
    <t>Rezanie existujúceho asfaltového krytu alebo podkladu hĺbky nad 50 do 100 mm</t>
  </si>
  <si>
    <t>-1105421678</t>
  </si>
  <si>
    <t>"vybur. rigola" 24</t>
  </si>
  <si>
    <t>99</t>
  </si>
  <si>
    <t>959941123</t>
  </si>
  <si>
    <t>Chemická kotva s kotevným svorníkom tesnená chemickou ampulkou do betónu, ŽB, kameňa, s vyvŕtaním otvoru M12/95/190 mm</t>
  </si>
  <si>
    <t>-444473347</t>
  </si>
  <si>
    <t>" kotvenie zábradlia-stlpiky" 6*4</t>
  </si>
  <si>
    <t>100</t>
  </si>
  <si>
    <t>961043111</t>
  </si>
  <si>
    <t xml:space="preserve">Búranie základov z betónu prostého alebo preloženého kameňom,  -2,20000t</t>
  </si>
  <si>
    <t>-31785716</t>
  </si>
  <si>
    <t>"ketelsky potok-čela" 3,5*0,6*1,8*2</t>
  </si>
  <si>
    <t>101</t>
  </si>
  <si>
    <t>966008113</t>
  </si>
  <si>
    <t xml:space="preserve">Búranie rúrového priepustu, z rúr DN 500 do 800 mm,  -2,05500t</t>
  </si>
  <si>
    <t>1896245453</t>
  </si>
  <si>
    <t>102</t>
  </si>
  <si>
    <t>979082213</t>
  </si>
  <si>
    <t>Vodorovná doprava sutiny so zložením a hrubým urovnaním na vzdialenosť do 1 km</t>
  </si>
  <si>
    <t>878681719</t>
  </si>
  <si>
    <t>24*0,145+3,24*2,2+7,56*2,2</t>
  </si>
  <si>
    <t>103</t>
  </si>
  <si>
    <t>979082219</t>
  </si>
  <si>
    <t>Príplatok k cene za každý ďalší aj začatý 1 km nad 1 km</t>
  </si>
  <si>
    <t>-73364007</t>
  </si>
  <si>
    <t>27,24*9</t>
  </si>
  <si>
    <t>104</t>
  </si>
  <si>
    <t>979084216</t>
  </si>
  <si>
    <t>Vodorovná doprava vybúraných hmôt po suchu bez naloženia, ale so zložením na vzdialenosť do 5 km</t>
  </si>
  <si>
    <t>1504171143</t>
  </si>
  <si>
    <t>15*2,055</t>
  </si>
  <si>
    <t>105</t>
  </si>
  <si>
    <t>979084219</t>
  </si>
  <si>
    <t>Príplatok k cene za každých ďalších aj začatých 5 km nad 5 km</t>
  </si>
  <si>
    <t>-464784553</t>
  </si>
  <si>
    <t>106</t>
  </si>
  <si>
    <t>979089012</t>
  </si>
  <si>
    <t>Poplatok za skladovanie - betón, tehly, dlaždice (17 01 ), ostatné</t>
  </si>
  <si>
    <t>-1987897807</t>
  </si>
  <si>
    <t>27,24+30,825</t>
  </si>
  <si>
    <t>Presun hmôt HSV</t>
  </si>
  <si>
    <t>107</t>
  </si>
  <si>
    <t>998225111</t>
  </si>
  <si>
    <t>Presun hmôt pre pozemnú komunikáciu a letisko s krytom asfaltovým akejkoľvek dĺžky objektu</t>
  </si>
  <si>
    <t>270513028</t>
  </si>
  <si>
    <t>PSV</t>
  </si>
  <si>
    <t>Práce a dodávky PSV</t>
  </si>
  <si>
    <t>711</t>
  </si>
  <si>
    <t>Izolácie proti vode a vlhkosti</t>
  </si>
  <si>
    <t>108</t>
  </si>
  <si>
    <t>711112001</t>
  </si>
  <si>
    <t>Izolácia proti zemnej vlhkosti zvislá penetračným náterom za studena</t>
  </si>
  <si>
    <t>1420277306</t>
  </si>
  <si>
    <t>"priep. čela" 3,4*1,8*2+0,9*0,6*4</t>
  </si>
  <si>
    <t>109</t>
  </si>
  <si>
    <t>1116315000</t>
  </si>
  <si>
    <t>Lak asfaltový ALP-PENETRAL v sudoch</t>
  </si>
  <si>
    <t>-211889877</t>
  </si>
  <si>
    <t>9,55675675675673*0,00035 'Prepočítané koeficientom množstva</t>
  </si>
  <si>
    <t>110</t>
  </si>
  <si>
    <t>711122131</t>
  </si>
  <si>
    <t xml:space="preserve">Zhotovenie  izolácie proti zemnej vlhkosti zvislá asfaltovým náterom za tepla</t>
  </si>
  <si>
    <t>-1889504190</t>
  </si>
  <si>
    <t>14,4*2</t>
  </si>
  <si>
    <t>111</t>
  </si>
  <si>
    <t>1116134400</t>
  </si>
  <si>
    <t>Asfalt izolačný AOSI 85/40 v sudoch do 250kg</t>
  </si>
  <si>
    <t>-1711734724</t>
  </si>
  <si>
    <t>28,8*0,0017 'Prepočítané koeficientom množstva</t>
  </si>
  <si>
    <t>VRN</t>
  </si>
  <si>
    <t>Vedľajšie rozpočtové náklady</t>
  </si>
  <si>
    <t>VRN03</t>
  </si>
  <si>
    <t>Geodetické práce</t>
  </si>
  <si>
    <t>112</t>
  </si>
  <si>
    <t>000300013</t>
  </si>
  <si>
    <t>Geodetické práce - vykonávané pred výstavbou určenie priebehu nadzemného alebo podzemného existujúceho aj plánovaného vedenia</t>
  </si>
  <si>
    <t>eur</t>
  </si>
  <si>
    <t>1024</t>
  </si>
  <si>
    <t>822966716</t>
  </si>
  <si>
    <t>113</t>
  </si>
  <si>
    <t>000300016</t>
  </si>
  <si>
    <t>Geodetické práce - vykonávané pred výstavbou určenie vytyčovacej siete, vytýčenie staveniska, staveb. objektu</t>
  </si>
  <si>
    <t>-364596465</t>
  </si>
  <si>
    <t>114</t>
  </si>
  <si>
    <t>000300031</t>
  </si>
  <si>
    <t>Geodetické práce - vykonávané po výstavbe zameranie skutočného vyhotovenia stavby</t>
  </si>
  <si>
    <t>-1957099283</t>
  </si>
  <si>
    <t>VRN04</t>
  </si>
  <si>
    <t>Projektové práce</t>
  </si>
  <si>
    <t>115</t>
  </si>
  <si>
    <t>000400022</t>
  </si>
  <si>
    <t>Projektové práce - stavebná časť (stavebné objekty vrátane ich technického vybavenia). náklady na dokumentáciu skutočného zhotovenia stavby</t>
  </si>
  <si>
    <t>1982173806</t>
  </si>
  <si>
    <t>21 - 201-00 Lávka cez Ketelský potok</t>
  </si>
  <si>
    <t>Šarišské Michaľany, Orkucany</t>
  </si>
  <si>
    <t xml:space="preserve"> Ing. Čurlík Ján</t>
  </si>
  <si>
    <t xml:space="preserve">    2 - Zakladanie</t>
  </si>
  <si>
    <t xml:space="preserve">    6 - Úpravy povrchov, podlahy, osadenie</t>
  </si>
  <si>
    <t xml:space="preserve">    8 - Rúrové vedenie</t>
  </si>
  <si>
    <t xml:space="preserve">    783 - Dokončovacie práce - nátery</t>
  </si>
  <si>
    <t>M - Práce a dodávky M</t>
  </si>
  <si>
    <t xml:space="preserve">    25-M - Povrch. úprava strojov a zariadení</t>
  </si>
  <si>
    <t>113106241</t>
  </si>
  <si>
    <t xml:space="preserve">Rozoberanie vozovky a plochy z panelov so škárami zaliatymi asfaltovou alebo cementovou maltou,  -0,40800t</t>
  </si>
  <si>
    <t>1931441572</t>
  </si>
  <si>
    <t>" spevnené plochy pre montáž prefabrikátov NK " 18*6</t>
  </si>
  <si>
    <t>113307212</t>
  </si>
  <si>
    <t xml:space="preserve">Odstránenie podkladu v ploche nad 200 m2 z kameniva ťaženého, hr. vrstvy 100 do 200 mm,  -0,24000t</t>
  </si>
  <si>
    <t>258096950</t>
  </si>
  <si>
    <t>" spevnené plochy pre montáž prefabrikátov NK " 18*6*1,1</t>
  </si>
  <si>
    <t>-690401903</t>
  </si>
  <si>
    <t>30*2</t>
  </si>
  <si>
    <t>115101202</t>
  </si>
  <si>
    <t>Čerpanie vody do 10 m s priemerným prítokom litrov za minútu nad 500 do 1000 l</t>
  </si>
  <si>
    <t>hod</t>
  </si>
  <si>
    <t>-314774387</t>
  </si>
  <si>
    <t>5*8</t>
  </si>
  <si>
    <t>115101302</t>
  </si>
  <si>
    <t>Pohotovosť záložnej čerpacej súpravy pre výšku do 10 m, s prítokom litrov za minútu nad 500 do 1000 l</t>
  </si>
  <si>
    <t>deň</t>
  </si>
  <si>
    <t>-301721569</t>
  </si>
  <si>
    <t>121101111</t>
  </si>
  <si>
    <t>Odstránenie ornice s vodor. premiestn. na hromady, so zložením na vzdialenosť do 100 m a do 100m3</t>
  </si>
  <si>
    <t>-1797808662</t>
  </si>
  <si>
    <t>5*10*2*0,15</t>
  </si>
  <si>
    <t>124203101</t>
  </si>
  <si>
    <t>Výkop vodotoku do 3 m horn. 3 do 1000 m3</t>
  </si>
  <si>
    <t>978623467</t>
  </si>
  <si>
    <t>0,3*(7,5*9+5*3*2)</t>
  </si>
  <si>
    <t>124203109</t>
  </si>
  <si>
    <t>Vykopávky pre korytá vodotokov. Príplatok za lepivosť horniny 3</t>
  </si>
  <si>
    <t>1847814850</t>
  </si>
  <si>
    <t>29,25</t>
  </si>
  <si>
    <t>29,25*0,3 'Prepočítané koeficientom množstva</t>
  </si>
  <si>
    <t>131201101</t>
  </si>
  <si>
    <t>Výkop nezapaženej jamy v hornine 3, do 100 m3</t>
  </si>
  <si>
    <t>-160551734</t>
  </si>
  <si>
    <t>"opory " 4*6,3*1,2+4,2*6,5*1,5</t>
  </si>
  <si>
    <t>131201109</t>
  </si>
  <si>
    <t>Hĺbenie nezapažených jám a zárezov. Príplatok za lepivosť horniny 3</t>
  </si>
  <si>
    <t>-999585945</t>
  </si>
  <si>
    <t>71,19</t>
  </si>
  <si>
    <t>71,19*0,3 'Prepočítané koeficientom množstva</t>
  </si>
  <si>
    <t>428956113</t>
  </si>
  <si>
    <t xml:space="preserve">" kamenná dlažba pod mostom = stabilizačné prahy a pätky  "  10*0,9*0,4*2+0,4*0,7*6,7*2</t>
  </si>
  <si>
    <t>1090853456</t>
  </si>
  <si>
    <t>10,952</t>
  </si>
  <si>
    <t>10,952*0,3 'Prepočítané koeficientom množstva</t>
  </si>
  <si>
    <t>-899250776</t>
  </si>
  <si>
    <t xml:space="preserve">"opory - podkladný betón a štrkové lôžko  " 0,2*(4,5*2,3)*2</t>
  </si>
  <si>
    <t>132301209</t>
  </si>
  <si>
    <t>Príplatok za lepivosť pri hĺbení rýh š. nad 600 do 2 000 mm zapažených i nezapažených, s urovnaním dna v hornine 4</t>
  </si>
  <si>
    <t>95208719</t>
  </si>
  <si>
    <t>4,14</t>
  </si>
  <si>
    <t>4,14*0,3 'Prepočítané koeficientom množstva</t>
  </si>
  <si>
    <t>162501102</t>
  </si>
  <si>
    <t xml:space="preserve">Vodorovné premiestnenie výkopku  po spevnenej ceste z  horniny tr.1-4, do 100 m3 na vzdialenosť do 3000 m </t>
  </si>
  <si>
    <t>1548563330</t>
  </si>
  <si>
    <t>"vykopy-nasypy" 29,25+71,19+10,952+4,14-50,982</t>
  </si>
  <si>
    <t>-2020037067</t>
  </si>
  <si>
    <t xml:space="preserve">" obsyp opôr " </t>
  </si>
  <si>
    <t>" výkop " 71,19</t>
  </si>
  <si>
    <t>" štrkové lôžko pod opory " -2,3*4,5*0,1*2</t>
  </si>
  <si>
    <t>" podkladný betón " -0,1*2*4,2*2</t>
  </si>
  <si>
    <t>"opory most " -((1,7*0,65-0,6*0,05*0,5*2)*3,9+0,5*1,983*3,5)*2</t>
  </si>
  <si>
    <t>" krídla = 50 % " -0,5*0,25*1,7*1,332*4</t>
  </si>
  <si>
    <t>171201201</t>
  </si>
  <si>
    <t>Uloženie sypaniny na skládky do 100 m3</t>
  </si>
  <si>
    <t>-1051494886</t>
  </si>
  <si>
    <t>171209002</t>
  </si>
  <si>
    <t>Poplatok za skladovanie - zemina a kamenivo (17 05) ostatné</t>
  </si>
  <si>
    <t>132487572</t>
  </si>
  <si>
    <t>64,55*1,9 'Prepočítané koeficientom množstva</t>
  </si>
  <si>
    <t>2146981807</t>
  </si>
  <si>
    <t>5*2*5*2</t>
  </si>
  <si>
    <t>-1200943311</t>
  </si>
  <si>
    <t>100*0,0309 'Prepočítané koeficientom množstva</t>
  </si>
  <si>
    <t>181101102</t>
  </si>
  <si>
    <t>Úprava pláne v zárezoch v hornine 1-4 so zhutnením</t>
  </si>
  <si>
    <t>1521894331</t>
  </si>
  <si>
    <t xml:space="preserve">" kamenná dlažba pod mostom "  (3+3,2*2)*7,5*1,1+3*5*2</t>
  </si>
  <si>
    <t xml:space="preserve">" kamenná dlažba pod mostom = stabilizačné prahy a pätky  "  10*0,4*2+0,4*6,7*2</t>
  </si>
  <si>
    <t>" prechodový klin " 2,5*3*2</t>
  </si>
  <si>
    <t>1916606562</t>
  </si>
  <si>
    <t>182301122</t>
  </si>
  <si>
    <t>Rozprestretie ornice na svahu so sklonom nad 1:5, plocha do 500 m2,hr.nad 100 do 150 mm</t>
  </si>
  <si>
    <t>1714668415</t>
  </si>
  <si>
    <t>5*5*2*2</t>
  </si>
  <si>
    <t>Zakladanie</t>
  </si>
  <si>
    <t>211971121</t>
  </si>
  <si>
    <t>Zhotov. oplášt. výplne z geotext. v ryhe alebo v záreze pri rozvinutej šírke oplášt. od 0 do 2, 5 m</t>
  </si>
  <si>
    <t>1047311104</t>
  </si>
  <si>
    <t xml:space="preserve">" obalenie drenážneho potrubia "  22/7*0,16*1,2*5*2</t>
  </si>
  <si>
    <t>69366513001</t>
  </si>
  <si>
    <t xml:space="preserve">Geotextília netkaná polypropylénová  PP   300</t>
  </si>
  <si>
    <t>674290687</t>
  </si>
  <si>
    <t>6,034</t>
  </si>
  <si>
    <t>6,034*1,02 'Prepočítané koeficientom množstva</t>
  </si>
  <si>
    <t>212312111</t>
  </si>
  <si>
    <t>Lôžko pre trativod z betónu prostého</t>
  </si>
  <si>
    <t>1414495835</t>
  </si>
  <si>
    <t>" podklad pod drenážnu rúrku za oporami "</t>
  </si>
  <si>
    <t xml:space="preserve">  0,25*0,15*5*2</t>
  </si>
  <si>
    <t>271573001</t>
  </si>
  <si>
    <t xml:space="preserve">Násyp pod základové  konštrukcie so zhutnením zo štrkopiesku fr.0-32 mm</t>
  </si>
  <si>
    <t>-113576774</t>
  </si>
  <si>
    <t>" štrkové lôžko pod opory " 2,3*4,5*0,1*2</t>
  </si>
  <si>
    <t>273311113</t>
  </si>
  <si>
    <t>Základové dosky mostných konštrukcií z betónu prostého tr. C 8/10</t>
  </si>
  <si>
    <t>-583709871</t>
  </si>
  <si>
    <t xml:space="preserve">"ul. prahy =   podkladný betón " </t>
  </si>
  <si>
    <t>0,1*2*4,2*2</t>
  </si>
  <si>
    <t>273354111</t>
  </si>
  <si>
    <t>Debnenie základových dosiek mostných konštrukcií - zhotovenie</t>
  </si>
  <si>
    <t>1770956086</t>
  </si>
  <si>
    <t xml:space="preserve">"ul. prahy -  podkladný betón "</t>
  </si>
  <si>
    <t>0,1*(2+4,2)*2*2</t>
  </si>
  <si>
    <t xml:space="preserve"> 0,15*5*2</t>
  </si>
  <si>
    <t>273354211</t>
  </si>
  <si>
    <t xml:space="preserve">Debnenie základových dosiek mostných konštrukcií  - odstránenie</t>
  </si>
  <si>
    <t>163267719</t>
  </si>
  <si>
    <t>3,98</t>
  </si>
  <si>
    <t>334323128</t>
  </si>
  <si>
    <t>Mostné opory zo železového betónu tr C 30/37</t>
  </si>
  <si>
    <t>-583550212</t>
  </si>
  <si>
    <t>"opory most " ((1,7*0,65-0,6*0,05*0,5*2)*3,9+0,5*1,983*3,5)*2</t>
  </si>
  <si>
    <t>334323138</t>
  </si>
  <si>
    <t>Mostné krídla, steny zo železového betónu tr C 30/37</t>
  </si>
  <si>
    <t>775457897</t>
  </si>
  <si>
    <t>0,25*1,7*1,332*4</t>
  </si>
  <si>
    <t>334351112</t>
  </si>
  <si>
    <t>Debnenie mostných konštrukcií-opôr výšky do 20 m, zhotovenie</t>
  </si>
  <si>
    <t>-1769100106</t>
  </si>
  <si>
    <t>"opory most " (0,65*(1,7+3,9)*2+1,983*(0,5+3,5)*2)*2</t>
  </si>
  <si>
    <t>334351113</t>
  </si>
  <si>
    <t>Debnenie mostných konštrukcií-krídiel, stien výšky do 20 m, zhotovenie</t>
  </si>
  <si>
    <t>-478816625</t>
  </si>
  <si>
    <t xml:space="preserve">"kridla" </t>
  </si>
  <si>
    <t>(0,25+1,7)*2*1,362*4</t>
  </si>
  <si>
    <t>334351212</t>
  </si>
  <si>
    <t>Debnenie mostných konštrukcií-opôr výšky do 20 m, odstránenie</t>
  </si>
  <si>
    <t>-309392628</t>
  </si>
  <si>
    <t>46,288</t>
  </si>
  <si>
    <t>334351213</t>
  </si>
  <si>
    <t>Debnenie mostných konštrukcií-krídiel, stien výšky do 20 m, odstránenie</t>
  </si>
  <si>
    <t>243997587</t>
  </si>
  <si>
    <t>21,247</t>
  </si>
  <si>
    <t>334361126</t>
  </si>
  <si>
    <t>Výstuž mostných opôr priemeru do 12 mm z ocele zn. 10505</t>
  </si>
  <si>
    <t>106958217</t>
  </si>
  <si>
    <t>(0,02045+0,05259+0,23954)*1,1*2</t>
  </si>
  <si>
    <t>334361326</t>
  </si>
  <si>
    <t>Výstuž mostných opôr priemeru nad 12 mm z ocele zn. 10505</t>
  </si>
  <si>
    <t>817981544</t>
  </si>
  <si>
    <t>(0,20439+0,07953+0,00493)*2*1,1</t>
  </si>
  <si>
    <t>348171111</t>
  </si>
  <si>
    <t>Osadenie zábradlia oceľového na moste vrátane spojenia dielcov hmotnosti do 100 kg/m</t>
  </si>
  <si>
    <t>-1044558785</t>
  </si>
  <si>
    <t>12,5*2</t>
  </si>
  <si>
    <t>5534610001</t>
  </si>
  <si>
    <t>Zábradlie oceľové so zvislou výplňou</t>
  </si>
  <si>
    <t>-228160418</t>
  </si>
  <si>
    <t>389361001</t>
  </si>
  <si>
    <t>Doplňujúca výstuž prefabrikovaných konštrukcií z betonárskej ocele pre každý druh a stavebný diel</t>
  </si>
  <si>
    <t>815661504</t>
  </si>
  <si>
    <t>0,1176*1,1</t>
  </si>
  <si>
    <t>389381001</t>
  </si>
  <si>
    <t>Dobetónovanie prefabrikovaných konštrukcií</t>
  </si>
  <si>
    <t>-941162542</t>
  </si>
  <si>
    <t>" dobetonávka prefabrikátov NK " 0,2*0,2*2*9,1</t>
  </si>
  <si>
    <t>423121113</t>
  </si>
  <si>
    <t>Osadenie mostného prefabrikovaného nosníka v celku hm. nad 10 do 25 t</t>
  </si>
  <si>
    <t>-885449868</t>
  </si>
  <si>
    <t>59200006PC</t>
  </si>
  <si>
    <t xml:space="preserve">Mostná doska  1750/9100/370-400 s odrazným pruhom 250/180</t>
  </si>
  <si>
    <t>-975253953</t>
  </si>
  <si>
    <t>428381312</t>
  </si>
  <si>
    <t>Zhotovenie vrubového kĺbu mostného rámu z betónu železového</t>
  </si>
  <si>
    <t>214113852</t>
  </si>
  <si>
    <t>3,5*2</t>
  </si>
  <si>
    <t>451311611</t>
  </si>
  <si>
    <t>Podklad z prostého betónu vodostavebného pod dlažbu V4-C 16/20 vo vrstve hr. do 100 mm</t>
  </si>
  <si>
    <t>-1304510564</t>
  </si>
  <si>
    <t xml:space="preserve">" kamenná dlažba pod mostom "  (3+3,2*2)*7,5*1,1+3*5*2*1,1</t>
  </si>
  <si>
    <t>557148810</t>
  </si>
  <si>
    <t xml:space="preserve">" kamenná dlažba pod mostom = stabilizačné prahy a pätky  "  10*0,8*0,4*2+0,4*0,6*6,7*2</t>
  </si>
  <si>
    <t>Podkladná vrstva z modifikovanej malty cementovej hr. do 10 mm</t>
  </si>
  <si>
    <t>-1113259547</t>
  </si>
  <si>
    <t>"pod stlpiky zabr." 2*9*0,2*0,25</t>
  </si>
  <si>
    <t>457571000</t>
  </si>
  <si>
    <t>Drenážny betón - obetonovanie drenážnej rúrky</t>
  </si>
  <si>
    <t>-1090958354</t>
  </si>
  <si>
    <t>"most" (0,3*0,3-22/7*0,075*0,075)*5*2</t>
  </si>
  <si>
    <t>-1634869734</t>
  </si>
  <si>
    <t xml:space="preserve">" kamenná dlažba pod mostom "  (3+3,2*2)*7,5+3*5*2</t>
  </si>
  <si>
    <t>564251111</t>
  </si>
  <si>
    <t>Podklad alebo podsyp zo štrkopiesku s rozprestretím, vlhčením a zhutnením, po zhutnení hr. 150 mm</t>
  </si>
  <si>
    <t>567088140</t>
  </si>
  <si>
    <t>564831111</t>
  </si>
  <si>
    <t>Podklad zo štrkodrviny s rozprestretím a zhutnením, po zhutnení hr. 100 mm</t>
  </si>
  <si>
    <t>914632130</t>
  </si>
  <si>
    <t xml:space="preserve">" kamenná dlažba pod mostom = pod stabilizačné prahy a pätky  "  10*0,4*2+0,4*6,7*2</t>
  </si>
  <si>
    <t>564851111</t>
  </si>
  <si>
    <t>Podklad zo štrkodrviny s rozprestretím a zhutnením, po zhutnení hr. 150 mm</t>
  </si>
  <si>
    <t>-934809181</t>
  </si>
  <si>
    <t>110,55*1,1 'Prepočítané koeficientom množstva</t>
  </si>
  <si>
    <t>567951111</t>
  </si>
  <si>
    <t>Podklad z medzerov. betónu MCB pre TDZ I-III s rozprestretím, vlhčením, zhutnením, ošetrením vodou, po zhut. hr. 300 mm</t>
  </si>
  <si>
    <t>-2075657814</t>
  </si>
  <si>
    <t>" prechodový klin " 2,5*3*3*2</t>
  </si>
  <si>
    <t>1553153750</t>
  </si>
  <si>
    <t xml:space="preserve">" vozovka na moste = vrchná  "  3,0*9,1*2</t>
  </si>
  <si>
    <t>577134261</t>
  </si>
  <si>
    <t>Asfaltový betón vrstva obrusná AC 11 O v pruhu š. nad 3 m z modifik. asfaltu tr. I, po zhutnení hr. 40 mm</t>
  </si>
  <si>
    <t>-1703902336</t>
  </si>
  <si>
    <t xml:space="preserve">" vozovka na moste = vrchná  "  3,0*9,1</t>
  </si>
  <si>
    <t>5771342611</t>
  </si>
  <si>
    <t>Asfaltový betón vrstva obrusná AC 11 O v pruhu š. nad 3 m z modifik. asfaltu tr. I, po zhutnení hr. 45 mm</t>
  </si>
  <si>
    <t>151659631</t>
  </si>
  <si>
    <t>584121111</t>
  </si>
  <si>
    <t>Osadenie cestných panelov zo železového betónu, so zhotovením podkladu z kam. ťaženého do hr. 40 mm</t>
  </si>
  <si>
    <t>-2114397699</t>
  </si>
  <si>
    <t>5938123100</t>
  </si>
  <si>
    <t>Cestný panel 22 IZD 3/828, dĺ.3000xš.2000xhr.220mm</t>
  </si>
  <si>
    <t>1224953999</t>
  </si>
  <si>
    <t>" panely v odpise " 108/6*0,2</t>
  </si>
  <si>
    <t>3,6*1,01 'Prepočítané koeficientom množstva</t>
  </si>
  <si>
    <t>Úpravy povrchov, podlahy, osadenie</t>
  </si>
  <si>
    <t>622661211</t>
  </si>
  <si>
    <t>Náter betónu mostu epoxidový disperzný 1x impregnačný OS-A</t>
  </si>
  <si>
    <t>-1882510812</t>
  </si>
  <si>
    <t xml:space="preserve">" ochrana proti soliam " </t>
  </si>
  <si>
    <t>9,1*(0,17+0,25+0,55)*2+0,25*0,18*2*2</t>
  </si>
  <si>
    <t>622661221</t>
  </si>
  <si>
    <t>Náter betónu mostu epoxidový disperzný 2x ochranný nepružný OS-B</t>
  </si>
  <si>
    <t>-2133213859</t>
  </si>
  <si>
    <t>17,834</t>
  </si>
  <si>
    <t>Rúrové vedenie</t>
  </si>
  <si>
    <t>871238111</t>
  </si>
  <si>
    <t>Ukladanie drenážneho potrubia do pripravenej ryhy z tvrdého PVC priemeru nad 150 do 200 mm</t>
  </si>
  <si>
    <t>-251654356</t>
  </si>
  <si>
    <t>"za oporami mosta" 5*2</t>
  </si>
  <si>
    <t>2861121650</t>
  </si>
  <si>
    <t>Rúrka flexodrenážna PVC D 160 mm</t>
  </si>
  <si>
    <t>780299930</t>
  </si>
  <si>
    <t>919726184</t>
  </si>
  <si>
    <t>Rezanie priečnych alebo pozdĺžnych dilatačných škár živič. plôch pre vytvor. komôrky pre zálievku, š. 15 mm, hĺ. 30 mm</t>
  </si>
  <si>
    <t>-45023806</t>
  </si>
  <si>
    <t xml:space="preserve">"tesnenie medzi chodníkom a prefabrikátom NK  "   3*2</t>
  </si>
  <si>
    <t>" tesnenie škáry pozdlž odrazného pruhu " 9,1*2</t>
  </si>
  <si>
    <t>919726222</t>
  </si>
  <si>
    <t>Dilatačné škáry rezané bet. plôch, tesnenie škár zálievkou za studena, pozdĺžne</t>
  </si>
  <si>
    <t>-621037234</t>
  </si>
  <si>
    <t>931994121</t>
  </si>
  <si>
    <t>Tesnenie styčnej škáry u prefa dielcov mikrotenovým gumeným profilom</t>
  </si>
  <si>
    <t>-95702958</t>
  </si>
  <si>
    <t>931994142</t>
  </si>
  <si>
    <t>Tesnenie dilatačnej škáry betónovej konštrukcia polyuretanovým tmelom do pl 4,0 cm2</t>
  </si>
  <si>
    <t>-1310882719</t>
  </si>
  <si>
    <t>938902051</t>
  </si>
  <si>
    <t>Očistenie povrchu betónových konštrukcií otryskaním - pod izoláciu</t>
  </si>
  <si>
    <t>1607190460</t>
  </si>
  <si>
    <t>(1,5+0,1)*2*9,1</t>
  </si>
  <si>
    <t>944941101</t>
  </si>
  <si>
    <t>Ochranné zábradlie na vonkajších voľných stranách objektov odklonené od zvislice do 15 st.</t>
  </si>
  <si>
    <t>637279731</t>
  </si>
  <si>
    <t>(15+5)*2</t>
  </si>
  <si>
    <t>Chemická kotva s kotevným svorníkom tesnená chemickou ampulkou do betónu, ŽB, kameňa, s vyvŕtaním otvoru M12/95/220 mm</t>
  </si>
  <si>
    <t>-621815990</t>
  </si>
  <si>
    <t>"zabr." 4*9*2</t>
  </si>
  <si>
    <t>979081111</t>
  </si>
  <si>
    <t>Odvoz sutiny a vybúraných hmôt na skládku do 1 km</t>
  </si>
  <si>
    <t>1278615611</t>
  </si>
  <si>
    <t>979081121</t>
  </si>
  <si>
    <t>Odvoz sutiny a vybúraných hmôt na skládku za každý ďalší 1 km</t>
  </si>
  <si>
    <t>1001572233</t>
  </si>
  <si>
    <t>72,576*9 'Prepočítané koeficientom množstva</t>
  </si>
  <si>
    <t>-1284305985</t>
  </si>
  <si>
    <t>992124113</t>
  </si>
  <si>
    <t>Vodorovné premiestnenie mostných dielcov prefabr. do 1km nad 10 do 25 t</t>
  </si>
  <si>
    <t>-705580690</t>
  </si>
  <si>
    <t>998212111</t>
  </si>
  <si>
    <t>Presun hmôt pre mosty murované, monolitické,betónové,kovové,výšky mosta do 20 m</t>
  </si>
  <si>
    <t>-1839389058</t>
  </si>
  <si>
    <t>711111001</t>
  </si>
  <si>
    <t>Zhotovenie izolácie proti zemnej vlhkosti vodorovná náterom penetračným za studena</t>
  </si>
  <si>
    <t>-887170972</t>
  </si>
  <si>
    <t>(1,7*3,9-0,5*3,5)*2</t>
  </si>
  <si>
    <t>505457882</t>
  </si>
  <si>
    <t>9,76*0,0003 'Prepočítané koeficientom množstva</t>
  </si>
  <si>
    <t xml:space="preserve">Zhotovenie  izolácie proti zemnej vlhkosti zvislá penetračným náterom za studena</t>
  </si>
  <si>
    <t>327427635</t>
  </si>
  <si>
    <t>"kridla" (0,25+1,7)*2*1,332*4</t>
  </si>
  <si>
    <t>1526217135</t>
  </si>
  <si>
    <t>67,067*0,00035 'Prepočítané koeficientom množstva</t>
  </si>
  <si>
    <t>711121131</t>
  </si>
  <si>
    <t xml:space="preserve">Zhotovenie  izolácie proti zemnej vlhkosti vodorovná asfaltovým náterom za tepla</t>
  </si>
  <si>
    <t>-1760180695</t>
  </si>
  <si>
    <t>9,760*2</t>
  </si>
  <si>
    <t>-1409855233</t>
  </si>
  <si>
    <t>19,52*0,0015 'Prepočítané koeficientom množstva</t>
  </si>
  <si>
    <t>-770608212</t>
  </si>
  <si>
    <t>67,067*2</t>
  </si>
  <si>
    <t>932165678</t>
  </si>
  <si>
    <t>134,134*0,0017 'Prepočítané koeficientom množstva</t>
  </si>
  <si>
    <t>711132103</t>
  </si>
  <si>
    <t xml:space="preserve">Zhotovenie  izolácie proti zemnej vlhkosti zvislo, separačná fólia na sucho</t>
  </si>
  <si>
    <t>-635807998</t>
  </si>
  <si>
    <t>" v mieste vrubového kĺbu " 3,5*0,1*2*2</t>
  </si>
  <si>
    <t>2832210100</t>
  </si>
  <si>
    <t xml:space="preserve">Oddeľovacia fólia hliníková </t>
  </si>
  <si>
    <t>-300302003</t>
  </si>
  <si>
    <t>1,4*1,2 'Prepočítané koeficientom množstva</t>
  </si>
  <si>
    <t>711141559</t>
  </si>
  <si>
    <t xml:space="preserve">Zhotovenie  izolácie proti zemnej vlhkosti a tlakovej vode vodorovná NAIP pritavením</t>
  </si>
  <si>
    <t>-1757243788</t>
  </si>
  <si>
    <t>6283315800</t>
  </si>
  <si>
    <t>Pás ťažký asfaltový Sklobit STS 40 a</t>
  </si>
  <si>
    <t>263913413</t>
  </si>
  <si>
    <t>29,12*1,15 'Prepočítané koeficientom množstva</t>
  </si>
  <si>
    <t>711142559</t>
  </si>
  <si>
    <t xml:space="preserve">Zhotovenie  izolácie proti zemnej vlhkosti a tlakovej vode zvislá NAIP pritavením</t>
  </si>
  <si>
    <t>-2114272437</t>
  </si>
  <si>
    <t xml:space="preserve">" betónová doska - hydroizolácia "  0,4*1,75*2*2</t>
  </si>
  <si>
    <t xml:space="preserve">"  záverný múrik a prefabrikát NK  "  0,5*3,5*2</t>
  </si>
  <si>
    <t>-2141643083</t>
  </si>
  <si>
    <t>6,3*1,2 'Prepočítané koeficientom množstva</t>
  </si>
  <si>
    <t>7113913011</t>
  </si>
  <si>
    <t xml:space="preserve">Izolácia mostoviek  - zapečaťujúca vrstva</t>
  </si>
  <si>
    <t>1988580487</t>
  </si>
  <si>
    <t xml:space="preserve">" betónová doska - hydroizolácia "  (1,5+0,1)*2*9,1</t>
  </si>
  <si>
    <t>711470040</t>
  </si>
  <si>
    <t>Delta MS Drain - vodorovná profilovaná fólia s integrovanou drenážnou textíliou</t>
  </si>
  <si>
    <t>-2088803638</t>
  </si>
  <si>
    <t>3*3*2</t>
  </si>
  <si>
    <t>711470140</t>
  </si>
  <si>
    <t>Delta MS Drain - zvislá profilovaná fólia s integrovanou drenážnou textíliou</t>
  </si>
  <si>
    <t>-880338938</t>
  </si>
  <si>
    <t xml:space="preserve">" Odvedenie vody z rubu opory "  </t>
  </si>
  <si>
    <t>0,9*3*2</t>
  </si>
  <si>
    <t>998711201</t>
  </si>
  <si>
    <t>Presun hmôt pre izoláciu proti vode v objektoch výšky do 6 m</t>
  </si>
  <si>
    <t>%</t>
  </si>
  <si>
    <t>-776671497</t>
  </si>
  <si>
    <t>783</t>
  </si>
  <si>
    <t>Dokončovacie práce - nátery</t>
  </si>
  <si>
    <t>7832510011</t>
  </si>
  <si>
    <t>Nátery kov.stav.doplnk.konštr. epoxidové a epoxidechtové jednonás. 1x email - 120µm</t>
  </si>
  <si>
    <t>-691795632</t>
  </si>
  <si>
    <t>12,5*2*1,1*2</t>
  </si>
  <si>
    <t>7832710011</t>
  </si>
  <si>
    <t>Nátery kov.stav.doplnk.konštr. polyuretánové jednonásobné 2x s emailovaním.- 80µm</t>
  </si>
  <si>
    <t>-1080870574</t>
  </si>
  <si>
    <t>Práce a dodávky M</t>
  </si>
  <si>
    <t>25-M</t>
  </si>
  <si>
    <t>Povrch. úprava strojov a zariadení</t>
  </si>
  <si>
    <t>2500401011</t>
  </si>
  <si>
    <t>Metalizácia zinkom /Zn/ 80 mikrometrov tr.I.spotreba kovu 1.85 kg/m2, výška do 1,9 m</t>
  </si>
  <si>
    <t>204483469</t>
  </si>
  <si>
    <t>250040301</t>
  </si>
  <si>
    <t>Otryskávanie kremičitým pieskom tr.I.spotreba piesku 138 kg/m2, výška do 1,9 m</t>
  </si>
  <si>
    <t>298553467</t>
  </si>
  <si>
    <t>554537986</t>
  </si>
  <si>
    <t>1501830241</t>
  </si>
  <si>
    <t>-1981090165</t>
  </si>
  <si>
    <t>000400024</t>
  </si>
  <si>
    <t>Vypracovanie príslušnej dokumentácie lávky k preberaciemu konaniu a pre užívanie objektu</t>
  </si>
  <si>
    <t>-1974316433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</si>
</sst>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7.863281" style="1" customWidth="1"/>
    <col min="2" max="2" width="1.574219" style="1" customWidth="1"/>
    <col min="3" max="3" width="4.011719" style="1" customWidth="1"/>
    <col min="4" max="4" width="2.582031" style="1" customWidth="1"/>
    <col min="5" max="5" width="2.582031" style="1" customWidth="1"/>
    <col min="6" max="6" width="2.582031" style="1" customWidth="1"/>
    <col min="7" max="7" width="2.582031" style="1" customWidth="1"/>
    <col min="8" max="8" width="2.582031" style="1" customWidth="1"/>
    <col min="9" max="9" width="2.582031" style="1" customWidth="1"/>
    <col min="10" max="10" width="2.582031" style="1" customWidth="1"/>
    <col min="11" max="11" width="2.582031" style="1" customWidth="1"/>
    <col min="12" max="12" width="2.582031" style="1" customWidth="1"/>
    <col min="13" max="13" width="2.582031" style="1" customWidth="1"/>
    <col min="14" max="14" width="2.582031" style="1" customWidth="1"/>
    <col min="15" max="15" width="2.582031" style="1" customWidth="1"/>
    <col min="16" max="16" width="2.582031" style="1" customWidth="1"/>
    <col min="17" max="17" width="2.582031" style="1" customWidth="1"/>
    <col min="18" max="18" width="2.582031" style="1" customWidth="1"/>
    <col min="19" max="19" width="2.582031" style="1" customWidth="1"/>
    <col min="20" max="20" width="2.582031" style="1" customWidth="1"/>
    <col min="21" max="21" width="2.582031" style="1" customWidth="1"/>
    <col min="22" max="22" width="2.582031" style="1" customWidth="1"/>
    <col min="23" max="23" width="2.582031" style="1" customWidth="1"/>
    <col min="24" max="24" width="2.582031" style="1" customWidth="1"/>
    <col min="25" max="25" width="2.582031" style="1" customWidth="1"/>
    <col min="26" max="26" width="2.582031" style="1" customWidth="1"/>
    <col min="27" max="27" width="2.582031" style="1" customWidth="1"/>
    <col min="28" max="28" width="2.582031" style="1" customWidth="1"/>
    <col min="29" max="29" width="2.582031" style="1" customWidth="1"/>
    <col min="30" max="30" width="2.582031" style="1" customWidth="1"/>
    <col min="31" max="31" width="2.582031" style="1" customWidth="1"/>
    <col min="32" max="32" width="2.582031" style="1" customWidth="1"/>
    <col min="33" max="33" width="2.582031" style="1" customWidth="1"/>
    <col min="34" max="34" width="3.152344" style="1" customWidth="1"/>
    <col min="35" max="35" width="33.15234" style="1" customWidth="1"/>
    <col min="36" max="36" width="2.292969" style="1" customWidth="1"/>
    <col min="37" max="37" width="2.292969" style="1" customWidth="1"/>
    <col min="38" max="38" width="7.863281" style="1" customWidth="1"/>
    <col min="39" max="39" width="3.152344" style="1" customWidth="1"/>
    <col min="40" max="40" width="12.58203" style="1" customWidth="1"/>
    <col min="41" max="41" width="7.011719" style="1" customWidth="1"/>
    <col min="42" max="42" width="4.011719" style="1" customWidth="1"/>
    <col min="43" max="43" width="14.86328" style="1" hidden="1" customWidth="1"/>
    <col min="44" max="44" width="12.86328" style="1" customWidth="1"/>
    <col min="45" max="45" width="24.43359" style="1" hidden="1" customWidth="1"/>
    <col min="46" max="46" width="24.43359" style="1" hidden="1" customWidth="1"/>
    <col min="47" max="47" width="24.43359" style="1" hidden="1" customWidth="1"/>
    <col min="48" max="48" width="20.43359" style="1" hidden="1" customWidth="1"/>
    <col min="49" max="49" width="20.43359" style="1" hidden="1" customWidth="1"/>
    <col min="50" max="50" width="23.58203" style="1" hidden="1" customWidth="1"/>
    <col min="51" max="51" width="23.58203" style="1" hidden="1" customWidth="1"/>
    <col min="52" max="52" width="20.43359" style="1" hidden="1" customWidth="1"/>
    <col min="53" max="53" width="18.15234" style="1" hidden="1" customWidth="1"/>
    <col min="54" max="54" width="23.58203" style="1" hidden="1" customWidth="1"/>
    <col min="55" max="55" width="20.43359" style="1" hidden="1" customWidth="1"/>
    <col min="56" max="56" width="18.15234" style="1" hidden="1" customWidth="1"/>
    <col min="57" max="57" width="62.86328" style="1" customWidth="1"/>
    <col min="71" max="71" width="9.140625" style="1" hidden="1"/>
    <col min="72" max="72" width="9.140625" style="1" hidden="1"/>
    <col min="73" max="73" width="9.140625" style="1" hidden="1"/>
    <col min="74" max="74" width="9.140625" style="1" hidden="1"/>
    <col min="75" max="75" width="9.140625" style="1" hidden="1"/>
    <col min="76" max="76" width="9.140625" style="1" hidden="1"/>
    <col min="77" max="77" width="9.140625" style="1" hidden="1"/>
    <col min="78" max="78" width="9.140625" style="1" hidden="1"/>
    <col min="79" max="79" width="9.140625" style="1" hidden="1"/>
    <col min="80" max="80" width="9.140625" style="1" hidden="1"/>
    <col min="81" max="81" width="9.140625" style="1" hidden="1"/>
    <col min="82" max="82" width="9.140625" style="1" hidden="1"/>
    <col min="83" max="83" width="9.140625" style="1" hidden="1"/>
    <col min="84" max="84" width="9.140625" style="1" hidden="1"/>
    <col min="85" max="85" width="9.140625" style="1" hidden="1"/>
    <col min="86" max="86" width="9.140625" style="1" hidden="1"/>
    <col min="87" max="87" width="9.140625" style="1" hidden="1"/>
    <col min="88" max="88" width="9.140625" style="1" hidden="1"/>
    <col min="89" max="89" width="9.140625" style="1" hidden="1"/>
    <col min="90" max="90" width="9.140625" style="1" hidden="1"/>
    <col min="91" max="91" width="9.140625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11</v>
      </c>
    </row>
    <row r="5" s="1" customFormat="1" ht="12" customHeight="1">
      <c r="B5" s="21"/>
      <c r="C5" s="22"/>
      <c r="D5" s="26" t="s">
        <v>12</v>
      </c>
      <c r="E5" s="22"/>
      <c r="F5" s="22"/>
      <c r="G5" s="22"/>
      <c r="H5" s="22"/>
      <c r="I5" s="22"/>
      <c r="J5" s="22"/>
      <c r="K5" s="27" t="s">
        <v>13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14</v>
      </c>
      <c r="BS5" s="17" t="s">
        <v>6</v>
      </c>
    </row>
    <row r="6" s="1" customFormat="1" ht="36.96" customHeight="1">
      <c r="B6" s="21"/>
      <c r="C6" s="22"/>
      <c r="D6" s="29" t="s">
        <v>15</v>
      </c>
      <c r="E6" s="22"/>
      <c r="F6" s="22"/>
      <c r="G6" s="22"/>
      <c r="H6" s="22"/>
      <c r="I6" s="22"/>
      <c r="J6" s="22"/>
      <c r="K6" s="30" t="s">
        <v>16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17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18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19</v>
      </c>
      <c r="E8" s="22"/>
      <c r="F8" s="22"/>
      <c r="G8" s="22"/>
      <c r="H8" s="22"/>
      <c r="I8" s="22"/>
      <c r="J8" s="22"/>
      <c r="K8" s="27" t="s">
        <v>20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21</v>
      </c>
      <c r="AL8" s="22"/>
      <c r="AM8" s="22"/>
      <c r="AN8" s="33" t="s">
        <v>22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23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24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25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26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24</v>
      </c>
      <c r="AL13" s="22"/>
      <c r="AM13" s="22"/>
      <c r="AN13" s="34" t="s">
        <v>28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28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26</v>
      </c>
      <c r="AL14" s="22"/>
      <c r="AM14" s="22"/>
      <c r="AN14" s="34" t="s">
        <v>28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24</v>
      </c>
      <c r="AL16" s="22"/>
      <c r="AM16" s="22"/>
      <c r="AN16" s="27" t="s">
        <v>30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26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24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26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30189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12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2773M-2020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15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EURO VELO 11 V PREŠOVSKOM KRAJI, ÚSEK VEĽKÝ ŠARIŠ - PEČOVSKÁ NOVÁ VES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19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21</v>
      </c>
      <c r="AJ87" s="40"/>
      <c r="AK87" s="40"/>
      <c r="AL87" s="40"/>
      <c r="AM87" s="79" t="str">
        <f>IF(AN8= "","",AN8)</f>
        <v>20. 8. 2020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30566" customHeight="1">
      <c r="A89" s="38"/>
      <c r="B89" s="39"/>
      <c r="C89" s="32" t="s">
        <v>23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KOCR Severovýchod Slovenska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29</v>
      </c>
      <c r="AJ89" s="40"/>
      <c r="AK89" s="40"/>
      <c r="AL89" s="40"/>
      <c r="AM89" s="80" t="str">
        <f>IF(E17="","",E17)</f>
        <v>ISPO spol. s 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30566" customHeight="1">
      <c r="A90" s="38"/>
      <c r="B90" s="39"/>
      <c r="C90" s="32" t="s">
        <v>27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 xml:space="preserve">Macura  M., Ing. Čurlík J.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ROUND(SUM(AG95:AG96),2)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ROUND(SUM(AS95:AS96),2)</f>
        <v>0</v>
      </c>
      <c r="AT94" s="114">
        <f>ROUND(SUM(AV94:AW94),2)</f>
        <v>0</v>
      </c>
      <c r="AU94" s="115">
        <f>ROUND(SUM(AU95:AU96),5)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ROUND(SUM(AZ95:AZ96),2)</f>
        <v>0</v>
      </c>
      <c r="BA94" s="114">
        <f>ROUND(SUM(BA95:BA96),2)</f>
        <v>0</v>
      </c>
      <c r="BB94" s="114">
        <f>ROUND(SUM(BB95:BB96),2)</f>
        <v>0</v>
      </c>
      <c r="BC94" s="114">
        <f>ROUND(SUM(BC95:BC96),2)</f>
        <v>0</v>
      </c>
      <c r="BD94" s="116">
        <f>ROUND(SUM(BD95:BD96),2)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30189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'11 - 101-00 Cyklotrasa k....'!J30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'11 - 101-00 Cyklotrasa k....'!P128</f>
        <v>0</v>
      </c>
      <c r="AV95" s="128">
        <f>'11 - 101-00 Cyklotrasa k....'!J33</f>
        <v>0</v>
      </c>
      <c r="AW95" s="128">
        <f>'11 - 101-00 Cyklotrasa k....'!J34</f>
        <v>0</v>
      </c>
      <c r="AX95" s="128">
        <f>'11 - 101-00 Cyklotrasa k....'!J35</f>
        <v>0</v>
      </c>
      <c r="AY95" s="128">
        <f>'11 - 101-00 Cyklotrasa k....'!J36</f>
        <v>0</v>
      </c>
      <c r="AZ95" s="128">
        <f>'11 - 101-00 Cyklotrasa k....'!F33</f>
        <v>0</v>
      </c>
      <c r="BA95" s="128">
        <f>'11 - 101-00 Cyklotrasa k....'!F34</f>
        <v>0</v>
      </c>
      <c r="BB95" s="128">
        <f>'11 - 101-00 Cyklotrasa k....'!F35</f>
        <v>0</v>
      </c>
      <c r="BC95" s="128">
        <f>'11 - 101-00 Cyklotrasa k....'!F36</f>
        <v>0</v>
      </c>
      <c r="BD95" s="130">
        <f>'11 - 101-00 Cyklotrasa k....'!F37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76</v>
      </c>
    </row>
    <row r="96" s="7" customFormat="1" ht="16.30189" customHeight="1">
      <c r="A96" s="119" t="s">
        <v>80</v>
      </c>
      <c r="B96" s="120"/>
      <c r="C96" s="121"/>
      <c r="D96" s="122" t="s">
        <v>86</v>
      </c>
      <c r="E96" s="122"/>
      <c r="F96" s="122"/>
      <c r="G96" s="122"/>
      <c r="H96" s="122"/>
      <c r="I96" s="123"/>
      <c r="J96" s="122" t="s">
        <v>87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'21 - 201-00 Lávka cez Ket...'!J30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32">
        <v>0</v>
      </c>
      <c r="AT96" s="133">
        <f>ROUND(SUM(AV96:AW96),2)</f>
        <v>0</v>
      </c>
      <c r="AU96" s="134">
        <f>'21 - 201-00 Lávka cez Ket...'!P134</f>
        <v>0</v>
      </c>
      <c r="AV96" s="133">
        <f>'21 - 201-00 Lávka cez Ket...'!J33</f>
        <v>0</v>
      </c>
      <c r="AW96" s="133">
        <f>'21 - 201-00 Lávka cez Ket...'!J34</f>
        <v>0</v>
      </c>
      <c r="AX96" s="133">
        <f>'21 - 201-00 Lávka cez Ket...'!J35</f>
        <v>0</v>
      </c>
      <c r="AY96" s="133">
        <f>'21 - 201-00 Lávka cez Ket...'!J36</f>
        <v>0</v>
      </c>
      <c r="AZ96" s="133">
        <f>'21 - 201-00 Lávka cez Ket...'!F33</f>
        <v>0</v>
      </c>
      <c r="BA96" s="133">
        <f>'21 - 201-00 Lávka cez Ket...'!F34</f>
        <v>0</v>
      </c>
      <c r="BB96" s="133">
        <f>'21 - 201-00 Lávka cez Ket...'!F35</f>
        <v>0</v>
      </c>
      <c r="BC96" s="133">
        <f>'21 - 201-00 Lávka cez Ket...'!F36</f>
        <v>0</v>
      </c>
      <c r="BD96" s="135">
        <f>'21 - 201-00 Lávka cez Ket...'!F37</f>
        <v>0</v>
      </c>
      <c r="BE96" s="7"/>
      <c r="BT96" s="131" t="s">
        <v>84</v>
      </c>
      <c r="BV96" s="131" t="s">
        <v>78</v>
      </c>
      <c r="BW96" s="131" t="s">
        <v>88</v>
      </c>
      <c r="BX96" s="131" t="s">
        <v>5</v>
      </c>
      <c r="CL96" s="131" t="s">
        <v>1</v>
      </c>
      <c r="CM96" s="131" t="s">
        <v>76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  <c r="AM98" s="67"/>
      <c r="AN98" s="67"/>
      <c r="AO98" s="67"/>
      <c r="AP98" s="67"/>
      <c r="AQ98" s="67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zAagKL8C3/AeYFDtn9FFej94o5F+pG030dDk3pU2rduauOooS7kyyLbJm3kYgOjGEPYhg6JQLiuH3Cw63TtHEQ==" hashValue="akBK/l+60GTCGgkv64Wn6+3SgxcYeZ1pPNMQrK3A0qyM6VSf5atpjsoHeT5M42j4pL7RG4CGDuYsg1TIOZbtH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11 - 101-00 Cyklotrasa k....'!C2" display="/"/>
    <hyperlink ref="A96" location="'21 - 201-00 Lávka cez Ket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76</v>
      </c>
    </row>
    <row r="4" s="1" customFormat="1" ht="24.96" customHeight="1">
      <c r="B4" s="20"/>
      <c r="D4" s="138" t="s">
        <v>89</v>
      </c>
      <c r="L4" s="20"/>
      <c r="M4" s="13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7.84906" customHeight="1">
      <c r="B7" s="20"/>
      <c r="E7" s="141" t="str">
        <f>'Rekapitulácia stavby'!K6</f>
        <v>EURO VELO 11 V PREŠOVSKOM KRAJI, ÚSEK VEĽKÝ ŠARIŠ - PEČOVSKÁ NOVÁ VES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30189" customHeight="1">
      <c r="A9" s="38"/>
      <c r="B9" s="44"/>
      <c r="C9" s="38"/>
      <c r="D9" s="38"/>
      <c r="E9" s="142" t="s">
        <v>91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92</v>
      </c>
      <c r="G12" s="38"/>
      <c r="H12" s="38"/>
      <c r="I12" s="140" t="s">
        <v>21</v>
      </c>
      <c r="J12" s="144" t="str">
        <f>'Rekapitulácia stavby'!AN8</f>
        <v>20. 8. 2020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'Rekapitulácia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3"/>
      <c r="G18" s="143"/>
      <c r="H18" s="143"/>
      <c r="I18" s="140" t="s">
        <v>26</v>
      </c>
      <c r="J18" s="33" t="str">
        <f>'Rekapitulácia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93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30189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ROUND(J128,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ROUND((SUM(BE128:BE339)),  2)</f>
        <v>0</v>
      </c>
      <c r="G33" s="38"/>
      <c r="H33" s="38"/>
      <c r="I33" s="155">
        <v>0.20000000000000001</v>
      </c>
      <c r="J33" s="154">
        <f>ROUND(((SUM(BE128:BE339))*I33),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ROUND((SUM(BF128:BF339)),  2)</f>
        <v>0</v>
      </c>
      <c r="G34" s="38"/>
      <c r="H34" s="38"/>
      <c r="I34" s="155">
        <v>0.20000000000000001</v>
      </c>
      <c r="J34" s="154">
        <f>ROUND(((SUM(BF128:BF339))*I34),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ROUND((SUM(BG128:BG339)),  2)</f>
        <v>0</v>
      </c>
      <c r="G35" s="38"/>
      <c r="H35" s="38"/>
      <c r="I35" s="155">
        <v>0.20000000000000001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ROUND((SUM(BH128:BH339)),  2)</f>
        <v>0</v>
      </c>
      <c r="G36" s="38"/>
      <c r="H36" s="38"/>
      <c r="I36" s="155">
        <v>0.20000000000000001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ROUND((SUM(BI128:BI339)),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7.84906" customHeight="1">
      <c r="A85" s="38"/>
      <c r="B85" s="39"/>
      <c r="C85" s="40"/>
      <c r="D85" s="40"/>
      <c r="E85" s="174" t="str">
        <f>E7</f>
        <v>EURO VELO 11 V PREŠOVSKOM KRAJI, ÚSEK VEĽKÝ ŠARIŠ - PEČOVSKÁ NOVÁ VES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30189" customHeight="1">
      <c r="A87" s="38"/>
      <c r="B87" s="39"/>
      <c r="C87" s="40"/>
      <c r="D87" s="40"/>
      <c r="E87" s="76" t="str">
        <f>E9</f>
        <v>11 - 101-00 Cyklotrasa k.ú. Šarišské Michaľany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19</v>
      </c>
      <c r="D89" s="40"/>
      <c r="E89" s="40"/>
      <c r="F89" s="27" t="str">
        <f>F12</f>
        <v>Šarišské Michaľany</v>
      </c>
      <c r="G89" s="40"/>
      <c r="H89" s="40"/>
      <c r="I89" s="32" t="s">
        <v>21</v>
      </c>
      <c r="J89" s="79" t="str">
        <f>IF(J12="","",J12)</f>
        <v>20. 8. 2020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30566" customHeight="1">
      <c r="A91" s="38"/>
      <c r="B91" s="39"/>
      <c r="C91" s="32" t="s">
        <v>23</v>
      </c>
      <c r="D91" s="40"/>
      <c r="E91" s="40"/>
      <c r="F91" s="27" t="str">
        <f>E15</f>
        <v>KOCR Severovýchod Slovenska</v>
      </c>
      <c r="G91" s="40"/>
      <c r="H91" s="40"/>
      <c r="I91" s="32" t="s">
        <v>29</v>
      </c>
      <c r="J91" s="36" t="str">
        <f>E21</f>
        <v>ISPO spol. s 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30566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Macura  M.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95</v>
      </c>
      <c r="D94" s="176"/>
      <c r="E94" s="176"/>
      <c r="F94" s="176"/>
      <c r="G94" s="176"/>
      <c r="H94" s="176"/>
      <c r="I94" s="176"/>
      <c r="J94" s="177" t="s">
        <v>96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97</v>
      </c>
      <c r="D96" s="40"/>
      <c r="E96" s="40"/>
      <c r="F96" s="40"/>
      <c r="G96" s="40"/>
      <c r="H96" s="40"/>
      <c r="I96" s="40"/>
      <c r="J96" s="110">
        <f>J128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98</v>
      </c>
    </row>
    <row r="97" hidden="1" s="9" customFormat="1" ht="24.96" customHeight="1">
      <c r="A97" s="9"/>
      <c r="B97" s="179"/>
      <c r="C97" s="180"/>
      <c r="D97" s="181" t="s">
        <v>99</v>
      </c>
      <c r="E97" s="182"/>
      <c r="F97" s="182"/>
      <c r="G97" s="182"/>
      <c r="H97" s="182"/>
      <c r="I97" s="182"/>
      <c r="J97" s="183">
        <f>J129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100</v>
      </c>
      <c r="E98" s="188"/>
      <c r="F98" s="188"/>
      <c r="G98" s="188"/>
      <c r="H98" s="188"/>
      <c r="I98" s="188"/>
      <c r="J98" s="189">
        <f>J130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101</v>
      </c>
      <c r="E99" s="188"/>
      <c r="F99" s="188"/>
      <c r="G99" s="188"/>
      <c r="H99" s="188"/>
      <c r="I99" s="188"/>
      <c r="J99" s="189">
        <f>J218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102</v>
      </c>
      <c r="E100" s="188"/>
      <c r="F100" s="188"/>
      <c r="G100" s="188"/>
      <c r="H100" s="188"/>
      <c r="I100" s="188"/>
      <c r="J100" s="189">
        <f>J225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103</v>
      </c>
      <c r="E101" s="188"/>
      <c r="F101" s="188"/>
      <c r="G101" s="188"/>
      <c r="H101" s="188"/>
      <c r="I101" s="188"/>
      <c r="J101" s="189">
        <f>J237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104</v>
      </c>
      <c r="E102" s="188"/>
      <c r="F102" s="188"/>
      <c r="G102" s="188"/>
      <c r="H102" s="188"/>
      <c r="I102" s="188"/>
      <c r="J102" s="189">
        <f>J262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105</v>
      </c>
      <c r="E103" s="188"/>
      <c r="F103" s="188"/>
      <c r="G103" s="188"/>
      <c r="H103" s="188"/>
      <c r="I103" s="188"/>
      <c r="J103" s="189">
        <f>J320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9" customFormat="1" ht="24.96" customHeight="1">
      <c r="A104" s="9"/>
      <c r="B104" s="179"/>
      <c r="C104" s="180"/>
      <c r="D104" s="181" t="s">
        <v>106</v>
      </c>
      <c r="E104" s="182"/>
      <c r="F104" s="182"/>
      <c r="G104" s="182"/>
      <c r="H104" s="182"/>
      <c r="I104" s="182"/>
      <c r="J104" s="183">
        <f>J322</f>
        <v>0</v>
      </c>
      <c r="K104" s="180"/>
      <c r="L104" s="18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idden="1" s="10" customFormat="1" ht="19.92" customHeight="1">
      <c r="A105" s="10"/>
      <c r="B105" s="185"/>
      <c r="C105" s="186"/>
      <c r="D105" s="187" t="s">
        <v>107</v>
      </c>
      <c r="E105" s="188"/>
      <c r="F105" s="188"/>
      <c r="G105" s="188"/>
      <c r="H105" s="188"/>
      <c r="I105" s="188"/>
      <c r="J105" s="189">
        <f>J323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9" customFormat="1" ht="24.96" customHeight="1">
      <c r="A106" s="9"/>
      <c r="B106" s="179"/>
      <c r="C106" s="180"/>
      <c r="D106" s="181" t="s">
        <v>108</v>
      </c>
      <c r="E106" s="182"/>
      <c r="F106" s="182"/>
      <c r="G106" s="182"/>
      <c r="H106" s="182"/>
      <c r="I106" s="182"/>
      <c r="J106" s="183">
        <f>J333</f>
        <v>0</v>
      </c>
      <c r="K106" s="180"/>
      <c r="L106" s="184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idden="1" s="10" customFormat="1" ht="19.92" customHeight="1">
      <c r="A107" s="10"/>
      <c r="B107" s="185"/>
      <c r="C107" s="186"/>
      <c r="D107" s="187" t="s">
        <v>109</v>
      </c>
      <c r="E107" s="188"/>
      <c r="F107" s="188"/>
      <c r="G107" s="188"/>
      <c r="H107" s="188"/>
      <c r="I107" s="188"/>
      <c r="J107" s="189">
        <f>J334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hidden="1" s="10" customFormat="1" ht="19.92" customHeight="1">
      <c r="A108" s="10"/>
      <c r="B108" s="185"/>
      <c r="C108" s="186"/>
      <c r="D108" s="187" t="s">
        <v>110</v>
      </c>
      <c r="E108" s="188"/>
      <c r="F108" s="188"/>
      <c r="G108" s="188"/>
      <c r="H108" s="188"/>
      <c r="I108" s="188"/>
      <c r="J108" s="189">
        <f>J338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hidden="1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hidden="1"/>
    <row r="112" hidden="1"/>
    <row r="113" hidden="1"/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111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15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7.84906" customHeight="1">
      <c r="A118" s="38"/>
      <c r="B118" s="39"/>
      <c r="C118" s="40"/>
      <c r="D118" s="40"/>
      <c r="E118" s="174" t="str">
        <f>E7</f>
        <v>EURO VELO 11 V PREŠOVSKOM KRAJI, ÚSEK VEĽKÝ ŠARIŠ - PEČOVSKÁ NOVÁ VES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90</v>
      </c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6.30189" customHeight="1">
      <c r="A120" s="38"/>
      <c r="B120" s="39"/>
      <c r="C120" s="40"/>
      <c r="D120" s="40"/>
      <c r="E120" s="76" t="str">
        <f>E9</f>
        <v>11 - 101-00 Cyklotrasa k.ú. Šarišské Michaľany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6.96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19</v>
      </c>
      <c r="D122" s="40"/>
      <c r="E122" s="40"/>
      <c r="F122" s="27" t="str">
        <f>F12</f>
        <v>Šarišské Michaľany</v>
      </c>
      <c r="G122" s="40"/>
      <c r="H122" s="40"/>
      <c r="I122" s="32" t="s">
        <v>21</v>
      </c>
      <c r="J122" s="79" t="str">
        <f>IF(J12="","",J12)</f>
        <v>20. 8. 2020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30566" customHeight="1">
      <c r="A124" s="38"/>
      <c r="B124" s="39"/>
      <c r="C124" s="32" t="s">
        <v>23</v>
      </c>
      <c r="D124" s="40"/>
      <c r="E124" s="40"/>
      <c r="F124" s="27" t="str">
        <f>E15</f>
        <v>KOCR Severovýchod Slovenska</v>
      </c>
      <c r="G124" s="40"/>
      <c r="H124" s="40"/>
      <c r="I124" s="32" t="s">
        <v>29</v>
      </c>
      <c r="J124" s="36" t="str">
        <f>E21</f>
        <v>ISPO spol. s r.o.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5.30566" customHeight="1">
      <c r="A125" s="38"/>
      <c r="B125" s="39"/>
      <c r="C125" s="32" t="s">
        <v>27</v>
      </c>
      <c r="D125" s="40"/>
      <c r="E125" s="40"/>
      <c r="F125" s="27" t="str">
        <f>IF(E18="","",E18)</f>
        <v>Vyplň údaj</v>
      </c>
      <c r="G125" s="40"/>
      <c r="H125" s="40"/>
      <c r="I125" s="32" t="s">
        <v>33</v>
      </c>
      <c r="J125" s="36" t="str">
        <f>E24</f>
        <v xml:space="preserve">Macura  M.</v>
      </c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0.32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11" customFormat="1" ht="29.28" customHeight="1">
      <c r="A127" s="191"/>
      <c r="B127" s="192"/>
      <c r="C127" s="193" t="s">
        <v>112</v>
      </c>
      <c r="D127" s="194" t="s">
        <v>61</v>
      </c>
      <c r="E127" s="194" t="s">
        <v>57</v>
      </c>
      <c r="F127" s="194" t="s">
        <v>58</v>
      </c>
      <c r="G127" s="194" t="s">
        <v>113</v>
      </c>
      <c r="H127" s="194" t="s">
        <v>114</v>
      </c>
      <c r="I127" s="194" t="s">
        <v>115</v>
      </c>
      <c r="J127" s="195" t="s">
        <v>96</v>
      </c>
      <c r="K127" s="196" t="s">
        <v>116</v>
      </c>
      <c r="L127" s="197"/>
      <c r="M127" s="100" t="s">
        <v>1</v>
      </c>
      <c r="N127" s="101" t="s">
        <v>40</v>
      </c>
      <c r="O127" s="101" t="s">
        <v>117</v>
      </c>
      <c r="P127" s="101" t="s">
        <v>118</v>
      </c>
      <c r="Q127" s="101" t="s">
        <v>119</v>
      </c>
      <c r="R127" s="101" t="s">
        <v>120</v>
      </c>
      <c r="S127" s="101" t="s">
        <v>121</v>
      </c>
      <c r="T127" s="102" t="s">
        <v>122</v>
      </c>
      <c r="U127" s="191"/>
      <c r="V127" s="191"/>
      <c r="W127" s="191"/>
      <c r="X127" s="191"/>
      <c r="Y127" s="191"/>
      <c r="Z127" s="191"/>
      <c r="AA127" s="191"/>
      <c r="AB127" s="191"/>
      <c r="AC127" s="191"/>
      <c r="AD127" s="191"/>
      <c r="AE127" s="191"/>
    </row>
    <row r="128" s="2" customFormat="1" ht="22.8" customHeight="1">
      <c r="A128" s="38"/>
      <c r="B128" s="39"/>
      <c r="C128" s="107" t="s">
        <v>97</v>
      </c>
      <c r="D128" s="40"/>
      <c r="E128" s="40"/>
      <c r="F128" s="40"/>
      <c r="G128" s="40"/>
      <c r="H128" s="40"/>
      <c r="I128" s="40"/>
      <c r="J128" s="198">
        <f>BK128</f>
        <v>0</v>
      </c>
      <c r="K128" s="40"/>
      <c r="L128" s="44"/>
      <c r="M128" s="103"/>
      <c r="N128" s="199"/>
      <c r="O128" s="104"/>
      <c r="P128" s="200">
        <f>P129+P322+P333</f>
        <v>0</v>
      </c>
      <c r="Q128" s="104"/>
      <c r="R128" s="200">
        <f>R129+R322+R333</f>
        <v>6077.9430147799985</v>
      </c>
      <c r="S128" s="104"/>
      <c r="T128" s="201">
        <f>T129+T322+T333</f>
        <v>50.937000000000005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75</v>
      </c>
      <c r="AU128" s="17" t="s">
        <v>98</v>
      </c>
      <c r="BK128" s="202">
        <f>BK129+BK322+BK333</f>
        <v>0</v>
      </c>
    </row>
    <row r="129" s="12" customFormat="1" ht="25.92" customHeight="1">
      <c r="A129" s="12"/>
      <c r="B129" s="203"/>
      <c r="C129" s="204"/>
      <c r="D129" s="205" t="s">
        <v>75</v>
      </c>
      <c r="E129" s="206" t="s">
        <v>123</v>
      </c>
      <c r="F129" s="206" t="s">
        <v>124</v>
      </c>
      <c r="G129" s="204"/>
      <c r="H129" s="204"/>
      <c r="I129" s="207"/>
      <c r="J129" s="208">
        <f>BK129</f>
        <v>0</v>
      </c>
      <c r="K129" s="204"/>
      <c r="L129" s="209"/>
      <c r="M129" s="210"/>
      <c r="N129" s="211"/>
      <c r="O129" s="211"/>
      <c r="P129" s="212">
        <f>P130+P218+P225+P237+P262+P320</f>
        <v>0</v>
      </c>
      <c r="Q129" s="211"/>
      <c r="R129" s="212">
        <f>R130+R218+R225+R237+R262+R320</f>
        <v>6077.8835267799986</v>
      </c>
      <c r="S129" s="211"/>
      <c r="T129" s="213">
        <f>T130+T218+T225+T237+T262+T320</f>
        <v>50.937000000000005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4" t="s">
        <v>84</v>
      </c>
      <c r="AT129" s="215" t="s">
        <v>75</v>
      </c>
      <c r="AU129" s="215" t="s">
        <v>76</v>
      </c>
      <c r="AY129" s="214" t="s">
        <v>125</v>
      </c>
      <c r="BK129" s="216">
        <f>BK130+BK218+BK225+BK237+BK262+BK320</f>
        <v>0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84</v>
      </c>
      <c r="F130" s="217" t="s">
        <v>126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SUM(P131:P217)</f>
        <v>0</v>
      </c>
      <c r="Q130" s="211"/>
      <c r="R130" s="212">
        <f>SUM(R131:R217)</f>
        <v>176.30106699999999</v>
      </c>
      <c r="S130" s="211"/>
      <c r="T130" s="213">
        <f>SUM(T131:T217)</f>
        <v>3.4799999999999995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84</v>
      </c>
      <c r="AT130" s="215" t="s">
        <v>75</v>
      </c>
      <c r="AU130" s="215" t="s">
        <v>84</v>
      </c>
      <c r="AY130" s="214" t="s">
        <v>125</v>
      </c>
      <c r="BK130" s="216">
        <f>SUM(BK131:BK217)</f>
        <v>0</v>
      </c>
    </row>
    <row r="131" s="2" customFormat="1" ht="31.92453" customHeight="1">
      <c r="A131" s="38"/>
      <c r="B131" s="39"/>
      <c r="C131" s="219" t="s">
        <v>84</v>
      </c>
      <c r="D131" s="219" t="s">
        <v>127</v>
      </c>
      <c r="E131" s="220" t="s">
        <v>128</v>
      </c>
      <c r="F131" s="221" t="s">
        <v>129</v>
      </c>
      <c r="G131" s="222" t="s">
        <v>130</v>
      </c>
      <c r="H131" s="223">
        <v>1255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42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131</v>
      </c>
      <c r="AT131" s="231" t="s">
        <v>127</v>
      </c>
      <c r="AU131" s="231" t="s">
        <v>132</v>
      </c>
      <c r="AY131" s="17" t="s">
        <v>125</v>
      </c>
      <c r="BE131" s="232">
        <f>IF(N131="základná",J131,0)</f>
        <v>0</v>
      </c>
      <c r="BF131" s="232">
        <f>IF(N131="znížená",J131,0)</f>
        <v>0</v>
      </c>
      <c r="BG131" s="232">
        <f>IF(N131="zákl. prenesená",J131,0)</f>
        <v>0</v>
      </c>
      <c r="BH131" s="232">
        <f>IF(N131="zníž. prenesená",J131,0)</f>
        <v>0</v>
      </c>
      <c r="BI131" s="232">
        <f>IF(N131="nulová",J131,0)</f>
        <v>0</v>
      </c>
      <c r="BJ131" s="17" t="s">
        <v>132</v>
      </c>
      <c r="BK131" s="232">
        <f>ROUND(I131*H131,2)</f>
        <v>0</v>
      </c>
      <c r="BL131" s="17" t="s">
        <v>131</v>
      </c>
      <c r="BM131" s="231" t="s">
        <v>133</v>
      </c>
    </row>
    <row r="132" s="2" customFormat="1" ht="21.0566" customHeight="1">
      <c r="A132" s="38"/>
      <c r="B132" s="39"/>
      <c r="C132" s="219" t="s">
        <v>132</v>
      </c>
      <c r="D132" s="219" t="s">
        <v>127</v>
      </c>
      <c r="E132" s="220" t="s">
        <v>134</v>
      </c>
      <c r="F132" s="221" t="s">
        <v>135</v>
      </c>
      <c r="G132" s="222" t="s">
        <v>136</v>
      </c>
      <c r="H132" s="223">
        <v>16</v>
      </c>
      <c r="I132" s="224"/>
      <c r="J132" s="225">
        <f>ROUND(I132*H132,2)</f>
        <v>0</v>
      </c>
      <c r="K132" s="226"/>
      <c r="L132" s="44"/>
      <c r="M132" s="227" t="s">
        <v>1</v>
      </c>
      <c r="N132" s="228" t="s">
        <v>42</v>
      </c>
      <c r="O132" s="91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1" t="s">
        <v>131</v>
      </c>
      <c r="AT132" s="231" t="s">
        <v>127</v>
      </c>
      <c r="AU132" s="231" t="s">
        <v>132</v>
      </c>
      <c r="AY132" s="17" t="s">
        <v>125</v>
      </c>
      <c r="BE132" s="232">
        <f>IF(N132="základná",J132,0)</f>
        <v>0</v>
      </c>
      <c r="BF132" s="232">
        <f>IF(N132="znížená",J132,0)</f>
        <v>0</v>
      </c>
      <c r="BG132" s="232">
        <f>IF(N132="zákl. prenesená",J132,0)</f>
        <v>0</v>
      </c>
      <c r="BH132" s="232">
        <f>IF(N132="zníž. prenesená",J132,0)</f>
        <v>0</v>
      </c>
      <c r="BI132" s="232">
        <f>IF(N132="nulová",J132,0)</f>
        <v>0</v>
      </c>
      <c r="BJ132" s="17" t="s">
        <v>132</v>
      </c>
      <c r="BK132" s="232">
        <f>ROUND(I132*H132,2)</f>
        <v>0</v>
      </c>
      <c r="BL132" s="17" t="s">
        <v>131</v>
      </c>
      <c r="BM132" s="231" t="s">
        <v>137</v>
      </c>
    </row>
    <row r="133" s="2" customFormat="1" ht="21.0566" customHeight="1">
      <c r="A133" s="38"/>
      <c r="B133" s="39"/>
      <c r="C133" s="219" t="s">
        <v>138</v>
      </c>
      <c r="D133" s="219" t="s">
        <v>127</v>
      </c>
      <c r="E133" s="220" t="s">
        <v>139</v>
      </c>
      <c r="F133" s="221" t="s">
        <v>140</v>
      </c>
      <c r="G133" s="222" t="s">
        <v>136</v>
      </c>
      <c r="H133" s="223">
        <v>3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42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131</v>
      </c>
      <c r="AT133" s="231" t="s">
        <v>127</v>
      </c>
      <c r="AU133" s="231" t="s">
        <v>132</v>
      </c>
      <c r="AY133" s="17" t="s">
        <v>125</v>
      </c>
      <c r="BE133" s="232">
        <f>IF(N133="základná",J133,0)</f>
        <v>0</v>
      </c>
      <c r="BF133" s="232">
        <f>IF(N133="znížená",J133,0)</f>
        <v>0</v>
      </c>
      <c r="BG133" s="232">
        <f>IF(N133="zákl. prenesená",J133,0)</f>
        <v>0</v>
      </c>
      <c r="BH133" s="232">
        <f>IF(N133="zníž. prenesená",J133,0)</f>
        <v>0</v>
      </c>
      <c r="BI133" s="232">
        <f>IF(N133="nulová",J133,0)</f>
        <v>0</v>
      </c>
      <c r="BJ133" s="17" t="s">
        <v>132</v>
      </c>
      <c r="BK133" s="232">
        <f>ROUND(I133*H133,2)</f>
        <v>0</v>
      </c>
      <c r="BL133" s="17" t="s">
        <v>131</v>
      </c>
      <c r="BM133" s="231" t="s">
        <v>141</v>
      </c>
    </row>
    <row r="134" s="2" customFormat="1" ht="21.0566" customHeight="1">
      <c r="A134" s="38"/>
      <c r="B134" s="39"/>
      <c r="C134" s="219" t="s">
        <v>131</v>
      </c>
      <c r="D134" s="219" t="s">
        <v>127</v>
      </c>
      <c r="E134" s="220" t="s">
        <v>142</v>
      </c>
      <c r="F134" s="221" t="s">
        <v>143</v>
      </c>
      <c r="G134" s="222" t="s">
        <v>136</v>
      </c>
      <c r="H134" s="223">
        <v>1</v>
      </c>
      <c r="I134" s="224"/>
      <c r="J134" s="225">
        <f>ROUND(I134*H134,2)</f>
        <v>0</v>
      </c>
      <c r="K134" s="226"/>
      <c r="L134" s="44"/>
      <c r="M134" s="227" t="s">
        <v>1</v>
      </c>
      <c r="N134" s="228" t="s">
        <v>42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131</v>
      </c>
      <c r="AT134" s="231" t="s">
        <v>127</v>
      </c>
      <c r="AU134" s="231" t="s">
        <v>132</v>
      </c>
      <c r="AY134" s="17" t="s">
        <v>125</v>
      </c>
      <c r="BE134" s="232">
        <f>IF(N134="základná",J134,0)</f>
        <v>0</v>
      </c>
      <c r="BF134" s="232">
        <f>IF(N134="znížená",J134,0)</f>
        <v>0</v>
      </c>
      <c r="BG134" s="232">
        <f>IF(N134="zákl. prenesená",J134,0)</f>
        <v>0</v>
      </c>
      <c r="BH134" s="232">
        <f>IF(N134="zníž. prenesená",J134,0)</f>
        <v>0</v>
      </c>
      <c r="BI134" s="232">
        <f>IF(N134="nulová",J134,0)</f>
        <v>0</v>
      </c>
      <c r="BJ134" s="17" t="s">
        <v>132</v>
      </c>
      <c r="BK134" s="232">
        <f>ROUND(I134*H134,2)</f>
        <v>0</v>
      </c>
      <c r="BL134" s="17" t="s">
        <v>131</v>
      </c>
      <c r="BM134" s="231" t="s">
        <v>144</v>
      </c>
    </row>
    <row r="135" s="2" customFormat="1" ht="21.0566" customHeight="1">
      <c r="A135" s="38"/>
      <c r="B135" s="39"/>
      <c r="C135" s="219" t="s">
        <v>145</v>
      </c>
      <c r="D135" s="219" t="s">
        <v>127</v>
      </c>
      <c r="E135" s="220" t="s">
        <v>146</v>
      </c>
      <c r="F135" s="221" t="s">
        <v>147</v>
      </c>
      <c r="G135" s="222" t="s">
        <v>136</v>
      </c>
      <c r="H135" s="223">
        <v>3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42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131</v>
      </c>
      <c r="AT135" s="231" t="s">
        <v>127</v>
      </c>
      <c r="AU135" s="231" t="s">
        <v>132</v>
      </c>
      <c r="AY135" s="17" t="s">
        <v>125</v>
      </c>
      <c r="BE135" s="232">
        <f>IF(N135="základná",J135,0)</f>
        <v>0</v>
      </c>
      <c r="BF135" s="232">
        <f>IF(N135="znížená",J135,0)</f>
        <v>0</v>
      </c>
      <c r="BG135" s="232">
        <f>IF(N135="zákl. prenesená",J135,0)</f>
        <v>0</v>
      </c>
      <c r="BH135" s="232">
        <f>IF(N135="zníž. prenesená",J135,0)</f>
        <v>0</v>
      </c>
      <c r="BI135" s="232">
        <f>IF(N135="nulová",J135,0)</f>
        <v>0</v>
      </c>
      <c r="BJ135" s="17" t="s">
        <v>132</v>
      </c>
      <c r="BK135" s="232">
        <f>ROUND(I135*H135,2)</f>
        <v>0</v>
      </c>
      <c r="BL135" s="17" t="s">
        <v>131</v>
      </c>
      <c r="BM135" s="231" t="s">
        <v>148</v>
      </c>
    </row>
    <row r="136" s="2" customFormat="1" ht="21.0566" customHeight="1">
      <c r="A136" s="38"/>
      <c r="B136" s="39"/>
      <c r="C136" s="219" t="s">
        <v>149</v>
      </c>
      <c r="D136" s="219" t="s">
        <v>127</v>
      </c>
      <c r="E136" s="220" t="s">
        <v>150</v>
      </c>
      <c r="F136" s="221" t="s">
        <v>151</v>
      </c>
      <c r="G136" s="222" t="s">
        <v>136</v>
      </c>
      <c r="H136" s="223">
        <v>2</v>
      </c>
      <c r="I136" s="224"/>
      <c r="J136" s="225">
        <f>ROUND(I136*H136,2)</f>
        <v>0</v>
      </c>
      <c r="K136" s="226"/>
      <c r="L136" s="44"/>
      <c r="M136" s="227" t="s">
        <v>1</v>
      </c>
      <c r="N136" s="228" t="s">
        <v>42</v>
      </c>
      <c r="O136" s="91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131</v>
      </c>
      <c r="AT136" s="231" t="s">
        <v>127</v>
      </c>
      <c r="AU136" s="231" t="s">
        <v>132</v>
      </c>
      <c r="AY136" s="17" t="s">
        <v>125</v>
      </c>
      <c r="BE136" s="232">
        <f>IF(N136="základná",J136,0)</f>
        <v>0</v>
      </c>
      <c r="BF136" s="232">
        <f>IF(N136="znížená",J136,0)</f>
        <v>0</v>
      </c>
      <c r="BG136" s="232">
        <f>IF(N136="zákl. prenesená",J136,0)</f>
        <v>0</v>
      </c>
      <c r="BH136" s="232">
        <f>IF(N136="zníž. prenesená",J136,0)</f>
        <v>0</v>
      </c>
      <c r="BI136" s="232">
        <f>IF(N136="nulová",J136,0)</f>
        <v>0</v>
      </c>
      <c r="BJ136" s="17" t="s">
        <v>132</v>
      </c>
      <c r="BK136" s="232">
        <f>ROUND(I136*H136,2)</f>
        <v>0</v>
      </c>
      <c r="BL136" s="17" t="s">
        <v>131</v>
      </c>
      <c r="BM136" s="231" t="s">
        <v>152</v>
      </c>
    </row>
    <row r="137" s="2" customFormat="1" ht="21.0566" customHeight="1">
      <c r="A137" s="38"/>
      <c r="B137" s="39"/>
      <c r="C137" s="219" t="s">
        <v>153</v>
      </c>
      <c r="D137" s="219" t="s">
        <v>127</v>
      </c>
      <c r="E137" s="220" t="s">
        <v>154</v>
      </c>
      <c r="F137" s="221" t="s">
        <v>155</v>
      </c>
      <c r="G137" s="222" t="s">
        <v>136</v>
      </c>
      <c r="H137" s="223">
        <v>16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42</v>
      </c>
      <c r="O137" s="91"/>
      <c r="P137" s="229">
        <f>O137*H137</f>
        <v>0</v>
      </c>
      <c r="Q137" s="229">
        <v>1.0000000000000001E-05</v>
      </c>
      <c r="R137" s="229">
        <f>Q137*H137</f>
        <v>0.00016000000000000001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131</v>
      </c>
      <c r="AT137" s="231" t="s">
        <v>127</v>
      </c>
      <c r="AU137" s="231" t="s">
        <v>132</v>
      </c>
      <c r="AY137" s="17" t="s">
        <v>125</v>
      </c>
      <c r="BE137" s="232">
        <f>IF(N137="základná",J137,0)</f>
        <v>0</v>
      </c>
      <c r="BF137" s="232">
        <f>IF(N137="znížená",J137,0)</f>
        <v>0</v>
      </c>
      <c r="BG137" s="232">
        <f>IF(N137="zákl. prenesená",J137,0)</f>
        <v>0</v>
      </c>
      <c r="BH137" s="232">
        <f>IF(N137="zníž. prenesená",J137,0)</f>
        <v>0</v>
      </c>
      <c r="BI137" s="232">
        <f>IF(N137="nulová",J137,0)</f>
        <v>0</v>
      </c>
      <c r="BJ137" s="17" t="s">
        <v>132</v>
      </c>
      <c r="BK137" s="232">
        <f>ROUND(I137*H137,2)</f>
        <v>0</v>
      </c>
      <c r="BL137" s="17" t="s">
        <v>131</v>
      </c>
      <c r="BM137" s="231" t="s">
        <v>156</v>
      </c>
    </row>
    <row r="138" s="2" customFormat="1" ht="21.0566" customHeight="1">
      <c r="A138" s="38"/>
      <c r="B138" s="39"/>
      <c r="C138" s="219" t="s">
        <v>157</v>
      </c>
      <c r="D138" s="219" t="s">
        <v>127</v>
      </c>
      <c r="E138" s="220" t="s">
        <v>158</v>
      </c>
      <c r="F138" s="221" t="s">
        <v>159</v>
      </c>
      <c r="G138" s="222" t="s">
        <v>136</v>
      </c>
      <c r="H138" s="223">
        <v>3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42</v>
      </c>
      <c r="O138" s="91"/>
      <c r="P138" s="229">
        <f>O138*H138</f>
        <v>0</v>
      </c>
      <c r="Q138" s="229">
        <v>1.0000000000000001E-05</v>
      </c>
      <c r="R138" s="229">
        <f>Q138*H138</f>
        <v>3.0000000000000004E-05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131</v>
      </c>
      <c r="AT138" s="231" t="s">
        <v>127</v>
      </c>
      <c r="AU138" s="231" t="s">
        <v>132</v>
      </c>
      <c r="AY138" s="17" t="s">
        <v>125</v>
      </c>
      <c r="BE138" s="232">
        <f>IF(N138="základná",J138,0)</f>
        <v>0</v>
      </c>
      <c r="BF138" s="232">
        <f>IF(N138="znížená",J138,0)</f>
        <v>0</v>
      </c>
      <c r="BG138" s="232">
        <f>IF(N138="zákl. prenesená",J138,0)</f>
        <v>0</v>
      </c>
      <c r="BH138" s="232">
        <f>IF(N138="zníž. prenesená",J138,0)</f>
        <v>0</v>
      </c>
      <c r="BI138" s="232">
        <f>IF(N138="nulová",J138,0)</f>
        <v>0</v>
      </c>
      <c r="BJ138" s="17" t="s">
        <v>132</v>
      </c>
      <c r="BK138" s="232">
        <f>ROUND(I138*H138,2)</f>
        <v>0</v>
      </c>
      <c r="BL138" s="17" t="s">
        <v>131</v>
      </c>
      <c r="BM138" s="231" t="s">
        <v>160</v>
      </c>
    </row>
    <row r="139" s="2" customFormat="1" ht="21.0566" customHeight="1">
      <c r="A139" s="38"/>
      <c r="B139" s="39"/>
      <c r="C139" s="219" t="s">
        <v>161</v>
      </c>
      <c r="D139" s="219" t="s">
        <v>127</v>
      </c>
      <c r="E139" s="220" t="s">
        <v>162</v>
      </c>
      <c r="F139" s="221" t="s">
        <v>163</v>
      </c>
      <c r="G139" s="222" t="s">
        <v>136</v>
      </c>
      <c r="H139" s="223">
        <v>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42</v>
      </c>
      <c r="O139" s="91"/>
      <c r="P139" s="229">
        <f>O139*H139</f>
        <v>0</v>
      </c>
      <c r="Q139" s="229">
        <v>3.0000000000000001E-05</v>
      </c>
      <c r="R139" s="229">
        <f>Q139*H139</f>
        <v>3.0000000000000001E-05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131</v>
      </c>
      <c r="AT139" s="231" t="s">
        <v>127</v>
      </c>
      <c r="AU139" s="231" t="s">
        <v>132</v>
      </c>
      <c r="AY139" s="17" t="s">
        <v>125</v>
      </c>
      <c r="BE139" s="232">
        <f>IF(N139="základná",J139,0)</f>
        <v>0</v>
      </c>
      <c r="BF139" s="232">
        <f>IF(N139="znížená",J139,0)</f>
        <v>0</v>
      </c>
      <c r="BG139" s="232">
        <f>IF(N139="zákl. prenesená",J139,0)</f>
        <v>0</v>
      </c>
      <c r="BH139" s="232">
        <f>IF(N139="zníž. prenesená",J139,0)</f>
        <v>0</v>
      </c>
      <c r="BI139" s="232">
        <f>IF(N139="nulová",J139,0)</f>
        <v>0</v>
      </c>
      <c r="BJ139" s="17" t="s">
        <v>132</v>
      </c>
      <c r="BK139" s="232">
        <f>ROUND(I139*H139,2)</f>
        <v>0</v>
      </c>
      <c r="BL139" s="17" t="s">
        <v>131</v>
      </c>
      <c r="BM139" s="231" t="s">
        <v>164</v>
      </c>
    </row>
    <row r="140" s="2" customFormat="1" ht="21.0566" customHeight="1">
      <c r="A140" s="38"/>
      <c r="B140" s="39"/>
      <c r="C140" s="219" t="s">
        <v>165</v>
      </c>
      <c r="D140" s="219" t="s">
        <v>127</v>
      </c>
      <c r="E140" s="220" t="s">
        <v>166</v>
      </c>
      <c r="F140" s="221" t="s">
        <v>167</v>
      </c>
      <c r="G140" s="222" t="s">
        <v>136</v>
      </c>
      <c r="H140" s="223">
        <v>3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42</v>
      </c>
      <c r="O140" s="91"/>
      <c r="P140" s="229">
        <f>O140*H140</f>
        <v>0</v>
      </c>
      <c r="Q140" s="229">
        <v>3.0000000000000001E-05</v>
      </c>
      <c r="R140" s="229">
        <f>Q140*H140</f>
        <v>9.0000000000000006E-05</v>
      </c>
      <c r="S140" s="229">
        <v>0</v>
      </c>
      <c r="T140" s="230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131</v>
      </c>
      <c r="AT140" s="231" t="s">
        <v>127</v>
      </c>
      <c r="AU140" s="231" t="s">
        <v>132</v>
      </c>
      <c r="AY140" s="17" t="s">
        <v>125</v>
      </c>
      <c r="BE140" s="232">
        <f>IF(N140="základná",J140,0)</f>
        <v>0</v>
      </c>
      <c r="BF140" s="232">
        <f>IF(N140="znížená",J140,0)</f>
        <v>0</v>
      </c>
      <c r="BG140" s="232">
        <f>IF(N140="zákl. prenesená",J140,0)</f>
        <v>0</v>
      </c>
      <c r="BH140" s="232">
        <f>IF(N140="zníž. prenesená",J140,0)</f>
        <v>0</v>
      </c>
      <c r="BI140" s="232">
        <f>IF(N140="nulová",J140,0)</f>
        <v>0</v>
      </c>
      <c r="BJ140" s="17" t="s">
        <v>132</v>
      </c>
      <c r="BK140" s="232">
        <f>ROUND(I140*H140,2)</f>
        <v>0</v>
      </c>
      <c r="BL140" s="17" t="s">
        <v>131</v>
      </c>
      <c r="BM140" s="231" t="s">
        <v>168</v>
      </c>
    </row>
    <row r="141" s="2" customFormat="1" ht="21.0566" customHeight="1">
      <c r="A141" s="38"/>
      <c r="B141" s="39"/>
      <c r="C141" s="219" t="s">
        <v>81</v>
      </c>
      <c r="D141" s="219" t="s">
        <v>127</v>
      </c>
      <c r="E141" s="220" t="s">
        <v>169</v>
      </c>
      <c r="F141" s="221" t="s">
        <v>170</v>
      </c>
      <c r="G141" s="222" t="s">
        <v>136</v>
      </c>
      <c r="H141" s="223">
        <v>2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42</v>
      </c>
      <c r="O141" s="91"/>
      <c r="P141" s="229">
        <f>O141*H141</f>
        <v>0</v>
      </c>
      <c r="Q141" s="229">
        <v>3.0000000000000001E-05</v>
      </c>
      <c r="R141" s="229">
        <f>Q141*H141</f>
        <v>6.0000000000000002E-05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131</v>
      </c>
      <c r="AT141" s="231" t="s">
        <v>127</v>
      </c>
      <c r="AU141" s="231" t="s">
        <v>132</v>
      </c>
      <c r="AY141" s="17" t="s">
        <v>125</v>
      </c>
      <c r="BE141" s="232">
        <f>IF(N141="základná",J141,0)</f>
        <v>0</v>
      </c>
      <c r="BF141" s="232">
        <f>IF(N141="znížená",J141,0)</f>
        <v>0</v>
      </c>
      <c r="BG141" s="232">
        <f>IF(N141="zákl. prenesená",J141,0)</f>
        <v>0</v>
      </c>
      <c r="BH141" s="232">
        <f>IF(N141="zníž. prenesená",J141,0)</f>
        <v>0</v>
      </c>
      <c r="BI141" s="232">
        <f>IF(N141="nulová",J141,0)</f>
        <v>0</v>
      </c>
      <c r="BJ141" s="17" t="s">
        <v>132</v>
      </c>
      <c r="BK141" s="232">
        <f>ROUND(I141*H141,2)</f>
        <v>0</v>
      </c>
      <c r="BL141" s="17" t="s">
        <v>131</v>
      </c>
      <c r="BM141" s="231" t="s">
        <v>171</v>
      </c>
    </row>
    <row r="142" s="2" customFormat="1" ht="21.0566" customHeight="1">
      <c r="A142" s="38"/>
      <c r="B142" s="39"/>
      <c r="C142" s="219" t="s">
        <v>172</v>
      </c>
      <c r="D142" s="219" t="s">
        <v>127</v>
      </c>
      <c r="E142" s="220" t="s">
        <v>173</v>
      </c>
      <c r="F142" s="221" t="s">
        <v>174</v>
      </c>
      <c r="G142" s="222" t="s">
        <v>175</v>
      </c>
      <c r="H142" s="223">
        <v>24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42</v>
      </c>
      <c r="O142" s="91"/>
      <c r="P142" s="229">
        <f>O142*H142</f>
        <v>0</v>
      </c>
      <c r="Q142" s="229">
        <v>0</v>
      </c>
      <c r="R142" s="229">
        <f>Q142*H142</f>
        <v>0</v>
      </c>
      <c r="S142" s="229">
        <v>0.14499999999999999</v>
      </c>
      <c r="T142" s="230">
        <f>S142*H142</f>
        <v>3.4799999999999995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131</v>
      </c>
      <c r="AT142" s="231" t="s">
        <v>127</v>
      </c>
      <c r="AU142" s="231" t="s">
        <v>132</v>
      </c>
      <c r="AY142" s="17" t="s">
        <v>125</v>
      </c>
      <c r="BE142" s="232">
        <f>IF(N142="základná",J142,0)</f>
        <v>0</v>
      </c>
      <c r="BF142" s="232">
        <f>IF(N142="znížená",J142,0)</f>
        <v>0</v>
      </c>
      <c r="BG142" s="232">
        <f>IF(N142="zákl. prenesená",J142,0)</f>
        <v>0</v>
      </c>
      <c r="BH142" s="232">
        <f>IF(N142="zníž. prenesená",J142,0)</f>
        <v>0</v>
      </c>
      <c r="BI142" s="232">
        <f>IF(N142="nulová",J142,0)</f>
        <v>0</v>
      </c>
      <c r="BJ142" s="17" t="s">
        <v>132</v>
      </c>
      <c r="BK142" s="232">
        <f>ROUND(I142*H142,2)</f>
        <v>0</v>
      </c>
      <c r="BL142" s="17" t="s">
        <v>131</v>
      </c>
      <c r="BM142" s="231" t="s">
        <v>176</v>
      </c>
    </row>
    <row r="143" s="2" customFormat="1" ht="21.0566" customHeight="1">
      <c r="A143" s="38"/>
      <c r="B143" s="39"/>
      <c r="C143" s="219" t="s">
        <v>177</v>
      </c>
      <c r="D143" s="219" t="s">
        <v>127</v>
      </c>
      <c r="E143" s="220" t="s">
        <v>178</v>
      </c>
      <c r="F143" s="221" t="s">
        <v>179</v>
      </c>
      <c r="G143" s="222" t="s">
        <v>180</v>
      </c>
      <c r="H143" s="223">
        <v>3.2400000000000002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42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131</v>
      </c>
      <c r="AT143" s="231" t="s">
        <v>127</v>
      </c>
      <c r="AU143" s="231" t="s">
        <v>132</v>
      </c>
      <c r="AY143" s="17" t="s">
        <v>125</v>
      </c>
      <c r="BE143" s="232">
        <f>IF(N143="základná",J143,0)</f>
        <v>0</v>
      </c>
      <c r="BF143" s="232">
        <f>IF(N143="znížená",J143,0)</f>
        <v>0</v>
      </c>
      <c r="BG143" s="232">
        <f>IF(N143="zákl. prenesená",J143,0)</f>
        <v>0</v>
      </c>
      <c r="BH143" s="232">
        <f>IF(N143="zníž. prenesená",J143,0)</f>
        <v>0</v>
      </c>
      <c r="BI143" s="232">
        <f>IF(N143="nulová",J143,0)</f>
        <v>0</v>
      </c>
      <c r="BJ143" s="17" t="s">
        <v>132</v>
      </c>
      <c r="BK143" s="232">
        <f>ROUND(I143*H143,2)</f>
        <v>0</v>
      </c>
      <c r="BL143" s="17" t="s">
        <v>131</v>
      </c>
      <c r="BM143" s="231" t="s">
        <v>181</v>
      </c>
    </row>
    <row r="144" s="13" customFormat="1">
      <c r="A144" s="13"/>
      <c r="B144" s="233"/>
      <c r="C144" s="234"/>
      <c r="D144" s="235" t="s">
        <v>182</v>
      </c>
      <c r="E144" s="236" t="s">
        <v>1</v>
      </c>
      <c r="F144" s="237" t="s">
        <v>183</v>
      </c>
      <c r="G144" s="234"/>
      <c r="H144" s="238">
        <v>3.2400000000000002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182</v>
      </c>
      <c r="AU144" s="244" t="s">
        <v>132</v>
      </c>
      <c r="AV144" s="13" t="s">
        <v>132</v>
      </c>
      <c r="AW144" s="13" t="s">
        <v>32</v>
      </c>
      <c r="AX144" s="13" t="s">
        <v>84</v>
      </c>
      <c r="AY144" s="244" t="s">
        <v>125</v>
      </c>
    </row>
    <row r="145" s="2" customFormat="1" ht="21.0566" customHeight="1">
      <c r="A145" s="38"/>
      <c r="B145" s="39"/>
      <c r="C145" s="219" t="s">
        <v>184</v>
      </c>
      <c r="D145" s="219" t="s">
        <v>127</v>
      </c>
      <c r="E145" s="220" t="s">
        <v>185</v>
      </c>
      <c r="F145" s="221" t="s">
        <v>186</v>
      </c>
      <c r="G145" s="222" t="s">
        <v>175</v>
      </c>
      <c r="H145" s="223">
        <v>4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42</v>
      </c>
      <c r="O145" s="91"/>
      <c r="P145" s="229">
        <f>O145*H145</f>
        <v>0</v>
      </c>
      <c r="Q145" s="229">
        <v>0.019890000000000001</v>
      </c>
      <c r="R145" s="229">
        <f>Q145*H145</f>
        <v>0.079560000000000006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131</v>
      </c>
      <c r="AT145" s="231" t="s">
        <v>127</v>
      </c>
      <c r="AU145" s="231" t="s">
        <v>132</v>
      </c>
      <c r="AY145" s="17" t="s">
        <v>125</v>
      </c>
      <c r="BE145" s="232">
        <f>IF(N145="základná",J145,0)</f>
        <v>0</v>
      </c>
      <c r="BF145" s="232">
        <f>IF(N145="znížená",J145,0)</f>
        <v>0</v>
      </c>
      <c r="BG145" s="232">
        <f>IF(N145="zákl. prenesená",J145,0)</f>
        <v>0</v>
      </c>
      <c r="BH145" s="232">
        <f>IF(N145="zníž. prenesená",J145,0)</f>
        <v>0</v>
      </c>
      <c r="BI145" s="232">
        <f>IF(N145="nulová",J145,0)</f>
        <v>0</v>
      </c>
      <c r="BJ145" s="17" t="s">
        <v>132</v>
      </c>
      <c r="BK145" s="232">
        <f>ROUND(I145*H145,2)</f>
        <v>0</v>
      </c>
      <c r="BL145" s="17" t="s">
        <v>131</v>
      </c>
      <c r="BM145" s="231" t="s">
        <v>187</v>
      </c>
    </row>
    <row r="146" s="13" customFormat="1">
      <c r="A146" s="13"/>
      <c r="B146" s="233"/>
      <c r="C146" s="234"/>
      <c r="D146" s="235" t="s">
        <v>182</v>
      </c>
      <c r="E146" s="236" t="s">
        <v>1</v>
      </c>
      <c r="F146" s="237" t="s">
        <v>188</v>
      </c>
      <c r="G146" s="234"/>
      <c r="H146" s="238">
        <v>4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182</v>
      </c>
      <c r="AU146" s="244" t="s">
        <v>132</v>
      </c>
      <c r="AV146" s="13" t="s">
        <v>132</v>
      </c>
      <c r="AW146" s="13" t="s">
        <v>32</v>
      </c>
      <c r="AX146" s="13" t="s">
        <v>84</v>
      </c>
      <c r="AY146" s="244" t="s">
        <v>125</v>
      </c>
    </row>
    <row r="147" s="2" customFormat="1" ht="31.92453" customHeight="1">
      <c r="A147" s="38"/>
      <c r="B147" s="39"/>
      <c r="C147" s="219" t="s">
        <v>189</v>
      </c>
      <c r="D147" s="219" t="s">
        <v>127</v>
      </c>
      <c r="E147" s="220" t="s">
        <v>190</v>
      </c>
      <c r="F147" s="221" t="s">
        <v>191</v>
      </c>
      <c r="G147" s="222" t="s">
        <v>180</v>
      </c>
      <c r="H147" s="223">
        <v>1208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42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131</v>
      </c>
      <c r="AT147" s="231" t="s">
        <v>127</v>
      </c>
      <c r="AU147" s="231" t="s">
        <v>132</v>
      </c>
      <c r="AY147" s="17" t="s">
        <v>125</v>
      </c>
      <c r="BE147" s="232">
        <f>IF(N147="základná",J147,0)</f>
        <v>0</v>
      </c>
      <c r="BF147" s="232">
        <f>IF(N147="znížená",J147,0)</f>
        <v>0</v>
      </c>
      <c r="BG147" s="232">
        <f>IF(N147="zákl. prenesená",J147,0)</f>
        <v>0</v>
      </c>
      <c r="BH147" s="232">
        <f>IF(N147="zníž. prenesená",J147,0)</f>
        <v>0</v>
      </c>
      <c r="BI147" s="232">
        <f>IF(N147="nulová",J147,0)</f>
        <v>0</v>
      </c>
      <c r="BJ147" s="17" t="s">
        <v>132</v>
      </c>
      <c r="BK147" s="232">
        <f>ROUND(I147*H147,2)</f>
        <v>0</v>
      </c>
      <c r="BL147" s="17" t="s">
        <v>131</v>
      </c>
      <c r="BM147" s="231" t="s">
        <v>192</v>
      </c>
    </row>
    <row r="148" s="2" customFormat="1" ht="21.0566" customHeight="1">
      <c r="A148" s="38"/>
      <c r="B148" s="39"/>
      <c r="C148" s="219" t="s">
        <v>193</v>
      </c>
      <c r="D148" s="219" t="s">
        <v>127</v>
      </c>
      <c r="E148" s="220" t="s">
        <v>194</v>
      </c>
      <c r="F148" s="221" t="s">
        <v>195</v>
      </c>
      <c r="G148" s="222" t="s">
        <v>180</v>
      </c>
      <c r="H148" s="223">
        <v>1054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42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131</v>
      </c>
      <c r="AT148" s="231" t="s">
        <v>127</v>
      </c>
      <c r="AU148" s="231" t="s">
        <v>132</v>
      </c>
      <c r="AY148" s="17" t="s">
        <v>125</v>
      </c>
      <c r="BE148" s="232">
        <f>IF(N148="základná",J148,0)</f>
        <v>0</v>
      </c>
      <c r="BF148" s="232">
        <f>IF(N148="znížená",J148,0)</f>
        <v>0</v>
      </c>
      <c r="BG148" s="232">
        <f>IF(N148="zákl. prenesená",J148,0)</f>
        <v>0</v>
      </c>
      <c r="BH148" s="232">
        <f>IF(N148="zníž. prenesená",J148,0)</f>
        <v>0</v>
      </c>
      <c r="BI148" s="232">
        <f>IF(N148="nulová",J148,0)</f>
        <v>0</v>
      </c>
      <c r="BJ148" s="17" t="s">
        <v>132</v>
      </c>
      <c r="BK148" s="232">
        <f>ROUND(I148*H148,2)</f>
        <v>0</v>
      </c>
      <c r="BL148" s="17" t="s">
        <v>131</v>
      </c>
      <c r="BM148" s="231" t="s">
        <v>196</v>
      </c>
    </row>
    <row r="149" s="13" customFormat="1">
      <c r="A149" s="13"/>
      <c r="B149" s="233"/>
      <c r="C149" s="234"/>
      <c r="D149" s="235" t="s">
        <v>182</v>
      </c>
      <c r="E149" s="236" t="s">
        <v>1</v>
      </c>
      <c r="F149" s="237" t="s">
        <v>197</v>
      </c>
      <c r="G149" s="234"/>
      <c r="H149" s="238">
        <v>1054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182</v>
      </c>
      <c r="AU149" s="244" t="s">
        <v>132</v>
      </c>
      <c r="AV149" s="13" t="s">
        <v>132</v>
      </c>
      <c r="AW149" s="13" t="s">
        <v>32</v>
      </c>
      <c r="AX149" s="13" t="s">
        <v>84</v>
      </c>
      <c r="AY149" s="244" t="s">
        <v>125</v>
      </c>
    </row>
    <row r="150" s="2" customFormat="1" ht="21.0566" customHeight="1">
      <c r="A150" s="38"/>
      <c r="B150" s="39"/>
      <c r="C150" s="219" t="s">
        <v>198</v>
      </c>
      <c r="D150" s="219" t="s">
        <v>127</v>
      </c>
      <c r="E150" s="220" t="s">
        <v>199</v>
      </c>
      <c r="F150" s="221" t="s">
        <v>200</v>
      </c>
      <c r="G150" s="222" t="s">
        <v>180</v>
      </c>
      <c r="H150" s="223">
        <v>316.19999999999999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42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131</v>
      </c>
      <c r="AT150" s="231" t="s">
        <v>127</v>
      </c>
      <c r="AU150" s="231" t="s">
        <v>132</v>
      </c>
      <c r="AY150" s="17" t="s">
        <v>125</v>
      </c>
      <c r="BE150" s="232">
        <f>IF(N150="základná",J150,0)</f>
        <v>0</v>
      </c>
      <c r="BF150" s="232">
        <f>IF(N150="znížená",J150,0)</f>
        <v>0</v>
      </c>
      <c r="BG150" s="232">
        <f>IF(N150="zákl. prenesená",J150,0)</f>
        <v>0</v>
      </c>
      <c r="BH150" s="232">
        <f>IF(N150="zníž. prenesená",J150,0)</f>
        <v>0</v>
      </c>
      <c r="BI150" s="232">
        <f>IF(N150="nulová",J150,0)</f>
        <v>0</v>
      </c>
      <c r="BJ150" s="17" t="s">
        <v>132</v>
      </c>
      <c r="BK150" s="232">
        <f>ROUND(I150*H150,2)</f>
        <v>0</v>
      </c>
      <c r="BL150" s="17" t="s">
        <v>131</v>
      </c>
      <c r="BM150" s="231" t="s">
        <v>201</v>
      </c>
    </row>
    <row r="151" s="13" customFormat="1">
      <c r="A151" s="13"/>
      <c r="B151" s="233"/>
      <c r="C151" s="234"/>
      <c r="D151" s="235" t="s">
        <v>182</v>
      </c>
      <c r="E151" s="236" t="s">
        <v>1</v>
      </c>
      <c r="F151" s="237" t="s">
        <v>202</v>
      </c>
      <c r="G151" s="234"/>
      <c r="H151" s="238">
        <v>316.19999999999999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182</v>
      </c>
      <c r="AU151" s="244" t="s">
        <v>132</v>
      </c>
      <c r="AV151" s="13" t="s">
        <v>132</v>
      </c>
      <c r="AW151" s="13" t="s">
        <v>32</v>
      </c>
      <c r="AX151" s="13" t="s">
        <v>84</v>
      </c>
      <c r="AY151" s="244" t="s">
        <v>125</v>
      </c>
    </row>
    <row r="152" s="2" customFormat="1" ht="21.0566" customHeight="1">
      <c r="A152" s="38"/>
      <c r="B152" s="39"/>
      <c r="C152" s="219" t="s">
        <v>203</v>
      </c>
      <c r="D152" s="219" t="s">
        <v>127</v>
      </c>
      <c r="E152" s="220" t="s">
        <v>204</v>
      </c>
      <c r="F152" s="221" t="s">
        <v>205</v>
      </c>
      <c r="G152" s="222" t="s">
        <v>180</v>
      </c>
      <c r="H152" s="223">
        <v>2990.7240000000002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42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131</v>
      </c>
      <c r="AT152" s="231" t="s">
        <v>127</v>
      </c>
      <c r="AU152" s="231" t="s">
        <v>132</v>
      </c>
      <c r="AY152" s="17" t="s">
        <v>125</v>
      </c>
      <c r="BE152" s="232">
        <f>IF(N152="základná",J152,0)</f>
        <v>0</v>
      </c>
      <c r="BF152" s="232">
        <f>IF(N152="znížená",J152,0)</f>
        <v>0</v>
      </c>
      <c r="BG152" s="232">
        <f>IF(N152="zákl. prenesená",J152,0)</f>
        <v>0</v>
      </c>
      <c r="BH152" s="232">
        <f>IF(N152="zníž. prenesená",J152,0)</f>
        <v>0</v>
      </c>
      <c r="BI152" s="232">
        <f>IF(N152="nulová",J152,0)</f>
        <v>0</v>
      </c>
      <c r="BJ152" s="17" t="s">
        <v>132</v>
      </c>
      <c r="BK152" s="232">
        <f>ROUND(I152*H152,2)</f>
        <v>0</v>
      </c>
      <c r="BL152" s="17" t="s">
        <v>131</v>
      </c>
      <c r="BM152" s="231" t="s">
        <v>206</v>
      </c>
    </row>
    <row r="153" s="13" customFormat="1">
      <c r="A153" s="13"/>
      <c r="B153" s="233"/>
      <c r="C153" s="234"/>
      <c r="D153" s="235" t="s">
        <v>182</v>
      </c>
      <c r="E153" s="236" t="s">
        <v>1</v>
      </c>
      <c r="F153" s="237" t="s">
        <v>207</v>
      </c>
      <c r="G153" s="234"/>
      <c r="H153" s="238">
        <v>2097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182</v>
      </c>
      <c r="AU153" s="244" t="s">
        <v>132</v>
      </c>
      <c r="AV153" s="13" t="s">
        <v>132</v>
      </c>
      <c r="AW153" s="13" t="s">
        <v>32</v>
      </c>
      <c r="AX153" s="13" t="s">
        <v>76</v>
      </c>
      <c r="AY153" s="244" t="s">
        <v>125</v>
      </c>
    </row>
    <row r="154" s="13" customFormat="1">
      <c r="A154" s="13"/>
      <c r="B154" s="233"/>
      <c r="C154" s="234"/>
      <c r="D154" s="235" t="s">
        <v>182</v>
      </c>
      <c r="E154" s="236" t="s">
        <v>1</v>
      </c>
      <c r="F154" s="237" t="s">
        <v>208</v>
      </c>
      <c r="G154" s="234"/>
      <c r="H154" s="238">
        <v>893.72400000000005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182</v>
      </c>
      <c r="AU154" s="244" t="s">
        <v>132</v>
      </c>
      <c r="AV154" s="13" t="s">
        <v>132</v>
      </c>
      <c r="AW154" s="13" t="s">
        <v>32</v>
      </c>
      <c r="AX154" s="13" t="s">
        <v>76</v>
      </c>
      <c r="AY154" s="244" t="s">
        <v>125</v>
      </c>
    </row>
    <row r="155" s="14" customFormat="1">
      <c r="A155" s="14"/>
      <c r="B155" s="245"/>
      <c r="C155" s="246"/>
      <c r="D155" s="235" t="s">
        <v>182</v>
      </c>
      <c r="E155" s="247" t="s">
        <v>1</v>
      </c>
      <c r="F155" s="248" t="s">
        <v>209</v>
      </c>
      <c r="G155" s="246"/>
      <c r="H155" s="249">
        <v>2990.7240000000002</v>
      </c>
      <c r="I155" s="250"/>
      <c r="J155" s="246"/>
      <c r="K155" s="246"/>
      <c r="L155" s="251"/>
      <c r="M155" s="252"/>
      <c r="N155" s="253"/>
      <c r="O155" s="253"/>
      <c r="P155" s="253"/>
      <c r="Q155" s="253"/>
      <c r="R155" s="253"/>
      <c r="S155" s="253"/>
      <c r="T155" s="25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5" t="s">
        <v>182</v>
      </c>
      <c r="AU155" s="255" t="s">
        <v>132</v>
      </c>
      <c r="AV155" s="14" t="s">
        <v>131</v>
      </c>
      <c r="AW155" s="14" t="s">
        <v>32</v>
      </c>
      <c r="AX155" s="14" t="s">
        <v>84</v>
      </c>
      <c r="AY155" s="255" t="s">
        <v>125</v>
      </c>
    </row>
    <row r="156" s="2" customFormat="1" ht="21.0566" customHeight="1">
      <c r="A156" s="38"/>
      <c r="B156" s="39"/>
      <c r="C156" s="219" t="s">
        <v>210</v>
      </c>
      <c r="D156" s="219" t="s">
        <v>127</v>
      </c>
      <c r="E156" s="220" t="s">
        <v>211</v>
      </c>
      <c r="F156" s="221" t="s">
        <v>212</v>
      </c>
      <c r="G156" s="222" t="s">
        <v>180</v>
      </c>
      <c r="H156" s="223">
        <v>908.53399999999999</v>
      </c>
      <c r="I156" s="224"/>
      <c r="J156" s="225">
        <f>ROUND(I156*H156,2)</f>
        <v>0</v>
      </c>
      <c r="K156" s="226"/>
      <c r="L156" s="44"/>
      <c r="M156" s="227" t="s">
        <v>1</v>
      </c>
      <c r="N156" s="228" t="s">
        <v>42</v>
      </c>
      <c r="O156" s="91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1" t="s">
        <v>131</v>
      </c>
      <c r="AT156" s="231" t="s">
        <v>127</v>
      </c>
      <c r="AU156" s="231" t="s">
        <v>132</v>
      </c>
      <c r="AY156" s="17" t="s">
        <v>125</v>
      </c>
      <c r="BE156" s="232">
        <f>IF(N156="základná",J156,0)</f>
        <v>0</v>
      </c>
      <c r="BF156" s="232">
        <f>IF(N156="znížená",J156,0)</f>
        <v>0</v>
      </c>
      <c r="BG156" s="232">
        <f>IF(N156="zákl. prenesená",J156,0)</f>
        <v>0</v>
      </c>
      <c r="BH156" s="232">
        <f>IF(N156="zníž. prenesená",J156,0)</f>
        <v>0</v>
      </c>
      <c r="BI156" s="232">
        <f>IF(N156="nulová",J156,0)</f>
        <v>0</v>
      </c>
      <c r="BJ156" s="17" t="s">
        <v>132</v>
      </c>
      <c r="BK156" s="232">
        <f>ROUND(I156*H156,2)</f>
        <v>0</v>
      </c>
      <c r="BL156" s="17" t="s">
        <v>131</v>
      </c>
      <c r="BM156" s="231" t="s">
        <v>213</v>
      </c>
    </row>
    <row r="157" s="13" customFormat="1">
      <c r="A157" s="13"/>
      <c r="B157" s="233"/>
      <c r="C157" s="234"/>
      <c r="D157" s="235" t="s">
        <v>182</v>
      </c>
      <c r="E157" s="236" t="s">
        <v>1</v>
      </c>
      <c r="F157" s="237" t="s">
        <v>214</v>
      </c>
      <c r="G157" s="234"/>
      <c r="H157" s="238">
        <v>908.53399999999999</v>
      </c>
      <c r="I157" s="239"/>
      <c r="J157" s="234"/>
      <c r="K157" s="234"/>
      <c r="L157" s="240"/>
      <c r="M157" s="241"/>
      <c r="N157" s="242"/>
      <c r="O157" s="242"/>
      <c r="P157" s="242"/>
      <c r="Q157" s="242"/>
      <c r="R157" s="242"/>
      <c r="S157" s="242"/>
      <c r="T157" s="24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4" t="s">
        <v>182</v>
      </c>
      <c r="AU157" s="244" t="s">
        <v>132</v>
      </c>
      <c r="AV157" s="13" t="s">
        <v>132</v>
      </c>
      <c r="AW157" s="13" t="s">
        <v>32</v>
      </c>
      <c r="AX157" s="13" t="s">
        <v>84</v>
      </c>
      <c r="AY157" s="244" t="s">
        <v>125</v>
      </c>
    </row>
    <row r="158" s="2" customFormat="1" ht="16.30189" customHeight="1">
      <c r="A158" s="38"/>
      <c r="B158" s="39"/>
      <c r="C158" s="256" t="s">
        <v>7</v>
      </c>
      <c r="D158" s="256" t="s">
        <v>215</v>
      </c>
      <c r="E158" s="257" t="s">
        <v>216</v>
      </c>
      <c r="F158" s="258" t="s">
        <v>217</v>
      </c>
      <c r="G158" s="259" t="s">
        <v>180</v>
      </c>
      <c r="H158" s="260">
        <v>3028.4479999999999</v>
      </c>
      <c r="I158" s="261"/>
      <c r="J158" s="262">
        <f>ROUND(I158*H158,2)</f>
        <v>0</v>
      </c>
      <c r="K158" s="263"/>
      <c r="L158" s="264"/>
      <c r="M158" s="265" t="s">
        <v>1</v>
      </c>
      <c r="N158" s="266" t="s">
        <v>42</v>
      </c>
      <c r="O158" s="91"/>
      <c r="P158" s="229">
        <f>O158*H158</f>
        <v>0</v>
      </c>
      <c r="Q158" s="229">
        <v>0.040000000000000001</v>
      </c>
      <c r="R158" s="229">
        <f>Q158*H158</f>
        <v>121.13791999999999</v>
      </c>
      <c r="S158" s="229">
        <v>0</v>
      </c>
      <c r="T158" s="230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1" t="s">
        <v>157</v>
      </c>
      <c r="AT158" s="231" t="s">
        <v>215</v>
      </c>
      <c r="AU158" s="231" t="s">
        <v>132</v>
      </c>
      <c r="AY158" s="17" t="s">
        <v>125</v>
      </c>
      <c r="BE158" s="232">
        <f>IF(N158="základná",J158,0)</f>
        <v>0</v>
      </c>
      <c r="BF158" s="232">
        <f>IF(N158="znížená",J158,0)</f>
        <v>0</v>
      </c>
      <c r="BG158" s="232">
        <f>IF(N158="zákl. prenesená",J158,0)</f>
        <v>0</v>
      </c>
      <c r="BH158" s="232">
        <f>IF(N158="zníž. prenesená",J158,0)</f>
        <v>0</v>
      </c>
      <c r="BI158" s="232">
        <f>IF(N158="nulová",J158,0)</f>
        <v>0</v>
      </c>
      <c r="BJ158" s="17" t="s">
        <v>132</v>
      </c>
      <c r="BK158" s="232">
        <f>ROUND(I158*H158,2)</f>
        <v>0</v>
      </c>
      <c r="BL158" s="17" t="s">
        <v>131</v>
      </c>
      <c r="BM158" s="231" t="s">
        <v>218</v>
      </c>
    </row>
    <row r="159" s="2" customFormat="1" ht="21.0566" customHeight="1">
      <c r="A159" s="38"/>
      <c r="B159" s="39"/>
      <c r="C159" s="219" t="s">
        <v>86</v>
      </c>
      <c r="D159" s="219" t="s">
        <v>127</v>
      </c>
      <c r="E159" s="220" t="s">
        <v>219</v>
      </c>
      <c r="F159" s="221" t="s">
        <v>220</v>
      </c>
      <c r="G159" s="222" t="s">
        <v>180</v>
      </c>
      <c r="H159" s="223">
        <v>1.3680000000000001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42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131</v>
      </c>
      <c r="AT159" s="231" t="s">
        <v>127</v>
      </c>
      <c r="AU159" s="231" t="s">
        <v>132</v>
      </c>
      <c r="AY159" s="17" t="s">
        <v>125</v>
      </c>
      <c r="BE159" s="232">
        <f>IF(N159="základná",J159,0)</f>
        <v>0</v>
      </c>
      <c r="BF159" s="232">
        <f>IF(N159="znížená",J159,0)</f>
        <v>0</v>
      </c>
      <c r="BG159" s="232">
        <f>IF(N159="zákl. prenesená",J159,0)</f>
        <v>0</v>
      </c>
      <c r="BH159" s="232">
        <f>IF(N159="zníž. prenesená",J159,0)</f>
        <v>0</v>
      </c>
      <c r="BI159" s="232">
        <f>IF(N159="nulová",J159,0)</f>
        <v>0</v>
      </c>
      <c r="BJ159" s="17" t="s">
        <v>132</v>
      </c>
      <c r="BK159" s="232">
        <f>ROUND(I159*H159,2)</f>
        <v>0</v>
      </c>
      <c r="BL159" s="17" t="s">
        <v>131</v>
      </c>
      <c r="BM159" s="231" t="s">
        <v>221</v>
      </c>
    </row>
    <row r="160" s="13" customFormat="1">
      <c r="A160" s="13"/>
      <c r="B160" s="233"/>
      <c r="C160" s="234"/>
      <c r="D160" s="235" t="s">
        <v>182</v>
      </c>
      <c r="E160" s="236" t="s">
        <v>1</v>
      </c>
      <c r="F160" s="237" t="s">
        <v>222</v>
      </c>
      <c r="G160" s="234"/>
      <c r="H160" s="238">
        <v>1.3680000000000001</v>
      </c>
      <c r="I160" s="239"/>
      <c r="J160" s="234"/>
      <c r="K160" s="234"/>
      <c r="L160" s="240"/>
      <c r="M160" s="241"/>
      <c r="N160" s="242"/>
      <c r="O160" s="242"/>
      <c r="P160" s="242"/>
      <c r="Q160" s="242"/>
      <c r="R160" s="242"/>
      <c r="S160" s="242"/>
      <c r="T160" s="24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44" t="s">
        <v>182</v>
      </c>
      <c r="AU160" s="244" t="s">
        <v>132</v>
      </c>
      <c r="AV160" s="13" t="s">
        <v>132</v>
      </c>
      <c r="AW160" s="13" t="s">
        <v>32</v>
      </c>
      <c r="AX160" s="13" t="s">
        <v>84</v>
      </c>
      <c r="AY160" s="244" t="s">
        <v>125</v>
      </c>
    </row>
    <row r="161" s="2" customFormat="1" ht="31.92453" customHeight="1">
      <c r="A161" s="38"/>
      <c r="B161" s="39"/>
      <c r="C161" s="219" t="s">
        <v>223</v>
      </c>
      <c r="D161" s="219" t="s">
        <v>127</v>
      </c>
      <c r="E161" s="220" t="s">
        <v>224</v>
      </c>
      <c r="F161" s="221" t="s">
        <v>225</v>
      </c>
      <c r="G161" s="222" t="s">
        <v>180</v>
      </c>
      <c r="H161" s="223">
        <v>0.68400000000000005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42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131</v>
      </c>
      <c r="AT161" s="231" t="s">
        <v>127</v>
      </c>
      <c r="AU161" s="231" t="s">
        <v>132</v>
      </c>
      <c r="AY161" s="17" t="s">
        <v>125</v>
      </c>
      <c r="BE161" s="232">
        <f>IF(N161="základná",J161,0)</f>
        <v>0</v>
      </c>
      <c r="BF161" s="232">
        <f>IF(N161="znížená",J161,0)</f>
        <v>0</v>
      </c>
      <c r="BG161" s="232">
        <f>IF(N161="zákl. prenesená",J161,0)</f>
        <v>0</v>
      </c>
      <c r="BH161" s="232">
        <f>IF(N161="zníž. prenesená",J161,0)</f>
        <v>0</v>
      </c>
      <c r="BI161" s="232">
        <f>IF(N161="nulová",J161,0)</f>
        <v>0</v>
      </c>
      <c r="BJ161" s="17" t="s">
        <v>132</v>
      </c>
      <c r="BK161" s="232">
        <f>ROUND(I161*H161,2)</f>
        <v>0</v>
      </c>
      <c r="BL161" s="17" t="s">
        <v>131</v>
      </c>
      <c r="BM161" s="231" t="s">
        <v>226</v>
      </c>
    </row>
    <row r="162" s="13" customFormat="1">
      <c r="A162" s="13"/>
      <c r="B162" s="233"/>
      <c r="C162" s="234"/>
      <c r="D162" s="235" t="s">
        <v>182</v>
      </c>
      <c r="E162" s="236" t="s">
        <v>1</v>
      </c>
      <c r="F162" s="237" t="s">
        <v>227</v>
      </c>
      <c r="G162" s="234"/>
      <c r="H162" s="238">
        <v>0.68400000000000005</v>
      </c>
      <c r="I162" s="239"/>
      <c r="J162" s="234"/>
      <c r="K162" s="234"/>
      <c r="L162" s="240"/>
      <c r="M162" s="241"/>
      <c r="N162" s="242"/>
      <c r="O162" s="242"/>
      <c r="P162" s="242"/>
      <c r="Q162" s="242"/>
      <c r="R162" s="242"/>
      <c r="S162" s="242"/>
      <c r="T162" s="24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4" t="s">
        <v>182</v>
      </c>
      <c r="AU162" s="244" t="s">
        <v>132</v>
      </c>
      <c r="AV162" s="13" t="s">
        <v>132</v>
      </c>
      <c r="AW162" s="13" t="s">
        <v>32</v>
      </c>
      <c r="AX162" s="13" t="s">
        <v>84</v>
      </c>
      <c r="AY162" s="244" t="s">
        <v>125</v>
      </c>
    </row>
    <row r="163" s="2" customFormat="1" ht="16.30189" customHeight="1">
      <c r="A163" s="38"/>
      <c r="B163" s="39"/>
      <c r="C163" s="219" t="s">
        <v>228</v>
      </c>
      <c r="D163" s="219" t="s">
        <v>127</v>
      </c>
      <c r="E163" s="220" t="s">
        <v>229</v>
      </c>
      <c r="F163" s="221" t="s">
        <v>230</v>
      </c>
      <c r="G163" s="222" t="s">
        <v>180</v>
      </c>
      <c r="H163" s="223">
        <v>110.996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42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131</v>
      </c>
      <c r="AT163" s="231" t="s">
        <v>127</v>
      </c>
      <c r="AU163" s="231" t="s">
        <v>132</v>
      </c>
      <c r="AY163" s="17" t="s">
        <v>125</v>
      </c>
      <c r="BE163" s="232">
        <f>IF(N163="základná",J163,0)</f>
        <v>0</v>
      </c>
      <c r="BF163" s="232">
        <f>IF(N163="znížená",J163,0)</f>
        <v>0</v>
      </c>
      <c r="BG163" s="232">
        <f>IF(N163="zákl. prenesená",J163,0)</f>
        <v>0</v>
      </c>
      <c r="BH163" s="232">
        <f>IF(N163="zníž. prenesená",J163,0)</f>
        <v>0</v>
      </c>
      <c r="BI163" s="232">
        <f>IF(N163="nulová",J163,0)</f>
        <v>0</v>
      </c>
      <c r="BJ163" s="17" t="s">
        <v>132</v>
      </c>
      <c r="BK163" s="232">
        <f>ROUND(I163*H163,2)</f>
        <v>0</v>
      </c>
      <c r="BL163" s="17" t="s">
        <v>131</v>
      </c>
      <c r="BM163" s="231" t="s">
        <v>231</v>
      </c>
    </row>
    <row r="164" s="13" customFormat="1">
      <c r="A164" s="13"/>
      <c r="B164" s="233"/>
      <c r="C164" s="234"/>
      <c r="D164" s="235" t="s">
        <v>182</v>
      </c>
      <c r="E164" s="236" t="s">
        <v>1</v>
      </c>
      <c r="F164" s="237" t="s">
        <v>232</v>
      </c>
      <c r="G164" s="234"/>
      <c r="H164" s="238">
        <v>84.239999999999995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182</v>
      </c>
      <c r="AU164" s="244" t="s">
        <v>132</v>
      </c>
      <c r="AV164" s="13" t="s">
        <v>132</v>
      </c>
      <c r="AW164" s="13" t="s">
        <v>32</v>
      </c>
      <c r="AX164" s="13" t="s">
        <v>76</v>
      </c>
      <c r="AY164" s="244" t="s">
        <v>125</v>
      </c>
    </row>
    <row r="165" s="13" customFormat="1">
      <c r="A165" s="13"/>
      <c r="B165" s="233"/>
      <c r="C165" s="234"/>
      <c r="D165" s="235" t="s">
        <v>182</v>
      </c>
      <c r="E165" s="236" t="s">
        <v>1</v>
      </c>
      <c r="F165" s="237" t="s">
        <v>233</v>
      </c>
      <c r="G165" s="234"/>
      <c r="H165" s="238">
        <v>21.896000000000001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182</v>
      </c>
      <c r="AU165" s="244" t="s">
        <v>132</v>
      </c>
      <c r="AV165" s="13" t="s">
        <v>132</v>
      </c>
      <c r="AW165" s="13" t="s">
        <v>32</v>
      </c>
      <c r="AX165" s="13" t="s">
        <v>76</v>
      </c>
      <c r="AY165" s="244" t="s">
        <v>125</v>
      </c>
    </row>
    <row r="166" s="13" customFormat="1">
      <c r="A166" s="13"/>
      <c r="B166" s="233"/>
      <c r="C166" s="234"/>
      <c r="D166" s="235" t="s">
        <v>182</v>
      </c>
      <c r="E166" s="236" t="s">
        <v>1</v>
      </c>
      <c r="F166" s="237" t="s">
        <v>234</v>
      </c>
      <c r="G166" s="234"/>
      <c r="H166" s="238">
        <v>4.8600000000000003</v>
      </c>
      <c r="I166" s="239"/>
      <c r="J166" s="234"/>
      <c r="K166" s="234"/>
      <c r="L166" s="240"/>
      <c r="M166" s="241"/>
      <c r="N166" s="242"/>
      <c r="O166" s="242"/>
      <c r="P166" s="242"/>
      <c r="Q166" s="242"/>
      <c r="R166" s="242"/>
      <c r="S166" s="242"/>
      <c r="T166" s="24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4" t="s">
        <v>182</v>
      </c>
      <c r="AU166" s="244" t="s">
        <v>132</v>
      </c>
      <c r="AV166" s="13" t="s">
        <v>132</v>
      </c>
      <c r="AW166" s="13" t="s">
        <v>32</v>
      </c>
      <c r="AX166" s="13" t="s">
        <v>76</v>
      </c>
      <c r="AY166" s="244" t="s">
        <v>125</v>
      </c>
    </row>
    <row r="167" s="14" customFormat="1">
      <c r="A167" s="14"/>
      <c r="B167" s="245"/>
      <c r="C167" s="246"/>
      <c r="D167" s="235" t="s">
        <v>182</v>
      </c>
      <c r="E167" s="247" t="s">
        <v>1</v>
      </c>
      <c r="F167" s="248" t="s">
        <v>209</v>
      </c>
      <c r="G167" s="246"/>
      <c r="H167" s="249">
        <v>110.996</v>
      </c>
      <c r="I167" s="250"/>
      <c r="J167" s="246"/>
      <c r="K167" s="246"/>
      <c r="L167" s="251"/>
      <c r="M167" s="252"/>
      <c r="N167" s="253"/>
      <c r="O167" s="253"/>
      <c r="P167" s="253"/>
      <c r="Q167" s="253"/>
      <c r="R167" s="253"/>
      <c r="S167" s="253"/>
      <c r="T167" s="25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55" t="s">
        <v>182</v>
      </c>
      <c r="AU167" s="255" t="s">
        <v>132</v>
      </c>
      <c r="AV167" s="14" t="s">
        <v>131</v>
      </c>
      <c r="AW167" s="14" t="s">
        <v>32</v>
      </c>
      <c r="AX167" s="14" t="s">
        <v>84</v>
      </c>
      <c r="AY167" s="255" t="s">
        <v>125</v>
      </c>
    </row>
    <row r="168" s="2" customFormat="1" ht="31.92453" customHeight="1">
      <c r="A168" s="38"/>
      <c r="B168" s="39"/>
      <c r="C168" s="219" t="s">
        <v>235</v>
      </c>
      <c r="D168" s="219" t="s">
        <v>127</v>
      </c>
      <c r="E168" s="220" t="s">
        <v>236</v>
      </c>
      <c r="F168" s="221" t="s">
        <v>237</v>
      </c>
      <c r="G168" s="222" t="s">
        <v>180</v>
      </c>
      <c r="H168" s="223">
        <v>33.298999999999999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42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131</v>
      </c>
      <c r="AT168" s="231" t="s">
        <v>127</v>
      </c>
      <c r="AU168" s="231" t="s">
        <v>132</v>
      </c>
      <c r="AY168" s="17" t="s">
        <v>125</v>
      </c>
      <c r="BE168" s="232">
        <f>IF(N168="základná",J168,0)</f>
        <v>0</v>
      </c>
      <c r="BF168" s="232">
        <f>IF(N168="znížená",J168,0)</f>
        <v>0</v>
      </c>
      <c r="BG168" s="232">
        <f>IF(N168="zákl. prenesená",J168,0)</f>
        <v>0</v>
      </c>
      <c r="BH168" s="232">
        <f>IF(N168="zníž. prenesená",J168,0)</f>
        <v>0</v>
      </c>
      <c r="BI168" s="232">
        <f>IF(N168="nulová",J168,0)</f>
        <v>0</v>
      </c>
      <c r="BJ168" s="17" t="s">
        <v>132</v>
      </c>
      <c r="BK168" s="232">
        <f>ROUND(I168*H168,2)</f>
        <v>0</v>
      </c>
      <c r="BL168" s="17" t="s">
        <v>131</v>
      </c>
      <c r="BM168" s="231" t="s">
        <v>238</v>
      </c>
    </row>
    <row r="169" s="13" customFormat="1">
      <c r="A169" s="13"/>
      <c r="B169" s="233"/>
      <c r="C169" s="234"/>
      <c r="D169" s="235" t="s">
        <v>182</v>
      </c>
      <c r="E169" s="236" t="s">
        <v>1</v>
      </c>
      <c r="F169" s="237" t="s">
        <v>239</v>
      </c>
      <c r="G169" s="234"/>
      <c r="H169" s="238">
        <v>33.298999999999999</v>
      </c>
      <c r="I169" s="239"/>
      <c r="J169" s="234"/>
      <c r="K169" s="234"/>
      <c r="L169" s="240"/>
      <c r="M169" s="241"/>
      <c r="N169" s="242"/>
      <c r="O169" s="242"/>
      <c r="P169" s="242"/>
      <c r="Q169" s="242"/>
      <c r="R169" s="242"/>
      <c r="S169" s="242"/>
      <c r="T169" s="24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4" t="s">
        <v>182</v>
      </c>
      <c r="AU169" s="244" t="s">
        <v>132</v>
      </c>
      <c r="AV169" s="13" t="s">
        <v>132</v>
      </c>
      <c r="AW169" s="13" t="s">
        <v>32</v>
      </c>
      <c r="AX169" s="13" t="s">
        <v>84</v>
      </c>
      <c r="AY169" s="244" t="s">
        <v>125</v>
      </c>
    </row>
    <row r="170" s="2" customFormat="1" ht="31.92453" customHeight="1">
      <c r="A170" s="38"/>
      <c r="B170" s="39"/>
      <c r="C170" s="219" t="s">
        <v>240</v>
      </c>
      <c r="D170" s="219" t="s">
        <v>127</v>
      </c>
      <c r="E170" s="220" t="s">
        <v>241</v>
      </c>
      <c r="F170" s="221" t="s">
        <v>242</v>
      </c>
      <c r="G170" s="222" t="s">
        <v>180</v>
      </c>
      <c r="H170" s="223">
        <v>395</v>
      </c>
      <c r="I170" s="224"/>
      <c r="J170" s="225">
        <f>ROUND(I170*H170,2)</f>
        <v>0</v>
      </c>
      <c r="K170" s="226"/>
      <c r="L170" s="44"/>
      <c r="M170" s="227" t="s">
        <v>1</v>
      </c>
      <c r="N170" s="228" t="s">
        <v>42</v>
      </c>
      <c r="O170" s="91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1" t="s">
        <v>131</v>
      </c>
      <c r="AT170" s="231" t="s">
        <v>127</v>
      </c>
      <c r="AU170" s="231" t="s">
        <v>132</v>
      </c>
      <c r="AY170" s="17" t="s">
        <v>125</v>
      </c>
      <c r="BE170" s="232">
        <f>IF(N170="základná",J170,0)</f>
        <v>0</v>
      </c>
      <c r="BF170" s="232">
        <f>IF(N170="znížená",J170,0)</f>
        <v>0</v>
      </c>
      <c r="BG170" s="232">
        <f>IF(N170="zákl. prenesená",J170,0)</f>
        <v>0</v>
      </c>
      <c r="BH170" s="232">
        <f>IF(N170="zníž. prenesená",J170,0)</f>
        <v>0</v>
      </c>
      <c r="BI170" s="232">
        <f>IF(N170="nulová",J170,0)</f>
        <v>0</v>
      </c>
      <c r="BJ170" s="17" t="s">
        <v>132</v>
      </c>
      <c r="BK170" s="232">
        <f>ROUND(I170*H170,2)</f>
        <v>0</v>
      </c>
      <c r="BL170" s="17" t="s">
        <v>131</v>
      </c>
      <c r="BM170" s="231" t="s">
        <v>243</v>
      </c>
    </row>
    <row r="171" s="13" customFormat="1">
      <c r="A171" s="13"/>
      <c r="B171" s="233"/>
      <c r="C171" s="234"/>
      <c r="D171" s="235" t="s">
        <v>182</v>
      </c>
      <c r="E171" s="236" t="s">
        <v>1</v>
      </c>
      <c r="F171" s="237" t="s">
        <v>244</v>
      </c>
      <c r="G171" s="234"/>
      <c r="H171" s="238">
        <v>395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182</v>
      </c>
      <c r="AU171" s="244" t="s">
        <v>132</v>
      </c>
      <c r="AV171" s="13" t="s">
        <v>132</v>
      </c>
      <c r="AW171" s="13" t="s">
        <v>32</v>
      </c>
      <c r="AX171" s="13" t="s">
        <v>84</v>
      </c>
      <c r="AY171" s="244" t="s">
        <v>125</v>
      </c>
    </row>
    <row r="172" s="2" customFormat="1" ht="31.92453" customHeight="1">
      <c r="A172" s="38"/>
      <c r="B172" s="39"/>
      <c r="C172" s="219" t="s">
        <v>245</v>
      </c>
      <c r="D172" s="219" t="s">
        <v>127</v>
      </c>
      <c r="E172" s="220" t="s">
        <v>246</v>
      </c>
      <c r="F172" s="221" t="s">
        <v>247</v>
      </c>
      <c r="G172" s="222" t="s">
        <v>130</v>
      </c>
      <c r="H172" s="223">
        <v>1255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42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131</v>
      </c>
      <c r="AT172" s="231" t="s">
        <v>127</v>
      </c>
      <c r="AU172" s="231" t="s">
        <v>132</v>
      </c>
      <c r="AY172" s="17" t="s">
        <v>125</v>
      </c>
      <c r="BE172" s="232">
        <f>IF(N172="základná",J172,0)</f>
        <v>0</v>
      </c>
      <c r="BF172" s="232">
        <f>IF(N172="znížená",J172,0)</f>
        <v>0</v>
      </c>
      <c r="BG172" s="232">
        <f>IF(N172="zákl. prenesená",J172,0)</f>
        <v>0</v>
      </c>
      <c r="BH172" s="232">
        <f>IF(N172="zníž. prenesená",J172,0)</f>
        <v>0</v>
      </c>
      <c r="BI172" s="232">
        <f>IF(N172="nulová",J172,0)</f>
        <v>0</v>
      </c>
      <c r="BJ172" s="17" t="s">
        <v>132</v>
      </c>
      <c r="BK172" s="232">
        <f>ROUND(I172*H172,2)</f>
        <v>0</v>
      </c>
      <c r="BL172" s="17" t="s">
        <v>131</v>
      </c>
      <c r="BM172" s="231" t="s">
        <v>248</v>
      </c>
    </row>
    <row r="173" s="2" customFormat="1" ht="21.0566" customHeight="1">
      <c r="A173" s="38"/>
      <c r="B173" s="39"/>
      <c r="C173" s="219" t="s">
        <v>249</v>
      </c>
      <c r="D173" s="219" t="s">
        <v>127</v>
      </c>
      <c r="E173" s="220" t="s">
        <v>250</v>
      </c>
      <c r="F173" s="221" t="s">
        <v>251</v>
      </c>
      <c r="G173" s="222" t="s">
        <v>136</v>
      </c>
      <c r="H173" s="223">
        <v>16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42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131</v>
      </c>
      <c r="AT173" s="231" t="s">
        <v>127</v>
      </c>
      <c r="AU173" s="231" t="s">
        <v>132</v>
      </c>
      <c r="AY173" s="17" t="s">
        <v>125</v>
      </c>
      <c r="BE173" s="232">
        <f>IF(N173="základná",J173,0)</f>
        <v>0</v>
      </c>
      <c r="BF173" s="232">
        <f>IF(N173="znížená",J173,0)</f>
        <v>0</v>
      </c>
      <c r="BG173" s="232">
        <f>IF(N173="zákl. prenesená",J173,0)</f>
        <v>0</v>
      </c>
      <c r="BH173" s="232">
        <f>IF(N173="zníž. prenesená",J173,0)</f>
        <v>0</v>
      </c>
      <c r="BI173" s="232">
        <f>IF(N173="nulová",J173,0)</f>
        <v>0</v>
      </c>
      <c r="BJ173" s="17" t="s">
        <v>132</v>
      </c>
      <c r="BK173" s="232">
        <f>ROUND(I173*H173,2)</f>
        <v>0</v>
      </c>
      <c r="BL173" s="17" t="s">
        <v>131</v>
      </c>
      <c r="BM173" s="231" t="s">
        <v>252</v>
      </c>
    </row>
    <row r="174" s="2" customFormat="1" ht="21.0566" customHeight="1">
      <c r="A174" s="38"/>
      <c r="B174" s="39"/>
      <c r="C174" s="219" t="s">
        <v>253</v>
      </c>
      <c r="D174" s="219" t="s">
        <v>127</v>
      </c>
      <c r="E174" s="220" t="s">
        <v>254</v>
      </c>
      <c r="F174" s="221" t="s">
        <v>255</v>
      </c>
      <c r="G174" s="222" t="s">
        <v>136</v>
      </c>
      <c r="H174" s="223">
        <v>3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42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131</v>
      </c>
      <c r="AT174" s="231" t="s">
        <v>127</v>
      </c>
      <c r="AU174" s="231" t="s">
        <v>132</v>
      </c>
      <c r="AY174" s="17" t="s">
        <v>125</v>
      </c>
      <c r="BE174" s="232">
        <f>IF(N174="základná",J174,0)</f>
        <v>0</v>
      </c>
      <c r="BF174" s="232">
        <f>IF(N174="znížená",J174,0)</f>
        <v>0</v>
      </c>
      <c r="BG174" s="232">
        <f>IF(N174="zákl. prenesená",J174,0)</f>
        <v>0</v>
      </c>
      <c r="BH174" s="232">
        <f>IF(N174="zníž. prenesená",J174,0)</f>
        <v>0</v>
      </c>
      <c r="BI174" s="232">
        <f>IF(N174="nulová",J174,0)</f>
        <v>0</v>
      </c>
      <c r="BJ174" s="17" t="s">
        <v>132</v>
      </c>
      <c r="BK174" s="232">
        <f>ROUND(I174*H174,2)</f>
        <v>0</v>
      </c>
      <c r="BL174" s="17" t="s">
        <v>131</v>
      </c>
      <c r="BM174" s="231" t="s">
        <v>256</v>
      </c>
    </row>
    <row r="175" s="2" customFormat="1" ht="21.0566" customHeight="1">
      <c r="A175" s="38"/>
      <c r="B175" s="39"/>
      <c r="C175" s="219" t="s">
        <v>257</v>
      </c>
      <c r="D175" s="219" t="s">
        <v>127</v>
      </c>
      <c r="E175" s="220" t="s">
        <v>258</v>
      </c>
      <c r="F175" s="221" t="s">
        <v>259</v>
      </c>
      <c r="G175" s="222" t="s">
        <v>136</v>
      </c>
      <c r="H175" s="223">
        <v>1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42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131</v>
      </c>
      <c r="AT175" s="231" t="s">
        <v>127</v>
      </c>
      <c r="AU175" s="231" t="s">
        <v>132</v>
      </c>
      <c r="AY175" s="17" t="s">
        <v>125</v>
      </c>
      <c r="BE175" s="232">
        <f>IF(N175="základná",J175,0)</f>
        <v>0</v>
      </c>
      <c r="BF175" s="232">
        <f>IF(N175="znížená",J175,0)</f>
        <v>0</v>
      </c>
      <c r="BG175" s="232">
        <f>IF(N175="zákl. prenesená",J175,0)</f>
        <v>0</v>
      </c>
      <c r="BH175" s="232">
        <f>IF(N175="zníž. prenesená",J175,0)</f>
        <v>0</v>
      </c>
      <c r="BI175" s="232">
        <f>IF(N175="nulová",J175,0)</f>
        <v>0</v>
      </c>
      <c r="BJ175" s="17" t="s">
        <v>132</v>
      </c>
      <c r="BK175" s="232">
        <f>ROUND(I175*H175,2)</f>
        <v>0</v>
      </c>
      <c r="BL175" s="17" t="s">
        <v>131</v>
      </c>
      <c r="BM175" s="231" t="s">
        <v>260</v>
      </c>
    </row>
    <row r="176" s="2" customFormat="1" ht="21.0566" customHeight="1">
      <c r="A176" s="38"/>
      <c r="B176" s="39"/>
      <c r="C176" s="219" t="s">
        <v>261</v>
      </c>
      <c r="D176" s="219" t="s">
        <v>127</v>
      </c>
      <c r="E176" s="220" t="s">
        <v>262</v>
      </c>
      <c r="F176" s="221" t="s">
        <v>263</v>
      </c>
      <c r="G176" s="222" t="s">
        <v>136</v>
      </c>
      <c r="H176" s="223">
        <v>3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42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131</v>
      </c>
      <c r="AT176" s="231" t="s">
        <v>127</v>
      </c>
      <c r="AU176" s="231" t="s">
        <v>132</v>
      </c>
      <c r="AY176" s="17" t="s">
        <v>125</v>
      </c>
      <c r="BE176" s="232">
        <f>IF(N176="základná",J176,0)</f>
        <v>0</v>
      </c>
      <c r="BF176" s="232">
        <f>IF(N176="znížená",J176,0)</f>
        <v>0</v>
      </c>
      <c r="BG176" s="232">
        <f>IF(N176="zákl. prenesená",J176,0)</f>
        <v>0</v>
      </c>
      <c r="BH176" s="232">
        <f>IF(N176="zníž. prenesená",J176,0)</f>
        <v>0</v>
      </c>
      <c r="BI176" s="232">
        <f>IF(N176="nulová",J176,0)</f>
        <v>0</v>
      </c>
      <c r="BJ176" s="17" t="s">
        <v>132</v>
      </c>
      <c r="BK176" s="232">
        <f>ROUND(I176*H176,2)</f>
        <v>0</v>
      </c>
      <c r="BL176" s="17" t="s">
        <v>131</v>
      </c>
      <c r="BM176" s="231" t="s">
        <v>264</v>
      </c>
    </row>
    <row r="177" s="2" customFormat="1" ht="21.0566" customHeight="1">
      <c r="A177" s="38"/>
      <c r="B177" s="39"/>
      <c r="C177" s="219" t="s">
        <v>265</v>
      </c>
      <c r="D177" s="219" t="s">
        <v>127</v>
      </c>
      <c r="E177" s="220" t="s">
        <v>266</v>
      </c>
      <c r="F177" s="221" t="s">
        <v>267</v>
      </c>
      <c r="G177" s="222" t="s">
        <v>136</v>
      </c>
      <c r="H177" s="223">
        <v>2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42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131</v>
      </c>
      <c r="AT177" s="231" t="s">
        <v>127</v>
      </c>
      <c r="AU177" s="231" t="s">
        <v>132</v>
      </c>
      <c r="AY177" s="17" t="s">
        <v>125</v>
      </c>
      <c r="BE177" s="232">
        <f>IF(N177="základná",J177,0)</f>
        <v>0</v>
      </c>
      <c r="BF177" s="232">
        <f>IF(N177="znížená",J177,0)</f>
        <v>0</v>
      </c>
      <c r="BG177" s="232">
        <f>IF(N177="zákl. prenesená",J177,0)</f>
        <v>0</v>
      </c>
      <c r="BH177" s="232">
        <f>IF(N177="zníž. prenesená",J177,0)</f>
        <v>0</v>
      </c>
      <c r="BI177" s="232">
        <f>IF(N177="nulová",J177,0)</f>
        <v>0</v>
      </c>
      <c r="BJ177" s="17" t="s">
        <v>132</v>
      </c>
      <c r="BK177" s="232">
        <f>ROUND(I177*H177,2)</f>
        <v>0</v>
      </c>
      <c r="BL177" s="17" t="s">
        <v>131</v>
      </c>
      <c r="BM177" s="231" t="s">
        <v>268</v>
      </c>
    </row>
    <row r="178" s="2" customFormat="1" ht="31.92453" customHeight="1">
      <c r="A178" s="38"/>
      <c r="B178" s="39"/>
      <c r="C178" s="219" t="s">
        <v>269</v>
      </c>
      <c r="D178" s="219" t="s">
        <v>127</v>
      </c>
      <c r="E178" s="220" t="s">
        <v>270</v>
      </c>
      <c r="F178" s="221" t="s">
        <v>271</v>
      </c>
      <c r="G178" s="222" t="s">
        <v>180</v>
      </c>
      <c r="H178" s="223">
        <v>2990.7240000000002</v>
      </c>
      <c r="I178" s="224"/>
      <c r="J178" s="225">
        <f>ROUND(I178*H178,2)</f>
        <v>0</v>
      </c>
      <c r="K178" s="226"/>
      <c r="L178" s="44"/>
      <c r="M178" s="227" t="s">
        <v>1</v>
      </c>
      <c r="N178" s="228" t="s">
        <v>42</v>
      </c>
      <c r="O178" s="91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1" t="s">
        <v>131</v>
      </c>
      <c r="AT178" s="231" t="s">
        <v>127</v>
      </c>
      <c r="AU178" s="231" t="s">
        <v>132</v>
      </c>
      <c r="AY178" s="17" t="s">
        <v>125</v>
      </c>
      <c r="BE178" s="232">
        <f>IF(N178="základná",J178,0)</f>
        <v>0</v>
      </c>
      <c r="BF178" s="232">
        <f>IF(N178="znížená",J178,0)</f>
        <v>0</v>
      </c>
      <c r="BG178" s="232">
        <f>IF(N178="zákl. prenesená",J178,0)</f>
        <v>0</v>
      </c>
      <c r="BH178" s="232">
        <f>IF(N178="zníž. prenesená",J178,0)</f>
        <v>0</v>
      </c>
      <c r="BI178" s="232">
        <f>IF(N178="nulová",J178,0)</f>
        <v>0</v>
      </c>
      <c r="BJ178" s="17" t="s">
        <v>132</v>
      </c>
      <c r="BK178" s="232">
        <f>ROUND(I178*H178,2)</f>
        <v>0</v>
      </c>
      <c r="BL178" s="17" t="s">
        <v>131</v>
      </c>
      <c r="BM178" s="231" t="s">
        <v>272</v>
      </c>
    </row>
    <row r="179" s="13" customFormat="1">
      <c r="A179" s="13"/>
      <c r="B179" s="233"/>
      <c r="C179" s="234"/>
      <c r="D179" s="235" t="s">
        <v>182</v>
      </c>
      <c r="E179" s="236" t="s">
        <v>1</v>
      </c>
      <c r="F179" s="237" t="s">
        <v>273</v>
      </c>
      <c r="G179" s="234"/>
      <c r="H179" s="238">
        <v>2097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182</v>
      </c>
      <c r="AU179" s="244" t="s">
        <v>132</v>
      </c>
      <c r="AV179" s="13" t="s">
        <v>132</v>
      </c>
      <c r="AW179" s="13" t="s">
        <v>32</v>
      </c>
      <c r="AX179" s="13" t="s">
        <v>76</v>
      </c>
      <c r="AY179" s="244" t="s">
        <v>125</v>
      </c>
    </row>
    <row r="180" s="13" customFormat="1">
      <c r="A180" s="13"/>
      <c r="B180" s="233"/>
      <c r="C180" s="234"/>
      <c r="D180" s="235" t="s">
        <v>182</v>
      </c>
      <c r="E180" s="236" t="s">
        <v>1</v>
      </c>
      <c r="F180" s="237" t="s">
        <v>274</v>
      </c>
      <c r="G180" s="234"/>
      <c r="H180" s="238">
        <v>893.72400000000005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182</v>
      </c>
      <c r="AU180" s="244" t="s">
        <v>132</v>
      </c>
      <c r="AV180" s="13" t="s">
        <v>132</v>
      </c>
      <c r="AW180" s="13" t="s">
        <v>32</v>
      </c>
      <c r="AX180" s="13" t="s">
        <v>76</v>
      </c>
      <c r="AY180" s="244" t="s">
        <v>125</v>
      </c>
    </row>
    <row r="181" s="14" customFormat="1">
      <c r="A181" s="14"/>
      <c r="B181" s="245"/>
      <c r="C181" s="246"/>
      <c r="D181" s="235" t="s">
        <v>182</v>
      </c>
      <c r="E181" s="247" t="s">
        <v>1</v>
      </c>
      <c r="F181" s="248" t="s">
        <v>209</v>
      </c>
      <c r="G181" s="246"/>
      <c r="H181" s="249">
        <v>2990.7240000000002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182</v>
      </c>
      <c r="AU181" s="255" t="s">
        <v>132</v>
      </c>
      <c r="AV181" s="14" t="s">
        <v>131</v>
      </c>
      <c r="AW181" s="14" t="s">
        <v>32</v>
      </c>
      <c r="AX181" s="14" t="s">
        <v>84</v>
      </c>
      <c r="AY181" s="255" t="s">
        <v>125</v>
      </c>
    </row>
    <row r="182" s="2" customFormat="1" ht="42.79245" customHeight="1">
      <c r="A182" s="38"/>
      <c r="B182" s="39"/>
      <c r="C182" s="219" t="s">
        <v>275</v>
      </c>
      <c r="D182" s="219" t="s">
        <v>127</v>
      </c>
      <c r="E182" s="220" t="s">
        <v>276</v>
      </c>
      <c r="F182" s="221" t="s">
        <v>277</v>
      </c>
      <c r="G182" s="222" t="s">
        <v>180</v>
      </c>
      <c r="H182" s="223">
        <v>5981.4480000000003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42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131</v>
      </c>
      <c r="AT182" s="231" t="s">
        <v>127</v>
      </c>
      <c r="AU182" s="231" t="s">
        <v>132</v>
      </c>
      <c r="AY182" s="17" t="s">
        <v>125</v>
      </c>
      <c r="BE182" s="232">
        <f>IF(N182="základná",J182,0)</f>
        <v>0</v>
      </c>
      <c r="BF182" s="232">
        <f>IF(N182="znížená",J182,0)</f>
        <v>0</v>
      </c>
      <c r="BG182" s="232">
        <f>IF(N182="zákl. prenesená",J182,0)</f>
        <v>0</v>
      </c>
      <c r="BH182" s="232">
        <f>IF(N182="zníž. prenesená",J182,0)</f>
        <v>0</v>
      </c>
      <c r="BI182" s="232">
        <f>IF(N182="nulová",J182,0)</f>
        <v>0</v>
      </c>
      <c r="BJ182" s="17" t="s">
        <v>132</v>
      </c>
      <c r="BK182" s="232">
        <f>ROUND(I182*H182,2)</f>
        <v>0</v>
      </c>
      <c r="BL182" s="17" t="s">
        <v>131</v>
      </c>
      <c r="BM182" s="231" t="s">
        <v>278</v>
      </c>
    </row>
    <row r="183" s="13" customFormat="1">
      <c r="A183" s="13"/>
      <c r="B183" s="233"/>
      <c r="C183" s="234"/>
      <c r="D183" s="235" t="s">
        <v>182</v>
      </c>
      <c r="E183" s="236" t="s">
        <v>1</v>
      </c>
      <c r="F183" s="237" t="s">
        <v>279</v>
      </c>
      <c r="G183" s="234"/>
      <c r="H183" s="238">
        <v>5981.4480000000003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182</v>
      </c>
      <c r="AU183" s="244" t="s">
        <v>132</v>
      </c>
      <c r="AV183" s="13" t="s">
        <v>132</v>
      </c>
      <c r="AW183" s="13" t="s">
        <v>32</v>
      </c>
      <c r="AX183" s="13" t="s">
        <v>84</v>
      </c>
      <c r="AY183" s="244" t="s">
        <v>125</v>
      </c>
    </row>
    <row r="184" s="2" customFormat="1" ht="21.0566" customHeight="1">
      <c r="A184" s="38"/>
      <c r="B184" s="39"/>
      <c r="C184" s="219" t="s">
        <v>280</v>
      </c>
      <c r="D184" s="219" t="s">
        <v>127</v>
      </c>
      <c r="E184" s="220" t="s">
        <v>281</v>
      </c>
      <c r="F184" s="221" t="s">
        <v>282</v>
      </c>
      <c r="G184" s="222" t="s">
        <v>136</v>
      </c>
      <c r="H184" s="223">
        <v>16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42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131</v>
      </c>
      <c r="AT184" s="231" t="s">
        <v>127</v>
      </c>
      <c r="AU184" s="231" t="s">
        <v>132</v>
      </c>
      <c r="AY184" s="17" t="s">
        <v>125</v>
      </c>
      <c r="BE184" s="232">
        <f>IF(N184="základná",J184,0)</f>
        <v>0</v>
      </c>
      <c r="BF184" s="232">
        <f>IF(N184="znížená",J184,0)</f>
        <v>0</v>
      </c>
      <c r="BG184" s="232">
        <f>IF(N184="zákl. prenesená",J184,0)</f>
        <v>0</v>
      </c>
      <c r="BH184" s="232">
        <f>IF(N184="zníž. prenesená",J184,0)</f>
        <v>0</v>
      </c>
      <c r="BI184" s="232">
        <f>IF(N184="nulová",J184,0)</f>
        <v>0</v>
      </c>
      <c r="BJ184" s="17" t="s">
        <v>132</v>
      </c>
      <c r="BK184" s="232">
        <f>ROUND(I184*H184,2)</f>
        <v>0</v>
      </c>
      <c r="BL184" s="17" t="s">
        <v>131</v>
      </c>
      <c r="BM184" s="231" t="s">
        <v>283</v>
      </c>
    </row>
    <row r="185" s="2" customFormat="1" ht="21.0566" customHeight="1">
      <c r="A185" s="38"/>
      <c r="B185" s="39"/>
      <c r="C185" s="219" t="s">
        <v>284</v>
      </c>
      <c r="D185" s="219" t="s">
        <v>127</v>
      </c>
      <c r="E185" s="220" t="s">
        <v>285</v>
      </c>
      <c r="F185" s="221" t="s">
        <v>286</v>
      </c>
      <c r="G185" s="222" t="s">
        <v>136</v>
      </c>
      <c r="H185" s="223">
        <v>3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42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131</v>
      </c>
      <c r="AT185" s="231" t="s">
        <v>127</v>
      </c>
      <c r="AU185" s="231" t="s">
        <v>132</v>
      </c>
      <c r="AY185" s="17" t="s">
        <v>125</v>
      </c>
      <c r="BE185" s="232">
        <f>IF(N185="základná",J185,0)</f>
        <v>0</v>
      </c>
      <c r="BF185" s="232">
        <f>IF(N185="znížená",J185,0)</f>
        <v>0</v>
      </c>
      <c r="BG185" s="232">
        <f>IF(N185="zákl. prenesená",J185,0)</f>
        <v>0</v>
      </c>
      <c r="BH185" s="232">
        <f>IF(N185="zníž. prenesená",J185,0)</f>
        <v>0</v>
      </c>
      <c r="BI185" s="232">
        <f>IF(N185="nulová",J185,0)</f>
        <v>0</v>
      </c>
      <c r="BJ185" s="17" t="s">
        <v>132</v>
      </c>
      <c r="BK185" s="232">
        <f>ROUND(I185*H185,2)</f>
        <v>0</v>
      </c>
      <c r="BL185" s="17" t="s">
        <v>131</v>
      </c>
      <c r="BM185" s="231" t="s">
        <v>287</v>
      </c>
    </row>
    <row r="186" s="2" customFormat="1" ht="21.0566" customHeight="1">
      <c r="A186" s="38"/>
      <c r="B186" s="39"/>
      <c r="C186" s="219" t="s">
        <v>288</v>
      </c>
      <c r="D186" s="219" t="s">
        <v>127</v>
      </c>
      <c r="E186" s="220" t="s">
        <v>289</v>
      </c>
      <c r="F186" s="221" t="s">
        <v>290</v>
      </c>
      <c r="G186" s="222" t="s">
        <v>136</v>
      </c>
      <c r="H186" s="223">
        <v>1</v>
      </c>
      <c r="I186" s="224"/>
      <c r="J186" s="225">
        <f>ROUND(I186*H186,2)</f>
        <v>0</v>
      </c>
      <c r="K186" s="226"/>
      <c r="L186" s="44"/>
      <c r="M186" s="227" t="s">
        <v>1</v>
      </c>
      <c r="N186" s="228" t="s">
        <v>42</v>
      </c>
      <c r="O186" s="91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1" t="s">
        <v>131</v>
      </c>
      <c r="AT186" s="231" t="s">
        <v>127</v>
      </c>
      <c r="AU186" s="231" t="s">
        <v>132</v>
      </c>
      <c r="AY186" s="17" t="s">
        <v>125</v>
      </c>
      <c r="BE186" s="232">
        <f>IF(N186="základná",J186,0)</f>
        <v>0</v>
      </c>
      <c r="BF186" s="232">
        <f>IF(N186="znížená",J186,0)</f>
        <v>0</v>
      </c>
      <c r="BG186" s="232">
        <f>IF(N186="zákl. prenesená",J186,0)</f>
        <v>0</v>
      </c>
      <c r="BH186" s="232">
        <f>IF(N186="zníž. prenesená",J186,0)</f>
        <v>0</v>
      </c>
      <c r="BI186" s="232">
        <f>IF(N186="nulová",J186,0)</f>
        <v>0</v>
      </c>
      <c r="BJ186" s="17" t="s">
        <v>132</v>
      </c>
      <c r="BK186" s="232">
        <f>ROUND(I186*H186,2)</f>
        <v>0</v>
      </c>
      <c r="BL186" s="17" t="s">
        <v>131</v>
      </c>
      <c r="BM186" s="231" t="s">
        <v>291</v>
      </c>
    </row>
    <row r="187" s="2" customFormat="1" ht="21.0566" customHeight="1">
      <c r="A187" s="38"/>
      <c r="B187" s="39"/>
      <c r="C187" s="219" t="s">
        <v>292</v>
      </c>
      <c r="D187" s="219" t="s">
        <v>127</v>
      </c>
      <c r="E187" s="220" t="s">
        <v>293</v>
      </c>
      <c r="F187" s="221" t="s">
        <v>294</v>
      </c>
      <c r="G187" s="222" t="s">
        <v>136</v>
      </c>
      <c r="H187" s="223">
        <v>3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42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131</v>
      </c>
      <c r="AT187" s="231" t="s">
        <v>127</v>
      </c>
      <c r="AU187" s="231" t="s">
        <v>132</v>
      </c>
      <c r="AY187" s="17" t="s">
        <v>125</v>
      </c>
      <c r="BE187" s="232">
        <f>IF(N187="základná",J187,0)</f>
        <v>0</v>
      </c>
      <c r="BF187" s="232">
        <f>IF(N187="znížená",J187,0)</f>
        <v>0</v>
      </c>
      <c r="BG187" s="232">
        <f>IF(N187="zákl. prenesená",J187,0)</f>
        <v>0</v>
      </c>
      <c r="BH187" s="232">
        <f>IF(N187="zníž. prenesená",J187,0)</f>
        <v>0</v>
      </c>
      <c r="BI187" s="232">
        <f>IF(N187="nulová",J187,0)</f>
        <v>0</v>
      </c>
      <c r="BJ187" s="17" t="s">
        <v>132</v>
      </c>
      <c r="BK187" s="232">
        <f>ROUND(I187*H187,2)</f>
        <v>0</v>
      </c>
      <c r="BL187" s="17" t="s">
        <v>131</v>
      </c>
      <c r="BM187" s="231" t="s">
        <v>295</v>
      </c>
    </row>
    <row r="188" s="2" customFormat="1" ht="21.0566" customHeight="1">
      <c r="A188" s="38"/>
      <c r="B188" s="39"/>
      <c r="C188" s="219" t="s">
        <v>296</v>
      </c>
      <c r="D188" s="219" t="s">
        <v>127</v>
      </c>
      <c r="E188" s="220" t="s">
        <v>297</v>
      </c>
      <c r="F188" s="221" t="s">
        <v>298</v>
      </c>
      <c r="G188" s="222" t="s">
        <v>136</v>
      </c>
      <c r="H188" s="223">
        <v>2</v>
      </c>
      <c r="I188" s="224"/>
      <c r="J188" s="225">
        <f>ROUND(I188*H188,2)</f>
        <v>0</v>
      </c>
      <c r="K188" s="226"/>
      <c r="L188" s="44"/>
      <c r="M188" s="227" t="s">
        <v>1</v>
      </c>
      <c r="N188" s="228" t="s">
        <v>42</v>
      </c>
      <c r="O188" s="91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231" t="s">
        <v>131</v>
      </c>
      <c r="AT188" s="231" t="s">
        <v>127</v>
      </c>
      <c r="AU188" s="231" t="s">
        <v>132</v>
      </c>
      <c r="AY188" s="17" t="s">
        <v>125</v>
      </c>
      <c r="BE188" s="232">
        <f>IF(N188="základná",J188,0)</f>
        <v>0</v>
      </c>
      <c r="BF188" s="232">
        <f>IF(N188="znížená",J188,0)</f>
        <v>0</v>
      </c>
      <c r="BG188" s="232">
        <f>IF(N188="zákl. prenesená",J188,0)</f>
        <v>0</v>
      </c>
      <c r="BH188" s="232">
        <f>IF(N188="zníž. prenesená",J188,0)</f>
        <v>0</v>
      </c>
      <c r="BI188" s="232">
        <f>IF(N188="nulová",J188,0)</f>
        <v>0</v>
      </c>
      <c r="BJ188" s="17" t="s">
        <v>132</v>
      </c>
      <c r="BK188" s="232">
        <f>ROUND(I188*H188,2)</f>
        <v>0</v>
      </c>
      <c r="BL188" s="17" t="s">
        <v>131</v>
      </c>
      <c r="BM188" s="231" t="s">
        <v>299</v>
      </c>
    </row>
    <row r="189" s="2" customFormat="1" ht="21.0566" customHeight="1">
      <c r="A189" s="38"/>
      <c r="B189" s="39"/>
      <c r="C189" s="219" t="s">
        <v>300</v>
      </c>
      <c r="D189" s="219" t="s">
        <v>127</v>
      </c>
      <c r="E189" s="220" t="s">
        <v>301</v>
      </c>
      <c r="F189" s="221" t="s">
        <v>302</v>
      </c>
      <c r="G189" s="222" t="s">
        <v>136</v>
      </c>
      <c r="H189" s="223">
        <v>16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42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131</v>
      </c>
      <c r="AT189" s="231" t="s">
        <v>127</v>
      </c>
      <c r="AU189" s="231" t="s">
        <v>132</v>
      </c>
      <c r="AY189" s="17" t="s">
        <v>125</v>
      </c>
      <c r="BE189" s="232">
        <f>IF(N189="základná",J189,0)</f>
        <v>0</v>
      </c>
      <c r="BF189" s="232">
        <f>IF(N189="znížená",J189,0)</f>
        <v>0</v>
      </c>
      <c r="BG189" s="232">
        <f>IF(N189="zákl. prenesená",J189,0)</f>
        <v>0</v>
      </c>
      <c r="BH189" s="232">
        <f>IF(N189="zníž. prenesená",J189,0)</f>
        <v>0</v>
      </c>
      <c r="BI189" s="232">
        <f>IF(N189="nulová",J189,0)</f>
        <v>0</v>
      </c>
      <c r="BJ189" s="17" t="s">
        <v>132</v>
      </c>
      <c r="BK189" s="232">
        <f>ROUND(I189*H189,2)</f>
        <v>0</v>
      </c>
      <c r="BL189" s="17" t="s">
        <v>131</v>
      </c>
      <c r="BM189" s="231" t="s">
        <v>303</v>
      </c>
    </row>
    <row r="190" s="2" customFormat="1" ht="21.0566" customHeight="1">
      <c r="A190" s="38"/>
      <c r="B190" s="39"/>
      <c r="C190" s="219" t="s">
        <v>304</v>
      </c>
      <c r="D190" s="219" t="s">
        <v>127</v>
      </c>
      <c r="E190" s="220" t="s">
        <v>305</v>
      </c>
      <c r="F190" s="221" t="s">
        <v>306</v>
      </c>
      <c r="G190" s="222" t="s">
        <v>136</v>
      </c>
      <c r="H190" s="223">
        <v>3</v>
      </c>
      <c r="I190" s="224"/>
      <c r="J190" s="225">
        <f>ROUND(I190*H190,2)</f>
        <v>0</v>
      </c>
      <c r="K190" s="226"/>
      <c r="L190" s="44"/>
      <c r="M190" s="227" t="s">
        <v>1</v>
      </c>
      <c r="N190" s="228" t="s">
        <v>42</v>
      </c>
      <c r="O190" s="91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1" t="s">
        <v>131</v>
      </c>
      <c r="AT190" s="231" t="s">
        <v>127</v>
      </c>
      <c r="AU190" s="231" t="s">
        <v>132</v>
      </c>
      <c r="AY190" s="17" t="s">
        <v>125</v>
      </c>
      <c r="BE190" s="232">
        <f>IF(N190="základná",J190,0)</f>
        <v>0</v>
      </c>
      <c r="BF190" s="232">
        <f>IF(N190="znížená",J190,0)</f>
        <v>0</v>
      </c>
      <c r="BG190" s="232">
        <f>IF(N190="zákl. prenesená",J190,0)</f>
        <v>0</v>
      </c>
      <c r="BH190" s="232">
        <f>IF(N190="zníž. prenesená",J190,0)</f>
        <v>0</v>
      </c>
      <c r="BI190" s="232">
        <f>IF(N190="nulová",J190,0)</f>
        <v>0</v>
      </c>
      <c r="BJ190" s="17" t="s">
        <v>132</v>
      </c>
      <c r="BK190" s="232">
        <f>ROUND(I190*H190,2)</f>
        <v>0</v>
      </c>
      <c r="BL190" s="17" t="s">
        <v>131</v>
      </c>
      <c r="BM190" s="231" t="s">
        <v>307</v>
      </c>
    </row>
    <row r="191" s="2" customFormat="1" ht="21.0566" customHeight="1">
      <c r="A191" s="38"/>
      <c r="B191" s="39"/>
      <c r="C191" s="219" t="s">
        <v>308</v>
      </c>
      <c r="D191" s="219" t="s">
        <v>127</v>
      </c>
      <c r="E191" s="220" t="s">
        <v>309</v>
      </c>
      <c r="F191" s="221" t="s">
        <v>310</v>
      </c>
      <c r="G191" s="222" t="s">
        <v>136</v>
      </c>
      <c r="H191" s="223">
        <v>1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42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131</v>
      </c>
      <c r="AT191" s="231" t="s">
        <v>127</v>
      </c>
      <c r="AU191" s="231" t="s">
        <v>132</v>
      </c>
      <c r="AY191" s="17" t="s">
        <v>125</v>
      </c>
      <c r="BE191" s="232">
        <f>IF(N191="základná",J191,0)</f>
        <v>0</v>
      </c>
      <c r="BF191" s="232">
        <f>IF(N191="znížená",J191,0)</f>
        <v>0</v>
      </c>
      <c r="BG191" s="232">
        <f>IF(N191="zákl. prenesená",J191,0)</f>
        <v>0</v>
      </c>
      <c r="BH191" s="232">
        <f>IF(N191="zníž. prenesená",J191,0)</f>
        <v>0</v>
      </c>
      <c r="BI191" s="232">
        <f>IF(N191="nulová",J191,0)</f>
        <v>0</v>
      </c>
      <c r="BJ191" s="17" t="s">
        <v>132</v>
      </c>
      <c r="BK191" s="232">
        <f>ROUND(I191*H191,2)</f>
        <v>0</v>
      </c>
      <c r="BL191" s="17" t="s">
        <v>131</v>
      </c>
      <c r="BM191" s="231" t="s">
        <v>311</v>
      </c>
    </row>
    <row r="192" s="2" customFormat="1" ht="21.0566" customHeight="1">
      <c r="A192" s="38"/>
      <c r="B192" s="39"/>
      <c r="C192" s="219" t="s">
        <v>312</v>
      </c>
      <c r="D192" s="219" t="s">
        <v>127</v>
      </c>
      <c r="E192" s="220" t="s">
        <v>313</v>
      </c>
      <c r="F192" s="221" t="s">
        <v>314</v>
      </c>
      <c r="G192" s="222" t="s">
        <v>136</v>
      </c>
      <c r="H192" s="223">
        <v>3</v>
      </c>
      <c r="I192" s="224"/>
      <c r="J192" s="225">
        <f>ROUND(I192*H192,2)</f>
        <v>0</v>
      </c>
      <c r="K192" s="226"/>
      <c r="L192" s="44"/>
      <c r="M192" s="227" t="s">
        <v>1</v>
      </c>
      <c r="N192" s="228" t="s">
        <v>42</v>
      </c>
      <c r="O192" s="91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31" t="s">
        <v>131</v>
      </c>
      <c r="AT192" s="231" t="s">
        <v>127</v>
      </c>
      <c r="AU192" s="231" t="s">
        <v>132</v>
      </c>
      <c r="AY192" s="17" t="s">
        <v>125</v>
      </c>
      <c r="BE192" s="232">
        <f>IF(N192="základná",J192,0)</f>
        <v>0</v>
      </c>
      <c r="BF192" s="232">
        <f>IF(N192="znížená",J192,0)</f>
        <v>0</v>
      </c>
      <c r="BG192" s="232">
        <f>IF(N192="zákl. prenesená",J192,0)</f>
        <v>0</v>
      </c>
      <c r="BH192" s="232">
        <f>IF(N192="zníž. prenesená",J192,0)</f>
        <v>0</v>
      </c>
      <c r="BI192" s="232">
        <f>IF(N192="nulová",J192,0)</f>
        <v>0</v>
      </c>
      <c r="BJ192" s="17" t="s">
        <v>132</v>
      </c>
      <c r="BK192" s="232">
        <f>ROUND(I192*H192,2)</f>
        <v>0</v>
      </c>
      <c r="BL192" s="17" t="s">
        <v>131</v>
      </c>
      <c r="BM192" s="231" t="s">
        <v>315</v>
      </c>
    </row>
    <row r="193" s="2" customFormat="1" ht="21.0566" customHeight="1">
      <c r="A193" s="38"/>
      <c r="B193" s="39"/>
      <c r="C193" s="219" t="s">
        <v>316</v>
      </c>
      <c r="D193" s="219" t="s">
        <v>127</v>
      </c>
      <c r="E193" s="220" t="s">
        <v>317</v>
      </c>
      <c r="F193" s="221" t="s">
        <v>318</v>
      </c>
      <c r="G193" s="222" t="s">
        <v>136</v>
      </c>
      <c r="H193" s="223">
        <v>2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42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131</v>
      </c>
      <c r="AT193" s="231" t="s">
        <v>127</v>
      </c>
      <c r="AU193" s="231" t="s">
        <v>132</v>
      </c>
      <c r="AY193" s="17" t="s">
        <v>125</v>
      </c>
      <c r="BE193" s="232">
        <f>IF(N193="základná",J193,0)</f>
        <v>0</v>
      </c>
      <c r="BF193" s="232">
        <f>IF(N193="znížená",J193,0)</f>
        <v>0</v>
      </c>
      <c r="BG193" s="232">
        <f>IF(N193="zákl. prenesená",J193,0)</f>
        <v>0</v>
      </c>
      <c r="BH193" s="232">
        <f>IF(N193="zníž. prenesená",J193,0)</f>
        <v>0</v>
      </c>
      <c r="BI193" s="232">
        <f>IF(N193="nulová",J193,0)</f>
        <v>0</v>
      </c>
      <c r="BJ193" s="17" t="s">
        <v>132</v>
      </c>
      <c r="BK193" s="232">
        <f>ROUND(I193*H193,2)</f>
        <v>0</v>
      </c>
      <c r="BL193" s="17" t="s">
        <v>131</v>
      </c>
      <c r="BM193" s="231" t="s">
        <v>319</v>
      </c>
    </row>
    <row r="194" s="2" customFormat="1" ht="21.0566" customHeight="1">
      <c r="A194" s="38"/>
      <c r="B194" s="39"/>
      <c r="C194" s="219" t="s">
        <v>320</v>
      </c>
      <c r="D194" s="219" t="s">
        <v>127</v>
      </c>
      <c r="E194" s="220" t="s">
        <v>321</v>
      </c>
      <c r="F194" s="221" t="s">
        <v>322</v>
      </c>
      <c r="G194" s="222" t="s">
        <v>180</v>
      </c>
      <c r="H194" s="223">
        <v>395</v>
      </c>
      <c r="I194" s="224"/>
      <c r="J194" s="225">
        <f>ROUND(I194*H194,2)</f>
        <v>0</v>
      </c>
      <c r="K194" s="226"/>
      <c r="L194" s="44"/>
      <c r="M194" s="227" t="s">
        <v>1</v>
      </c>
      <c r="N194" s="228" t="s">
        <v>42</v>
      </c>
      <c r="O194" s="91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1" t="s">
        <v>131</v>
      </c>
      <c r="AT194" s="231" t="s">
        <v>127</v>
      </c>
      <c r="AU194" s="231" t="s">
        <v>132</v>
      </c>
      <c r="AY194" s="17" t="s">
        <v>125</v>
      </c>
      <c r="BE194" s="232">
        <f>IF(N194="základná",J194,0)</f>
        <v>0</v>
      </c>
      <c r="BF194" s="232">
        <f>IF(N194="znížená",J194,0)</f>
        <v>0</v>
      </c>
      <c r="BG194" s="232">
        <f>IF(N194="zákl. prenesená",J194,0)</f>
        <v>0</v>
      </c>
      <c r="BH194" s="232">
        <f>IF(N194="zníž. prenesená",J194,0)</f>
        <v>0</v>
      </c>
      <c r="BI194" s="232">
        <f>IF(N194="nulová",J194,0)</f>
        <v>0</v>
      </c>
      <c r="BJ194" s="17" t="s">
        <v>132</v>
      </c>
      <c r="BK194" s="232">
        <f>ROUND(I194*H194,2)</f>
        <v>0</v>
      </c>
      <c r="BL194" s="17" t="s">
        <v>131</v>
      </c>
      <c r="BM194" s="231" t="s">
        <v>323</v>
      </c>
    </row>
    <row r="195" s="13" customFormat="1">
      <c r="A195" s="13"/>
      <c r="B195" s="233"/>
      <c r="C195" s="234"/>
      <c r="D195" s="235" t="s">
        <v>182</v>
      </c>
      <c r="E195" s="236" t="s">
        <v>1</v>
      </c>
      <c r="F195" s="237" t="s">
        <v>244</v>
      </c>
      <c r="G195" s="234"/>
      <c r="H195" s="238">
        <v>395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182</v>
      </c>
      <c r="AU195" s="244" t="s">
        <v>132</v>
      </c>
      <c r="AV195" s="13" t="s">
        <v>132</v>
      </c>
      <c r="AW195" s="13" t="s">
        <v>32</v>
      </c>
      <c r="AX195" s="13" t="s">
        <v>84</v>
      </c>
      <c r="AY195" s="244" t="s">
        <v>125</v>
      </c>
    </row>
    <row r="196" s="2" customFormat="1" ht="21.0566" customHeight="1">
      <c r="A196" s="38"/>
      <c r="B196" s="39"/>
      <c r="C196" s="219" t="s">
        <v>324</v>
      </c>
      <c r="D196" s="219" t="s">
        <v>127</v>
      </c>
      <c r="E196" s="220" t="s">
        <v>325</v>
      </c>
      <c r="F196" s="221" t="s">
        <v>326</v>
      </c>
      <c r="G196" s="222" t="s">
        <v>180</v>
      </c>
      <c r="H196" s="223">
        <v>1760</v>
      </c>
      <c r="I196" s="224"/>
      <c r="J196" s="225">
        <f>ROUND(I196*H196,2)</f>
        <v>0</v>
      </c>
      <c r="K196" s="226"/>
      <c r="L196" s="44"/>
      <c r="M196" s="227" t="s">
        <v>1</v>
      </c>
      <c r="N196" s="228" t="s">
        <v>42</v>
      </c>
      <c r="O196" s="91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31" t="s">
        <v>131</v>
      </c>
      <c r="AT196" s="231" t="s">
        <v>127</v>
      </c>
      <c r="AU196" s="231" t="s">
        <v>132</v>
      </c>
      <c r="AY196" s="17" t="s">
        <v>125</v>
      </c>
      <c r="BE196" s="232">
        <f>IF(N196="základná",J196,0)</f>
        <v>0</v>
      </c>
      <c r="BF196" s="232">
        <f>IF(N196="znížená",J196,0)</f>
        <v>0</v>
      </c>
      <c r="BG196" s="232">
        <f>IF(N196="zákl. prenesená",J196,0)</f>
        <v>0</v>
      </c>
      <c r="BH196" s="232">
        <f>IF(N196="zníž. prenesená",J196,0)</f>
        <v>0</v>
      </c>
      <c r="BI196" s="232">
        <f>IF(N196="nulová",J196,0)</f>
        <v>0</v>
      </c>
      <c r="BJ196" s="17" t="s">
        <v>132</v>
      </c>
      <c r="BK196" s="232">
        <f>ROUND(I196*H196,2)</f>
        <v>0</v>
      </c>
      <c r="BL196" s="17" t="s">
        <v>131</v>
      </c>
      <c r="BM196" s="231" t="s">
        <v>327</v>
      </c>
    </row>
    <row r="197" s="2" customFormat="1" ht="31.92453" customHeight="1">
      <c r="A197" s="38"/>
      <c r="B197" s="39"/>
      <c r="C197" s="219" t="s">
        <v>328</v>
      </c>
      <c r="D197" s="219" t="s">
        <v>127</v>
      </c>
      <c r="E197" s="220" t="s">
        <v>329</v>
      </c>
      <c r="F197" s="221" t="s">
        <v>330</v>
      </c>
      <c r="G197" s="222" t="s">
        <v>180</v>
      </c>
      <c r="H197" s="223">
        <v>2097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42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131</v>
      </c>
      <c r="AT197" s="231" t="s">
        <v>127</v>
      </c>
      <c r="AU197" s="231" t="s">
        <v>132</v>
      </c>
      <c r="AY197" s="17" t="s">
        <v>125</v>
      </c>
      <c r="BE197" s="232">
        <f>IF(N197="základná",J197,0)</f>
        <v>0</v>
      </c>
      <c r="BF197" s="232">
        <f>IF(N197="znížená",J197,0)</f>
        <v>0</v>
      </c>
      <c r="BG197" s="232">
        <f>IF(N197="zákl. prenesená",J197,0)</f>
        <v>0</v>
      </c>
      <c r="BH197" s="232">
        <f>IF(N197="zníž. prenesená",J197,0)</f>
        <v>0</v>
      </c>
      <c r="BI197" s="232">
        <f>IF(N197="nulová",J197,0)</f>
        <v>0</v>
      </c>
      <c r="BJ197" s="17" t="s">
        <v>132</v>
      </c>
      <c r="BK197" s="232">
        <f>ROUND(I197*H197,2)</f>
        <v>0</v>
      </c>
      <c r="BL197" s="17" t="s">
        <v>131</v>
      </c>
      <c r="BM197" s="231" t="s">
        <v>331</v>
      </c>
    </row>
    <row r="198" s="2" customFormat="1" ht="21.0566" customHeight="1">
      <c r="A198" s="38"/>
      <c r="B198" s="39"/>
      <c r="C198" s="219" t="s">
        <v>332</v>
      </c>
      <c r="D198" s="219" t="s">
        <v>127</v>
      </c>
      <c r="E198" s="220" t="s">
        <v>333</v>
      </c>
      <c r="F198" s="221" t="s">
        <v>334</v>
      </c>
      <c r="G198" s="222" t="s">
        <v>180</v>
      </c>
      <c r="H198" s="223">
        <v>395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42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131</v>
      </c>
      <c r="AT198" s="231" t="s">
        <v>127</v>
      </c>
      <c r="AU198" s="231" t="s">
        <v>132</v>
      </c>
      <c r="AY198" s="17" t="s">
        <v>125</v>
      </c>
      <c r="BE198" s="232">
        <f>IF(N198="základná",J198,0)</f>
        <v>0</v>
      </c>
      <c r="BF198" s="232">
        <f>IF(N198="znížená",J198,0)</f>
        <v>0</v>
      </c>
      <c r="BG198" s="232">
        <f>IF(N198="zákl. prenesená",J198,0)</f>
        <v>0</v>
      </c>
      <c r="BH198" s="232">
        <f>IF(N198="zníž. prenesená",J198,0)</f>
        <v>0</v>
      </c>
      <c r="BI198" s="232">
        <f>IF(N198="nulová",J198,0)</f>
        <v>0</v>
      </c>
      <c r="BJ198" s="17" t="s">
        <v>132</v>
      </c>
      <c r="BK198" s="232">
        <f>ROUND(I198*H198,2)</f>
        <v>0</v>
      </c>
      <c r="BL198" s="17" t="s">
        <v>131</v>
      </c>
      <c r="BM198" s="231" t="s">
        <v>335</v>
      </c>
    </row>
    <row r="199" s="2" customFormat="1" ht="21.0566" customHeight="1">
      <c r="A199" s="38"/>
      <c r="B199" s="39"/>
      <c r="C199" s="219" t="s">
        <v>336</v>
      </c>
      <c r="D199" s="219" t="s">
        <v>127</v>
      </c>
      <c r="E199" s="220" t="s">
        <v>337</v>
      </c>
      <c r="F199" s="221" t="s">
        <v>338</v>
      </c>
      <c r="G199" s="222" t="s">
        <v>180</v>
      </c>
      <c r="H199" s="223">
        <v>55.128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42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131</v>
      </c>
      <c r="AT199" s="231" t="s">
        <v>127</v>
      </c>
      <c r="AU199" s="231" t="s">
        <v>132</v>
      </c>
      <c r="AY199" s="17" t="s">
        <v>125</v>
      </c>
      <c r="BE199" s="232">
        <f>IF(N199="základná",J199,0)</f>
        <v>0</v>
      </c>
      <c r="BF199" s="232">
        <f>IF(N199="znížená",J199,0)</f>
        <v>0</v>
      </c>
      <c r="BG199" s="232">
        <f>IF(N199="zákl. prenesená",J199,0)</f>
        <v>0</v>
      </c>
      <c r="BH199" s="232">
        <f>IF(N199="zníž. prenesená",J199,0)</f>
        <v>0</v>
      </c>
      <c r="BI199" s="232">
        <f>IF(N199="nulová",J199,0)</f>
        <v>0</v>
      </c>
      <c r="BJ199" s="17" t="s">
        <v>132</v>
      </c>
      <c r="BK199" s="232">
        <f>ROUND(I199*H199,2)</f>
        <v>0</v>
      </c>
      <c r="BL199" s="17" t="s">
        <v>131</v>
      </c>
      <c r="BM199" s="231" t="s">
        <v>339</v>
      </c>
    </row>
    <row r="200" s="13" customFormat="1">
      <c r="A200" s="13"/>
      <c r="B200" s="233"/>
      <c r="C200" s="234"/>
      <c r="D200" s="235" t="s">
        <v>182</v>
      </c>
      <c r="E200" s="236" t="s">
        <v>1</v>
      </c>
      <c r="F200" s="237" t="s">
        <v>340</v>
      </c>
      <c r="G200" s="234"/>
      <c r="H200" s="238">
        <v>13.327999999999999</v>
      </c>
      <c r="I200" s="239"/>
      <c r="J200" s="234"/>
      <c r="K200" s="234"/>
      <c r="L200" s="240"/>
      <c r="M200" s="241"/>
      <c r="N200" s="242"/>
      <c r="O200" s="242"/>
      <c r="P200" s="242"/>
      <c r="Q200" s="242"/>
      <c r="R200" s="242"/>
      <c r="S200" s="242"/>
      <c r="T200" s="24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4" t="s">
        <v>182</v>
      </c>
      <c r="AU200" s="244" t="s">
        <v>132</v>
      </c>
      <c r="AV200" s="13" t="s">
        <v>132</v>
      </c>
      <c r="AW200" s="13" t="s">
        <v>32</v>
      </c>
      <c r="AX200" s="13" t="s">
        <v>76</v>
      </c>
      <c r="AY200" s="244" t="s">
        <v>125</v>
      </c>
    </row>
    <row r="201" s="13" customFormat="1">
      <c r="A201" s="13"/>
      <c r="B201" s="233"/>
      <c r="C201" s="234"/>
      <c r="D201" s="235" t="s">
        <v>182</v>
      </c>
      <c r="E201" s="236" t="s">
        <v>1</v>
      </c>
      <c r="F201" s="237" t="s">
        <v>341</v>
      </c>
      <c r="G201" s="234"/>
      <c r="H201" s="238">
        <v>41.799999999999997</v>
      </c>
      <c r="I201" s="239"/>
      <c r="J201" s="234"/>
      <c r="K201" s="234"/>
      <c r="L201" s="240"/>
      <c r="M201" s="241"/>
      <c r="N201" s="242"/>
      <c r="O201" s="242"/>
      <c r="P201" s="242"/>
      <c r="Q201" s="242"/>
      <c r="R201" s="242"/>
      <c r="S201" s="242"/>
      <c r="T201" s="24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4" t="s">
        <v>182</v>
      </c>
      <c r="AU201" s="244" t="s">
        <v>132</v>
      </c>
      <c r="AV201" s="13" t="s">
        <v>132</v>
      </c>
      <c r="AW201" s="13" t="s">
        <v>32</v>
      </c>
      <c r="AX201" s="13" t="s">
        <v>76</v>
      </c>
      <c r="AY201" s="244" t="s">
        <v>125</v>
      </c>
    </row>
    <row r="202" s="14" customFormat="1">
      <c r="A202" s="14"/>
      <c r="B202" s="245"/>
      <c r="C202" s="246"/>
      <c r="D202" s="235" t="s">
        <v>182</v>
      </c>
      <c r="E202" s="247" t="s">
        <v>1</v>
      </c>
      <c r="F202" s="248" t="s">
        <v>209</v>
      </c>
      <c r="G202" s="246"/>
      <c r="H202" s="249">
        <v>55.128</v>
      </c>
      <c r="I202" s="250"/>
      <c r="J202" s="246"/>
      <c r="K202" s="246"/>
      <c r="L202" s="251"/>
      <c r="M202" s="252"/>
      <c r="N202" s="253"/>
      <c r="O202" s="253"/>
      <c r="P202" s="253"/>
      <c r="Q202" s="253"/>
      <c r="R202" s="253"/>
      <c r="S202" s="253"/>
      <c r="T202" s="25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5" t="s">
        <v>182</v>
      </c>
      <c r="AU202" s="255" t="s">
        <v>132</v>
      </c>
      <c r="AV202" s="14" t="s">
        <v>131</v>
      </c>
      <c r="AW202" s="14" t="s">
        <v>32</v>
      </c>
      <c r="AX202" s="14" t="s">
        <v>84</v>
      </c>
      <c r="AY202" s="255" t="s">
        <v>125</v>
      </c>
    </row>
    <row r="203" s="2" customFormat="1" ht="21.0566" customHeight="1">
      <c r="A203" s="38"/>
      <c r="B203" s="39"/>
      <c r="C203" s="219" t="s">
        <v>342</v>
      </c>
      <c r="D203" s="219" t="s">
        <v>127</v>
      </c>
      <c r="E203" s="220" t="s">
        <v>343</v>
      </c>
      <c r="F203" s="221" t="s">
        <v>344</v>
      </c>
      <c r="G203" s="222" t="s">
        <v>180</v>
      </c>
      <c r="H203" s="223">
        <v>32.253999999999998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42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131</v>
      </c>
      <c r="AT203" s="231" t="s">
        <v>127</v>
      </c>
      <c r="AU203" s="231" t="s">
        <v>132</v>
      </c>
      <c r="AY203" s="17" t="s">
        <v>125</v>
      </c>
      <c r="BE203" s="232">
        <f>IF(N203="základná",J203,0)</f>
        <v>0</v>
      </c>
      <c r="BF203" s="232">
        <f>IF(N203="znížená",J203,0)</f>
        <v>0</v>
      </c>
      <c r="BG203" s="232">
        <f>IF(N203="zákl. prenesená",J203,0)</f>
        <v>0</v>
      </c>
      <c r="BH203" s="232">
        <f>IF(N203="zníž. prenesená",J203,0)</f>
        <v>0</v>
      </c>
      <c r="BI203" s="232">
        <f>IF(N203="nulová",J203,0)</f>
        <v>0</v>
      </c>
      <c r="BJ203" s="17" t="s">
        <v>132</v>
      </c>
      <c r="BK203" s="232">
        <f>ROUND(I203*H203,2)</f>
        <v>0</v>
      </c>
      <c r="BL203" s="17" t="s">
        <v>131</v>
      </c>
      <c r="BM203" s="231" t="s">
        <v>345</v>
      </c>
    </row>
    <row r="204" s="13" customFormat="1">
      <c r="A204" s="13"/>
      <c r="B204" s="233"/>
      <c r="C204" s="234"/>
      <c r="D204" s="235" t="s">
        <v>182</v>
      </c>
      <c r="E204" s="236" t="s">
        <v>1</v>
      </c>
      <c r="F204" s="237" t="s">
        <v>346</v>
      </c>
      <c r="G204" s="234"/>
      <c r="H204" s="238">
        <v>32.253999999999998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182</v>
      </c>
      <c r="AU204" s="244" t="s">
        <v>132</v>
      </c>
      <c r="AV204" s="13" t="s">
        <v>132</v>
      </c>
      <c r="AW204" s="13" t="s">
        <v>32</v>
      </c>
      <c r="AX204" s="13" t="s">
        <v>84</v>
      </c>
      <c r="AY204" s="244" t="s">
        <v>125</v>
      </c>
    </row>
    <row r="205" s="2" customFormat="1" ht="16.30189" customHeight="1">
      <c r="A205" s="38"/>
      <c r="B205" s="39"/>
      <c r="C205" s="256" t="s">
        <v>347</v>
      </c>
      <c r="D205" s="256" t="s">
        <v>215</v>
      </c>
      <c r="E205" s="257" t="s">
        <v>348</v>
      </c>
      <c r="F205" s="258" t="s">
        <v>349</v>
      </c>
      <c r="G205" s="259" t="s">
        <v>350</v>
      </c>
      <c r="H205" s="260">
        <v>54.832000000000001</v>
      </c>
      <c r="I205" s="261"/>
      <c r="J205" s="262">
        <f>ROUND(I205*H205,2)</f>
        <v>0</v>
      </c>
      <c r="K205" s="263"/>
      <c r="L205" s="264"/>
      <c r="M205" s="265" t="s">
        <v>1</v>
      </c>
      <c r="N205" s="266" t="s">
        <v>42</v>
      </c>
      <c r="O205" s="91"/>
      <c r="P205" s="229">
        <f>O205*H205</f>
        <v>0</v>
      </c>
      <c r="Q205" s="229">
        <v>1</v>
      </c>
      <c r="R205" s="229">
        <f>Q205*H205</f>
        <v>54.832000000000001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157</v>
      </c>
      <c r="AT205" s="231" t="s">
        <v>215</v>
      </c>
      <c r="AU205" s="231" t="s">
        <v>132</v>
      </c>
      <c r="AY205" s="17" t="s">
        <v>125</v>
      </c>
      <c r="BE205" s="232">
        <f>IF(N205="základná",J205,0)</f>
        <v>0</v>
      </c>
      <c r="BF205" s="232">
        <f>IF(N205="znížená",J205,0)</f>
        <v>0</v>
      </c>
      <c r="BG205" s="232">
        <f>IF(N205="zákl. prenesená",J205,0)</f>
        <v>0</v>
      </c>
      <c r="BH205" s="232">
        <f>IF(N205="zníž. prenesená",J205,0)</f>
        <v>0</v>
      </c>
      <c r="BI205" s="232">
        <f>IF(N205="nulová",J205,0)</f>
        <v>0</v>
      </c>
      <c r="BJ205" s="17" t="s">
        <v>132</v>
      </c>
      <c r="BK205" s="232">
        <f>ROUND(I205*H205,2)</f>
        <v>0</v>
      </c>
      <c r="BL205" s="17" t="s">
        <v>131</v>
      </c>
      <c r="BM205" s="231" t="s">
        <v>351</v>
      </c>
    </row>
    <row r="206" s="13" customFormat="1">
      <c r="A206" s="13"/>
      <c r="B206" s="233"/>
      <c r="C206" s="234"/>
      <c r="D206" s="235" t="s">
        <v>182</v>
      </c>
      <c r="E206" s="236" t="s">
        <v>1</v>
      </c>
      <c r="F206" s="237" t="s">
        <v>352</v>
      </c>
      <c r="G206" s="234"/>
      <c r="H206" s="238">
        <v>54.832000000000001</v>
      </c>
      <c r="I206" s="239"/>
      <c r="J206" s="234"/>
      <c r="K206" s="234"/>
      <c r="L206" s="240"/>
      <c r="M206" s="241"/>
      <c r="N206" s="242"/>
      <c r="O206" s="242"/>
      <c r="P206" s="242"/>
      <c r="Q206" s="242"/>
      <c r="R206" s="242"/>
      <c r="S206" s="242"/>
      <c r="T206" s="24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4" t="s">
        <v>182</v>
      </c>
      <c r="AU206" s="244" t="s">
        <v>132</v>
      </c>
      <c r="AV206" s="13" t="s">
        <v>132</v>
      </c>
      <c r="AW206" s="13" t="s">
        <v>32</v>
      </c>
      <c r="AX206" s="13" t="s">
        <v>84</v>
      </c>
      <c r="AY206" s="244" t="s">
        <v>125</v>
      </c>
    </row>
    <row r="207" s="2" customFormat="1" ht="21.0566" customHeight="1">
      <c r="A207" s="38"/>
      <c r="B207" s="39"/>
      <c r="C207" s="219" t="s">
        <v>353</v>
      </c>
      <c r="D207" s="219" t="s">
        <v>127</v>
      </c>
      <c r="E207" s="220" t="s">
        <v>354</v>
      </c>
      <c r="F207" s="221" t="s">
        <v>355</v>
      </c>
      <c r="G207" s="222" t="s">
        <v>130</v>
      </c>
      <c r="H207" s="223">
        <v>8130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42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131</v>
      </c>
      <c r="AT207" s="231" t="s">
        <v>127</v>
      </c>
      <c r="AU207" s="231" t="s">
        <v>132</v>
      </c>
      <c r="AY207" s="17" t="s">
        <v>125</v>
      </c>
      <c r="BE207" s="232">
        <f>IF(N207="základná",J207,0)</f>
        <v>0</v>
      </c>
      <c r="BF207" s="232">
        <f>IF(N207="znížená",J207,0)</f>
        <v>0</v>
      </c>
      <c r="BG207" s="232">
        <f>IF(N207="zákl. prenesená",J207,0)</f>
        <v>0</v>
      </c>
      <c r="BH207" s="232">
        <f>IF(N207="zníž. prenesená",J207,0)</f>
        <v>0</v>
      </c>
      <c r="BI207" s="232">
        <f>IF(N207="nulová",J207,0)</f>
        <v>0</v>
      </c>
      <c r="BJ207" s="17" t="s">
        <v>132</v>
      </c>
      <c r="BK207" s="232">
        <f>ROUND(I207*H207,2)</f>
        <v>0</v>
      </c>
      <c r="BL207" s="17" t="s">
        <v>131</v>
      </c>
      <c r="BM207" s="231" t="s">
        <v>356</v>
      </c>
    </row>
    <row r="208" s="13" customFormat="1">
      <c r="A208" s="13"/>
      <c r="B208" s="233"/>
      <c r="C208" s="234"/>
      <c r="D208" s="235" t="s">
        <v>182</v>
      </c>
      <c r="E208" s="236" t="s">
        <v>1</v>
      </c>
      <c r="F208" s="237" t="s">
        <v>357</v>
      </c>
      <c r="G208" s="234"/>
      <c r="H208" s="238">
        <v>8130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182</v>
      </c>
      <c r="AU208" s="244" t="s">
        <v>132</v>
      </c>
      <c r="AV208" s="13" t="s">
        <v>132</v>
      </c>
      <c r="AW208" s="13" t="s">
        <v>32</v>
      </c>
      <c r="AX208" s="13" t="s">
        <v>84</v>
      </c>
      <c r="AY208" s="244" t="s">
        <v>125</v>
      </c>
    </row>
    <row r="209" s="2" customFormat="1" ht="16.30189" customHeight="1">
      <c r="A209" s="38"/>
      <c r="B209" s="39"/>
      <c r="C209" s="256" t="s">
        <v>358</v>
      </c>
      <c r="D209" s="256" t="s">
        <v>215</v>
      </c>
      <c r="E209" s="257" t="s">
        <v>359</v>
      </c>
      <c r="F209" s="258" t="s">
        <v>360</v>
      </c>
      <c r="G209" s="259" t="s">
        <v>361</v>
      </c>
      <c r="H209" s="260">
        <v>251.21700000000001</v>
      </c>
      <c r="I209" s="261"/>
      <c r="J209" s="262">
        <f>ROUND(I209*H209,2)</f>
        <v>0</v>
      </c>
      <c r="K209" s="263"/>
      <c r="L209" s="264"/>
      <c r="M209" s="265" t="s">
        <v>1</v>
      </c>
      <c r="N209" s="266" t="s">
        <v>42</v>
      </c>
      <c r="O209" s="91"/>
      <c r="P209" s="229">
        <f>O209*H209</f>
        <v>0</v>
      </c>
      <c r="Q209" s="229">
        <v>0.001</v>
      </c>
      <c r="R209" s="229">
        <f>Q209*H209</f>
        <v>0.25121700000000002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157</v>
      </c>
      <c r="AT209" s="231" t="s">
        <v>215</v>
      </c>
      <c r="AU209" s="231" t="s">
        <v>132</v>
      </c>
      <c r="AY209" s="17" t="s">
        <v>125</v>
      </c>
      <c r="BE209" s="232">
        <f>IF(N209="základná",J209,0)</f>
        <v>0</v>
      </c>
      <c r="BF209" s="232">
        <f>IF(N209="znížená",J209,0)</f>
        <v>0</v>
      </c>
      <c r="BG209" s="232">
        <f>IF(N209="zákl. prenesená",J209,0)</f>
        <v>0</v>
      </c>
      <c r="BH209" s="232">
        <f>IF(N209="zníž. prenesená",J209,0)</f>
        <v>0</v>
      </c>
      <c r="BI209" s="232">
        <f>IF(N209="nulová",J209,0)</f>
        <v>0</v>
      </c>
      <c r="BJ209" s="17" t="s">
        <v>132</v>
      </c>
      <c r="BK209" s="232">
        <f>ROUND(I209*H209,2)</f>
        <v>0</v>
      </c>
      <c r="BL209" s="17" t="s">
        <v>131</v>
      </c>
      <c r="BM209" s="231" t="s">
        <v>362</v>
      </c>
    </row>
    <row r="210" s="13" customFormat="1">
      <c r="A210" s="13"/>
      <c r="B210" s="233"/>
      <c r="C210" s="234"/>
      <c r="D210" s="235" t="s">
        <v>182</v>
      </c>
      <c r="E210" s="234"/>
      <c r="F210" s="237" t="s">
        <v>363</v>
      </c>
      <c r="G210" s="234"/>
      <c r="H210" s="238">
        <v>251.21700000000001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182</v>
      </c>
      <c r="AU210" s="244" t="s">
        <v>132</v>
      </c>
      <c r="AV210" s="13" t="s">
        <v>132</v>
      </c>
      <c r="AW210" s="13" t="s">
        <v>4</v>
      </c>
      <c r="AX210" s="13" t="s">
        <v>84</v>
      </c>
      <c r="AY210" s="244" t="s">
        <v>125</v>
      </c>
    </row>
    <row r="211" s="2" customFormat="1" ht="21.0566" customHeight="1">
      <c r="A211" s="38"/>
      <c r="B211" s="39"/>
      <c r="C211" s="219" t="s">
        <v>364</v>
      </c>
      <c r="D211" s="219" t="s">
        <v>127</v>
      </c>
      <c r="E211" s="220" t="s">
        <v>365</v>
      </c>
      <c r="F211" s="221" t="s">
        <v>366</v>
      </c>
      <c r="G211" s="222" t="s">
        <v>130</v>
      </c>
      <c r="H211" s="223">
        <v>7173.75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42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131</v>
      </c>
      <c r="AT211" s="231" t="s">
        <v>127</v>
      </c>
      <c r="AU211" s="231" t="s">
        <v>132</v>
      </c>
      <c r="AY211" s="17" t="s">
        <v>125</v>
      </c>
      <c r="BE211" s="232">
        <f>IF(N211="základná",J211,0)</f>
        <v>0</v>
      </c>
      <c r="BF211" s="232">
        <f>IF(N211="znížená",J211,0)</f>
        <v>0</v>
      </c>
      <c r="BG211" s="232">
        <f>IF(N211="zákl. prenesená",J211,0)</f>
        <v>0</v>
      </c>
      <c r="BH211" s="232">
        <f>IF(N211="zníž. prenesená",J211,0)</f>
        <v>0</v>
      </c>
      <c r="BI211" s="232">
        <f>IF(N211="nulová",J211,0)</f>
        <v>0</v>
      </c>
      <c r="BJ211" s="17" t="s">
        <v>132</v>
      </c>
      <c r="BK211" s="232">
        <f>ROUND(I211*H211,2)</f>
        <v>0</v>
      </c>
      <c r="BL211" s="17" t="s">
        <v>131</v>
      </c>
      <c r="BM211" s="231" t="s">
        <v>367</v>
      </c>
    </row>
    <row r="212" s="15" customFormat="1">
      <c r="A212" s="15"/>
      <c r="B212" s="267"/>
      <c r="C212" s="268"/>
      <c r="D212" s="235" t="s">
        <v>182</v>
      </c>
      <c r="E212" s="269" t="s">
        <v>1</v>
      </c>
      <c r="F212" s="270" t="s">
        <v>368</v>
      </c>
      <c r="G212" s="268"/>
      <c r="H212" s="269" t="s">
        <v>1</v>
      </c>
      <c r="I212" s="271"/>
      <c r="J212" s="268"/>
      <c r="K212" s="268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182</v>
      </c>
      <c r="AU212" s="276" t="s">
        <v>132</v>
      </c>
      <c r="AV212" s="15" t="s">
        <v>84</v>
      </c>
      <c r="AW212" s="15" t="s">
        <v>32</v>
      </c>
      <c r="AX212" s="15" t="s">
        <v>76</v>
      </c>
      <c r="AY212" s="276" t="s">
        <v>125</v>
      </c>
    </row>
    <row r="213" s="13" customFormat="1">
      <c r="A213" s="13"/>
      <c r="B213" s="233"/>
      <c r="C213" s="234"/>
      <c r="D213" s="235" t="s">
        <v>182</v>
      </c>
      <c r="E213" s="236" t="s">
        <v>1</v>
      </c>
      <c r="F213" s="237" t="s">
        <v>369</v>
      </c>
      <c r="G213" s="234"/>
      <c r="H213" s="238">
        <v>7156.75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182</v>
      </c>
      <c r="AU213" s="244" t="s">
        <v>132</v>
      </c>
      <c r="AV213" s="13" t="s">
        <v>132</v>
      </c>
      <c r="AW213" s="13" t="s">
        <v>32</v>
      </c>
      <c r="AX213" s="13" t="s">
        <v>76</v>
      </c>
      <c r="AY213" s="244" t="s">
        <v>125</v>
      </c>
    </row>
    <row r="214" s="13" customFormat="1">
      <c r="A214" s="13"/>
      <c r="B214" s="233"/>
      <c r="C214" s="234"/>
      <c r="D214" s="235" t="s">
        <v>182</v>
      </c>
      <c r="E214" s="236" t="s">
        <v>1</v>
      </c>
      <c r="F214" s="237" t="s">
        <v>370</v>
      </c>
      <c r="G214" s="234"/>
      <c r="H214" s="238">
        <v>17</v>
      </c>
      <c r="I214" s="239"/>
      <c r="J214" s="234"/>
      <c r="K214" s="234"/>
      <c r="L214" s="240"/>
      <c r="M214" s="241"/>
      <c r="N214" s="242"/>
      <c r="O214" s="242"/>
      <c r="P214" s="242"/>
      <c r="Q214" s="242"/>
      <c r="R214" s="242"/>
      <c r="S214" s="242"/>
      <c r="T214" s="24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4" t="s">
        <v>182</v>
      </c>
      <c r="AU214" s="244" t="s">
        <v>132</v>
      </c>
      <c r="AV214" s="13" t="s">
        <v>132</v>
      </c>
      <c r="AW214" s="13" t="s">
        <v>32</v>
      </c>
      <c r="AX214" s="13" t="s">
        <v>76</v>
      </c>
      <c r="AY214" s="244" t="s">
        <v>125</v>
      </c>
    </row>
    <row r="215" s="14" customFormat="1">
      <c r="A215" s="14"/>
      <c r="B215" s="245"/>
      <c r="C215" s="246"/>
      <c r="D215" s="235" t="s">
        <v>182</v>
      </c>
      <c r="E215" s="247" t="s">
        <v>1</v>
      </c>
      <c r="F215" s="248" t="s">
        <v>209</v>
      </c>
      <c r="G215" s="246"/>
      <c r="H215" s="249">
        <v>7173.75</v>
      </c>
      <c r="I215" s="250"/>
      <c r="J215" s="246"/>
      <c r="K215" s="246"/>
      <c r="L215" s="251"/>
      <c r="M215" s="252"/>
      <c r="N215" s="253"/>
      <c r="O215" s="253"/>
      <c r="P215" s="253"/>
      <c r="Q215" s="253"/>
      <c r="R215" s="253"/>
      <c r="S215" s="253"/>
      <c r="T215" s="25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5" t="s">
        <v>182</v>
      </c>
      <c r="AU215" s="255" t="s">
        <v>132</v>
      </c>
      <c r="AV215" s="14" t="s">
        <v>131</v>
      </c>
      <c r="AW215" s="14" t="s">
        <v>32</v>
      </c>
      <c r="AX215" s="14" t="s">
        <v>84</v>
      </c>
      <c r="AY215" s="255" t="s">
        <v>125</v>
      </c>
    </row>
    <row r="216" s="2" customFormat="1" ht="16.30189" customHeight="1">
      <c r="A216" s="38"/>
      <c r="B216" s="39"/>
      <c r="C216" s="219" t="s">
        <v>371</v>
      </c>
      <c r="D216" s="219" t="s">
        <v>127</v>
      </c>
      <c r="E216" s="220" t="s">
        <v>372</v>
      </c>
      <c r="F216" s="221" t="s">
        <v>373</v>
      </c>
      <c r="G216" s="222" t="s">
        <v>130</v>
      </c>
      <c r="H216" s="223">
        <v>8130</v>
      </c>
      <c r="I216" s="224"/>
      <c r="J216" s="225">
        <f>ROUND(I216*H216,2)</f>
        <v>0</v>
      </c>
      <c r="K216" s="226"/>
      <c r="L216" s="44"/>
      <c r="M216" s="227" t="s">
        <v>1</v>
      </c>
      <c r="N216" s="228" t="s">
        <v>42</v>
      </c>
      <c r="O216" s="91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31" t="s">
        <v>131</v>
      </c>
      <c r="AT216" s="231" t="s">
        <v>127</v>
      </c>
      <c r="AU216" s="231" t="s">
        <v>132</v>
      </c>
      <c r="AY216" s="17" t="s">
        <v>125</v>
      </c>
      <c r="BE216" s="232">
        <f>IF(N216="základná",J216,0)</f>
        <v>0</v>
      </c>
      <c r="BF216" s="232">
        <f>IF(N216="znížená",J216,0)</f>
        <v>0</v>
      </c>
      <c r="BG216" s="232">
        <f>IF(N216="zákl. prenesená",J216,0)</f>
        <v>0</v>
      </c>
      <c r="BH216" s="232">
        <f>IF(N216="zníž. prenesená",J216,0)</f>
        <v>0</v>
      </c>
      <c r="BI216" s="232">
        <f>IF(N216="nulová",J216,0)</f>
        <v>0</v>
      </c>
      <c r="BJ216" s="17" t="s">
        <v>132</v>
      </c>
      <c r="BK216" s="232">
        <f>ROUND(I216*H216,2)</f>
        <v>0</v>
      </c>
      <c r="BL216" s="17" t="s">
        <v>131</v>
      </c>
      <c r="BM216" s="231" t="s">
        <v>374</v>
      </c>
    </row>
    <row r="217" s="2" customFormat="1" ht="21.0566" customHeight="1">
      <c r="A217" s="38"/>
      <c r="B217" s="39"/>
      <c r="C217" s="219" t="s">
        <v>375</v>
      </c>
      <c r="D217" s="219" t="s">
        <v>127</v>
      </c>
      <c r="E217" s="220" t="s">
        <v>376</v>
      </c>
      <c r="F217" s="221" t="s">
        <v>377</v>
      </c>
      <c r="G217" s="222" t="s">
        <v>130</v>
      </c>
      <c r="H217" s="223">
        <v>8130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42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131</v>
      </c>
      <c r="AT217" s="231" t="s">
        <v>127</v>
      </c>
      <c r="AU217" s="231" t="s">
        <v>132</v>
      </c>
      <c r="AY217" s="17" t="s">
        <v>125</v>
      </c>
      <c r="BE217" s="232">
        <f>IF(N217="základná",J217,0)</f>
        <v>0</v>
      </c>
      <c r="BF217" s="232">
        <f>IF(N217="znížená",J217,0)</f>
        <v>0</v>
      </c>
      <c r="BG217" s="232">
        <f>IF(N217="zákl. prenesená",J217,0)</f>
        <v>0</v>
      </c>
      <c r="BH217" s="232">
        <f>IF(N217="zníž. prenesená",J217,0)</f>
        <v>0</v>
      </c>
      <c r="BI217" s="232">
        <f>IF(N217="nulová",J217,0)</f>
        <v>0</v>
      </c>
      <c r="BJ217" s="17" t="s">
        <v>132</v>
      </c>
      <c r="BK217" s="232">
        <f>ROUND(I217*H217,2)</f>
        <v>0</v>
      </c>
      <c r="BL217" s="17" t="s">
        <v>131</v>
      </c>
      <c r="BM217" s="231" t="s">
        <v>378</v>
      </c>
    </row>
    <row r="218" s="12" customFormat="1" ht="22.8" customHeight="1">
      <c r="A218" s="12"/>
      <c r="B218" s="203"/>
      <c r="C218" s="204"/>
      <c r="D218" s="205" t="s">
        <v>75</v>
      </c>
      <c r="E218" s="217" t="s">
        <v>138</v>
      </c>
      <c r="F218" s="217" t="s">
        <v>379</v>
      </c>
      <c r="G218" s="204"/>
      <c r="H218" s="204"/>
      <c r="I218" s="207"/>
      <c r="J218" s="218">
        <f>BK218</f>
        <v>0</v>
      </c>
      <c r="K218" s="204"/>
      <c r="L218" s="209"/>
      <c r="M218" s="210"/>
      <c r="N218" s="211"/>
      <c r="O218" s="211"/>
      <c r="P218" s="212">
        <f>SUM(P219:P224)</f>
        <v>0</v>
      </c>
      <c r="Q218" s="211"/>
      <c r="R218" s="212">
        <f>SUM(R219:R224)</f>
        <v>0.15815600000000002</v>
      </c>
      <c r="S218" s="211"/>
      <c r="T218" s="213">
        <f>SUM(T219:T224)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4" t="s">
        <v>84</v>
      </c>
      <c r="AT218" s="215" t="s">
        <v>75</v>
      </c>
      <c r="AU218" s="215" t="s">
        <v>84</v>
      </c>
      <c r="AY218" s="214" t="s">
        <v>125</v>
      </c>
      <c r="BK218" s="216">
        <f>SUM(BK219:BK224)</f>
        <v>0</v>
      </c>
    </row>
    <row r="219" s="2" customFormat="1" ht="21.0566" customHeight="1">
      <c r="A219" s="38"/>
      <c r="B219" s="39"/>
      <c r="C219" s="219" t="s">
        <v>380</v>
      </c>
      <c r="D219" s="219" t="s">
        <v>127</v>
      </c>
      <c r="E219" s="220" t="s">
        <v>381</v>
      </c>
      <c r="F219" s="221" t="s">
        <v>382</v>
      </c>
      <c r="G219" s="222" t="s">
        <v>175</v>
      </c>
      <c r="H219" s="223">
        <v>7.5999999999999996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42</v>
      </c>
      <c r="O219" s="91"/>
      <c r="P219" s="229">
        <f>O219*H219</f>
        <v>0</v>
      </c>
      <c r="Q219" s="229">
        <v>0.00381</v>
      </c>
      <c r="R219" s="229">
        <f>Q219*H219</f>
        <v>0.028955999999999999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131</v>
      </c>
      <c r="AT219" s="231" t="s">
        <v>127</v>
      </c>
      <c r="AU219" s="231" t="s">
        <v>132</v>
      </c>
      <c r="AY219" s="17" t="s">
        <v>125</v>
      </c>
      <c r="BE219" s="232">
        <f>IF(N219="základná",J219,0)</f>
        <v>0</v>
      </c>
      <c r="BF219" s="232">
        <f>IF(N219="znížená",J219,0)</f>
        <v>0</v>
      </c>
      <c r="BG219" s="232">
        <f>IF(N219="zákl. prenesená",J219,0)</f>
        <v>0</v>
      </c>
      <c r="BH219" s="232">
        <f>IF(N219="zníž. prenesená",J219,0)</f>
        <v>0</v>
      </c>
      <c r="BI219" s="232">
        <f>IF(N219="nulová",J219,0)</f>
        <v>0</v>
      </c>
      <c r="BJ219" s="17" t="s">
        <v>132</v>
      </c>
      <c r="BK219" s="232">
        <f>ROUND(I219*H219,2)</f>
        <v>0</v>
      </c>
      <c r="BL219" s="17" t="s">
        <v>131</v>
      </c>
      <c r="BM219" s="231" t="s">
        <v>383</v>
      </c>
    </row>
    <row r="220" s="13" customFormat="1">
      <c r="A220" s="13"/>
      <c r="B220" s="233"/>
      <c r="C220" s="234"/>
      <c r="D220" s="235" t="s">
        <v>182</v>
      </c>
      <c r="E220" s="236" t="s">
        <v>1</v>
      </c>
      <c r="F220" s="237" t="s">
        <v>384</v>
      </c>
      <c r="G220" s="234"/>
      <c r="H220" s="238">
        <v>7.5999999999999996</v>
      </c>
      <c r="I220" s="239"/>
      <c r="J220" s="234"/>
      <c r="K220" s="234"/>
      <c r="L220" s="240"/>
      <c r="M220" s="241"/>
      <c r="N220" s="242"/>
      <c r="O220" s="242"/>
      <c r="P220" s="242"/>
      <c r="Q220" s="242"/>
      <c r="R220" s="242"/>
      <c r="S220" s="242"/>
      <c r="T220" s="24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4" t="s">
        <v>182</v>
      </c>
      <c r="AU220" s="244" t="s">
        <v>132</v>
      </c>
      <c r="AV220" s="13" t="s">
        <v>132</v>
      </c>
      <c r="AW220" s="13" t="s">
        <v>32</v>
      </c>
      <c r="AX220" s="13" t="s">
        <v>84</v>
      </c>
      <c r="AY220" s="244" t="s">
        <v>125</v>
      </c>
    </row>
    <row r="221" s="2" customFormat="1" ht="16.30189" customHeight="1">
      <c r="A221" s="38"/>
      <c r="B221" s="39"/>
      <c r="C221" s="256" t="s">
        <v>385</v>
      </c>
      <c r="D221" s="256" t="s">
        <v>215</v>
      </c>
      <c r="E221" s="257" t="s">
        <v>386</v>
      </c>
      <c r="F221" s="258" t="s">
        <v>387</v>
      </c>
      <c r="G221" s="259" t="s">
        <v>175</v>
      </c>
      <c r="H221" s="260">
        <v>7.5999999999999996</v>
      </c>
      <c r="I221" s="261"/>
      <c r="J221" s="262">
        <f>ROUND(I221*H221,2)</f>
        <v>0</v>
      </c>
      <c r="K221" s="263"/>
      <c r="L221" s="264"/>
      <c r="M221" s="265" t="s">
        <v>1</v>
      </c>
      <c r="N221" s="266" t="s">
        <v>42</v>
      </c>
      <c r="O221" s="91"/>
      <c r="P221" s="229">
        <f>O221*H221</f>
        <v>0</v>
      </c>
      <c r="Q221" s="229">
        <v>0.017000000000000001</v>
      </c>
      <c r="R221" s="229">
        <f>Q221*H221</f>
        <v>0.12920000000000001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157</v>
      </c>
      <c r="AT221" s="231" t="s">
        <v>215</v>
      </c>
      <c r="AU221" s="231" t="s">
        <v>132</v>
      </c>
      <c r="AY221" s="17" t="s">
        <v>125</v>
      </c>
      <c r="BE221" s="232">
        <f>IF(N221="základná",J221,0)</f>
        <v>0</v>
      </c>
      <c r="BF221" s="232">
        <f>IF(N221="znížená",J221,0)</f>
        <v>0</v>
      </c>
      <c r="BG221" s="232">
        <f>IF(N221="zákl. prenesená",J221,0)</f>
        <v>0</v>
      </c>
      <c r="BH221" s="232">
        <f>IF(N221="zníž. prenesená",J221,0)</f>
        <v>0</v>
      </c>
      <c r="BI221" s="232">
        <f>IF(N221="nulová",J221,0)</f>
        <v>0</v>
      </c>
      <c r="BJ221" s="17" t="s">
        <v>132</v>
      </c>
      <c r="BK221" s="232">
        <f>ROUND(I221*H221,2)</f>
        <v>0</v>
      </c>
      <c r="BL221" s="17" t="s">
        <v>131</v>
      </c>
      <c r="BM221" s="231" t="s">
        <v>388</v>
      </c>
    </row>
    <row r="222" s="13" customFormat="1">
      <c r="A222" s="13"/>
      <c r="B222" s="233"/>
      <c r="C222" s="234"/>
      <c r="D222" s="235" t="s">
        <v>182</v>
      </c>
      <c r="E222" s="236" t="s">
        <v>1</v>
      </c>
      <c r="F222" s="237" t="s">
        <v>389</v>
      </c>
      <c r="G222" s="234"/>
      <c r="H222" s="238">
        <v>7.5999999999999996</v>
      </c>
      <c r="I222" s="239"/>
      <c r="J222" s="234"/>
      <c r="K222" s="234"/>
      <c r="L222" s="240"/>
      <c r="M222" s="241"/>
      <c r="N222" s="242"/>
      <c r="O222" s="242"/>
      <c r="P222" s="242"/>
      <c r="Q222" s="242"/>
      <c r="R222" s="242"/>
      <c r="S222" s="242"/>
      <c r="T222" s="24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4" t="s">
        <v>182</v>
      </c>
      <c r="AU222" s="244" t="s">
        <v>132</v>
      </c>
      <c r="AV222" s="13" t="s">
        <v>132</v>
      </c>
      <c r="AW222" s="13" t="s">
        <v>32</v>
      </c>
      <c r="AX222" s="13" t="s">
        <v>76</v>
      </c>
      <c r="AY222" s="244" t="s">
        <v>125</v>
      </c>
    </row>
    <row r="223" s="2" customFormat="1" ht="16.30189" customHeight="1">
      <c r="A223" s="38"/>
      <c r="B223" s="39"/>
      <c r="C223" s="256" t="s">
        <v>390</v>
      </c>
      <c r="D223" s="256" t="s">
        <v>215</v>
      </c>
      <c r="E223" s="257" t="s">
        <v>391</v>
      </c>
      <c r="F223" s="258" t="s">
        <v>392</v>
      </c>
      <c r="G223" s="259" t="s">
        <v>361</v>
      </c>
      <c r="H223" s="260">
        <v>18.84</v>
      </c>
      <c r="I223" s="261"/>
      <c r="J223" s="262">
        <f>ROUND(I223*H223,2)</f>
        <v>0</v>
      </c>
      <c r="K223" s="263"/>
      <c r="L223" s="264"/>
      <c r="M223" s="265" t="s">
        <v>1</v>
      </c>
      <c r="N223" s="266" t="s">
        <v>42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157</v>
      </c>
      <c r="AT223" s="231" t="s">
        <v>215</v>
      </c>
      <c r="AU223" s="231" t="s">
        <v>132</v>
      </c>
      <c r="AY223" s="17" t="s">
        <v>125</v>
      </c>
      <c r="BE223" s="232">
        <f>IF(N223="základná",J223,0)</f>
        <v>0</v>
      </c>
      <c r="BF223" s="232">
        <f>IF(N223="znížená",J223,0)</f>
        <v>0</v>
      </c>
      <c r="BG223" s="232">
        <f>IF(N223="zákl. prenesená",J223,0)</f>
        <v>0</v>
      </c>
      <c r="BH223" s="232">
        <f>IF(N223="zníž. prenesená",J223,0)</f>
        <v>0</v>
      </c>
      <c r="BI223" s="232">
        <f>IF(N223="nulová",J223,0)</f>
        <v>0</v>
      </c>
      <c r="BJ223" s="17" t="s">
        <v>132</v>
      </c>
      <c r="BK223" s="232">
        <f>ROUND(I223*H223,2)</f>
        <v>0</v>
      </c>
      <c r="BL223" s="17" t="s">
        <v>131</v>
      </c>
      <c r="BM223" s="231" t="s">
        <v>393</v>
      </c>
    </row>
    <row r="224" s="13" customFormat="1">
      <c r="A224" s="13"/>
      <c r="B224" s="233"/>
      <c r="C224" s="234"/>
      <c r="D224" s="235" t="s">
        <v>182</v>
      </c>
      <c r="E224" s="236" t="s">
        <v>1</v>
      </c>
      <c r="F224" s="237" t="s">
        <v>394</v>
      </c>
      <c r="G224" s="234"/>
      <c r="H224" s="238">
        <v>18.84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182</v>
      </c>
      <c r="AU224" s="244" t="s">
        <v>132</v>
      </c>
      <c r="AV224" s="13" t="s">
        <v>132</v>
      </c>
      <c r="AW224" s="13" t="s">
        <v>32</v>
      </c>
      <c r="AX224" s="13" t="s">
        <v>84</v>
      </c>
      <c r="AY224" s="244" t="s">
        <v>125</v>
      </c>
    </row>
    <row r="225" s="12" customFormat="1" ht="22.8" customHeight="1">
      <c r="A225" s="12"/>
      <c r="B225" s="203"/>
      <c r="C225" s="204"/>
      <c r="D225" s="205" t="s">
        <v>75</v>
      </c>
      <c r="E225" s="217" t="s">
        <v>131</v>
      </c>
      <c r="F225" s="217" t="s">
        <v>395</v>
      </c>
      <c r="G225" s="204"/>
      <c r="H225" s="204"/>
      <c r="I225" s="207"/>
      <c r="J225" s="218">
        <f>BK225</f>
        <v>0</v>
      </c>
      <c r="K225" s="204"/>
      <c r="L225" s="209"/>
      <c r="M225" s="210"/>
      <c r="N225" s="211"/>
      <c r="O225" s="211"/>
      <c r="P225" s="212">
        <f>SUM(P226:P236)</f>
        <v>0</v>
      </c>
      <c r="Q225" s="211"/>
      <c r="R225" s="212">
        <f>SUM(R226:R236)</f>
        <v>20.488998780000003</v>
      </c>
      <c r="S225" s="211"/>
      <c r="T225" s="213">
        <f>SUM(T226:T236)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4" t="s">
        <v>84</v>
      </c>
      <c r="AT225" s="215" t="s">
        <v>75</v>
      </c>
      <c r="AU225" s="215" t="s">
        <v>84</v>
      </c>
      <c r="AY225" s="214" t="s">
        <v>125</v>
      </c>
      <c r="BK225" s="216">
        <f>SUM(BK226:BK236)</f>
        <v>0</v>
      </c>
    </row>
    <row r="226" s="2" customFormat="1" ht="21.0566" customHeight="1">
      <c r="A226" s="38"/>
      <c r="B226" s="39"/>
      <c r="C226" s="219" t="s">
        <v>396</v>
      </c>
      <c r="D226" s="219" t="s">
        <v>127</v>
      </c>
      <c r="E226" s="220" t="s">
        <v>397</v>
      </c>
      <c r="F226" s="221" t="s">
        <v>398</v>
      </c>
      <c r="G226" s="222" t="s">
        <v>130</v>
      </c>
      <c r="H226" s="223">
        <v>12.32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42</v>
      </c>
      <c r="O226" s="91"/>
      <c r="P226" s="229">
        <f>O226*H226</f>
        <v>0</v>
      </c>
      <c r="Q226" s="229">
        <v>0.31894</v>
      </c>
      <c r="R226" s="229">
        <f>Q226*H226</f>
        <v>3.9293408000000003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131</v>
      </c>
      <c r="AT226" s="231" t="s">
        <v>127</v>
      </c>
      <c r="AU226" s="231" t="s">
        <v>132</v>
      </c>
      <c r="AY226" s="17" t="s">
        <v>125</v>
      </c>
      <c r="BE226" s="232">
        <f>IF(N226="základná",J226,0)</f>
        <v>0</v>
      </c>
      <c r="BF226" s="232">
        <f>IF(N226="znížená",J226,0)</f>
        <v>0</v>
      </c>
      <c r="BG226" s="232">
        <f>IF(N226="zákl. prenesená",J226,0)</f>
        <v>0</v>
      </c>
      <c r="BH226" s="232">
        <f>IF(N226="zníž. prenesená",J226,0)</f>
        <v>0</v>
      </c>
      <c r="BI226" s="232">
        <f>IF(N226="nulová",J226,0)</f>
        <v>0</v>
      </c>
      <c r="BJ226" s="17" t="s">
        <v>132</v>
      </c>
      <c r="BK226" s="232">
        <f>ROUND(I226*H226,2)</f>
        <v>0</v>
      </c>
      <c r="BL226" s="17" t="s">
        <v>131</v>
      </c>
      <c r="BM226" s="231" t="s">
        <v>399</v>
      </c>
    </row>
    <row r="227" s="13" customFormat="1">
      <c r="A227" s="13"/>
      <c r="B227" s="233"/>
      <c r="C227" s="234"/>
      <c r="D227" s="235" t="s">
        <v>182</v>
      </c>
      <c r="E227" s="236" t="s">
        <v>1</v>
      </c>
      <c r="F227" s="237" t="s">
        <v>400</v>
      </c>
      <c r="G227" s="234"/>
      <c r="H227" s="238">
        <v>12.32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182</v>
      </c>
      <c r="AU227" s="244" t="s">
        <v>132</v>
      </c>
      <c r="AV227" s="13" t="s">
        <v>132</v>
      </c>
      <c r="AW227" s="13" t="s">
        <v>32</v>
      </c>
      <c r="AX227" s="13" t="s">
        <v>76</v>
      </c>
      <c r="AY227" s="244" t="s">
        <v>125</v>
      </c>
    </row>
    <row r="228" s="2" customFormat="1" ht="21.0566" customHeight="1">
      <c r="A228" s="38"/>
      <c r="B228" s="39"/>
      <c r="C228" s="219" t="s">
        <v>401</v>
      </c>
      <c r="D228" s="219" t="s">
        <v>127</v>
      </c>
      <c r="E228" s="220" t="s">
        <v>402</v>
      </c>
      <c r="F228" s="221" t="s">
        <v>403</v>
      </c>
      <c r="G228" s="222" t="s">
        <v>180</v>
      </c>
      <c r="H228" s="223">
        <v>0.748</v>
      </c>
      <c r="I228" s="224"/>
      <c r="J228" s="225">
        <f>ROUND(I228*H228,2)</f>
        <v>0</v>
      </c>
      <c r="K228" s="226"/>
      <c r="L228" s="44"/>
      <c r="M228" s="227" t="s">
        <v>1</v>
      </c>
      <c r="N228" s="228" t="s">
        <v>42</v>
      </c>
      <c r="O228" s="91"/>
      <c r="P228" s="229">
        <f>O228*H228</f>
        <v>0</v>
      </c>
      <c r="Q228" s="229">
        <v>2.1922799999999998</v>
      </c>
      <c r="R228" s="229">
        <f>Q228*H228</f>
        <v>1.6398254399999999</v>
      </c>
      <c r="S228" s="229">
        <v>0</v>
      </c>
      <c r="T228" s="230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231" t="s">
        <v>131</v>
      </c>
      <c r="AT228" s="231" t="s">
        <v>127</v>
      </c>
      <c r="AU228" s="231" t="s">
        <v>132</v>
      </c>
      <c r="AY228" s="17" t="s">
        <v>125</v>
      </c>
      <c r="BE228" s="232">
        <f>IF(N228="základná",J228,0)</f>
        <v>0</v>
      </c>
      <c r="BF228" s="232">
        <f>IF(N228="znížená",J228,0)</f>
        <v>0</v>
      </c>
      <c r="BG228" s="232">
        <f>IF(N228="zákl. prenesená",J228,0)</f>
        <v>0</v>
      </c>
      <c r="BH228" s="232">
        <f>IF(N228="zníž. prenesená",J228,0)</f>
        <v>0</v>
      </c>
      <c r="BI228" s="232">
        <f>IF(N228="nulová",J228,0)</f>
        <v>0</v>
      </c>
      <c r="BJ228" s="17" t="s">
        <v>132</v>
      </c>
      <c r="BK228" s="232">
        <f>ROUND(I228*H228,2)</f>
        <v>0</v>
      </c>
      <c r="BL228" s="17" t="s">
        <v>131</v>
      </c>
      <c r="BM228" s="231" t="s">
        <v>404</v>
      </c>
    </row>
    <row r="229" s="13" customFormat="1">
      <c r="A229" s="13"/>
      <c r="B229" s="233"/>
      <c r="C229" s="234"/>
      <c r="D229" s="235" t="s">
        <v>182</v>
      </c>
      <c r="E229" s="236" t="s">
        <v>1</v>
      </c>
      <c r="F229" s="237" t="s">
        <v>405</v>
      </c>
      <c r="G229" s="234"/>
      <c r="H229" s="238">
        <v>0.748</v>
      </c>
      <c r="I229" s="239"/>
      <c r="J229" s="234"/>
      <c r="K229" s="234"/>
      <c r="L229" s="240"/>
      <c r="M229" s="241"/>
      <c r="N229" s="242"/>
      <c r="O229" s="242"/>
      <c r="P229" s="242"/>
      <c r="Q229" s="242"/>
      <c r="R229" s="242"/>
      <c r="S229" s="242"/>
      <c r="T229" s="24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4" t="s">
        <v>182</v>
      </c>
      <c r="AU229" s="244" t="s">
        <v>132</v>
      </c>
      <c r="AV229" s="13" t="s">
        <v>132</v>
      </c>
      <c r="AW229" s="13" t="s">
        <v>32</v>
      </c>
      <c r="AX229" s="13" t="s">
        <v>84</v>
      </c>
      <c r="AY229" s="244" t="s">
        <v>125</v>
      </c>
    </row>
    <row r="230" s="2" customFormat="1" ht="31.92453" customHeight="1">
      <c r="A230" s="38"/>
      <c r="B230" s="39"/>
      <c r="C230" s="219" t="s">
        <v>406</v>
      </c>
      <c r="D230" s="219" t="s">
        <v>127</v>
      </c>
      <c r="E230" s="220" t="s">
        <v>407</v>
      </c>
      <c r="F230" s="221" t="s">
        <v>408</v>
      </c>
      <c r="G230" s="222" t="s">
        <v>180</v>
      </c>
      <c r="H230" s="223">
        <v>2.7360000000000002</v>
      </c>
      <c r="I230" s="224"/>
      <c r="J230" s="225">
        <f>ROUND(I230*H230,2)</f>
        <v>0</v>
      </c>
      <c r="K230" s="226"/>
      <c r="L230" s="44"/>
      <c r="M230" s="227" t="s">
        <v>1</v>
      </c>
      <c r="N230" s="228" t="s">
        <v>42</v>
      </c>
      <c r="O230" s="91"/>
      <c r="P230" s="229">
        <f>O230*H230</f>
        <v>0</v>
      </c>
      <c r="Q230" s="229">
        <v>2.2632400000000001</v>
      </c>
      <c r="R230" s="229">
        <f>Q230*H230</f>
        <v>6.1922246400000009</v>
      </c>
      <c r="S230" s="229">
        <v>0</v>
      </c>
      <c r="T230" s="230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1" t="s">
        <v>131</v>
      </c>
      <c r="AT230" s="231" t="s">
        <v>127</v>
      </c>
      <c r="AU230" s="231" t="s">
        <v>132</v>
      </c>
      <c r="AY230" s="17" t="s">
        <v>125</v>
      </c>
      <c r="BE230" s="232">
        <f>IF(N230="základná",J230,0)</f>
        <v>0</v>
      </c>
      <c r="BF230" s="232">
        <f>IF(N230="znížená",J230,0)</f>
        <v>0</v>
      </c>
      <c r="BG230" s="232">
        <f>IF(N230="zákl. prenesená",J230,0)</f>
        <v>0</v>
      </c>
      <c r="BH230" s="232">
        <f>IF(N230="zníž. prenesená",J230,0)</f>
        <v>0</v>
      </c>
      <c r="BI230" s="232">
        <f>IF(N230="nulová",J230,0)</f>
        <v>0</v>
      </c>
      <c r="BJ230" s="17" t="s">
        <v>132</v>
      </c>
      <c r="BK230" s="232">
        <f>ROUND(I230*H230,2)</f>
        <v>0</v>
      </c>
      <c r="BL230" s="17" t="s">
        <v>131</v>
      </c>
      <c r="BM230" s="231" t="s">
        <v>409</v>
      </c>
    </row>
    <row r="231" s="13" customFormat="1">
      <c r="A231" s="13"/>
      <c r="B231" s="233"/>
      <c r="C231" s="234"/>
      <c r="D231" s="235" t="s">
        <v>182</v>
      </c>
      <c r="E231" s="236" t="s">
        <v>1</v>
      </c>
      <c r="F231" s="237" t="s">
        <v>410</v>
      </c>
      <c r="G231" s="234"/>
      <c r="H231" s="238">
        <v>1.3680000000000001</v>
      </c>
      <c r="I231" s="239"/>
      <c r="J231" s="234"/>
      <c r="K231" s="234"/>
      <c r="L231" s="240"/>
      <c r="M231" s="241"/>
      <c r="N231" s="242"/>
      <c r="O231" s="242"/>
      <c r="P231" s="242"/>
      <c r="Q231" s="242"/>
      <c r="R231" s="242"/>
      <c r="S231" s="242"/>
      <c r="T231" s="24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4" t="s">
        <v>182</v>
      </c>
      <c r="AU231" s="244" t="s">
        <v>132</v>
      </c>
      <c r="AV231" s="13" t="s">
        <v>132</v>
      </c>
      <c r="AW231" s="13" t="s">
        <v>32</v>
      </c>
      <c r="AX231" s="13" t="s">
        <v>76</v>
      </c>
      <c r="AY231" s="244" t="s">
        <v>125</v>
      </c>
    </row>
    <row r="232" s="14" customFormat="1">
      <c r="A232" s="14"/>
      <c r="B232" s="245"/>
      <c r="C232" s="246"/>
      <c r="D232" s="235" t="s">
        <v>182</v>
      </c>
      <c r="E232" s="247" t="s">
        <v>1</v>
      </c>
      <c r="F232" s="248" t="s">
        <v>209</v>
      </c>
      <c r="G232" s="246"/>
      <c r="H232" s="249">
        <v>1.3680000000000001</v>
      </c>
      <c r="I232" s="250"/>
      <c r="J232" s="246"/>
      <c r="K232" s="246"/>
      <c r="L232" s="251"/>
      <c r="M232" s="252"/>
      <c r="N232" s="253"/>
      <c r="O232" s="253"/>
      <c r="P232" s="253"/>
      <c r="Q232" s="253"/>
      <c r="R232" s="253"/>
      <c r="S232" s="253"/>
      <c r="T232" s="25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55" t="s">
        <v>182</v>
      </c>
      <c r="AU232" s="255" t="s">
        <v>132</v>
      </c>
      <c r="AV232" s="14" t="s">
        <v>131</v>
      </c>
      <c r="AW232" s="14" t="s">
        <v>32</v>
      </c>
      <c r="AX232" s="14" t="s">
        <v>76</v>
      </c>
      <c r="AY232" s="255" t="s">
        <v>125</v>
      </c>
    </row>
    <row r="233" s="2" customFormat="1" ht="16.30189" customHeight="1">
      <c r="A233" s="38"/>
      <c r="B233" s="39"/>
      <c r="C233" s="219" t="s">
        <v>411</v>
      </c>
      <c r="D233" s="219" t="s">
        <v>127</v>
      </c>
      <c r="E233" s="220" t="s">
        <v>412</v>
      </c>
      <c r="F233" s="221" t="s">
        <v>413</v>
      </c>
      <c r="G233" s="222" t="s">
        <v>130</v>
      </c>
      <c r="H233" s="223">
        <v>0.375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42</v>
      </c>
      <c r="O233" s="91"/>
      <c r="P233" s="229">
        <f>O233*H233</f>
        <v>0</v>
      </c>
      <c r="Q233" s="229">
        <v>0.02266</v>
      </c>
      <c r="R233" s="229">
        <f>Q233*H233</f>
        <v>0.0084974999999999998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131</v>
      </c>
      <c r="AT233" s="231" t="s">
        <v>127</v>
      </c>
      <c r="AU233" s="231" t="s">
        <v>132</v>
      </c>
      <c r="AY233" s="17" t="s">
        <v>125</v>
      </c>
      <c r="BE233" s="232">
        <f>IF(N233="základná",J233,0)</f>
        <v>0</v>
      </c>
      <c r="BF233" s="232">
        <f>IF(N233="znížená",J233,0)</f>
        <v>0</v>
      </c>
      <c r="BG233" s="232">
        <f>IF(N233="zákl. prenesená",J233,0)</f>
        <v>0</v>
      </c>
      <c r="BH233" s="232">
        <f>IF(N233="zníž. prenesená",J233,0)</f>
        <v>0</v>
      </c>
      <c r="BI233" s="232">
        <f>IF(N233="nulová",J233,0)</f>
        <v>0</v>
      </c>
      <c r="BJ233" s="17" t="s">
        <v>132</v>
      </c>
      <c r="BK233" s="232">
        <f>ROUND(I233*H233,2)</f>
        <v>0</v>
      </c>
      <c r="BL233" s="17" t="s">
        <v>131</v>
      </c>
      <c r="BM233" s="231" t="s">
        <v>414</v>
      </c>
    </row>
    <row r="234" s="13" customFormat="1">
      <c r="A234" s="13"/>
      <c r="B234" s="233"/>
      <c r="C234" s="234"/>
      <c r="D234" s="235" t="s">
        <v>182</v>
      </c>
      <c r="E234" s="236" t="s">
        <v>1</v>
      </c>
      <c r="F234" s="237" t="s">
        <v>415</v>
      </c>
      <c r="G234" s="234"/>
      <c r="H234" s="238">
        <v>0.375</v>
      </c>
      <c r="I234" s="239"/>
      <c r="J234" s="234"/>
      <c r="K234" s="234"/>
      <c r="L234" s="240"/>
      <c r="M234" s="241"/>
      <c r="N234" s="242"/>
      <c r="O234" s="242"/>
      <c r="P234" s="242"/>
      <c r="Q234" s="242"/>
      <c r="R234" s="242"/>
      <c r="S234" s="242"/>
      <c r="T234" s="24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4" t="s">
        <v>182</v>
      </c>
      <c r="AU234" s="244" t="s">
        <v>132</v>
      </c>
      <c r="AV234" s="13" t="s">
        <v>132</v>
      </c>
      <c r="AW234" s="13" t="s">
        <v>32</v>
      </c>
      <c r="AX234" s="13" t="s">
        <v>76</v>
      </c>
      <c r="AY234" s="244" t="s">
        <v>125</v>
      </c>
    </row>
    <row r="235" s="2" customFormat="1" ht="31.92453" customHeight="1">
      <c r="A235" s="38"/>
      <c r="B235" s="39"/>
      <c r="C235" s="219" t="s">
        <v>416</v>
      </c>
      <c r="D235" s="219" t="s">
        <v>127</v>
      </c>
      <c r="E235" s="220" t="s">
        <v>417</v>
      </c>
      <c r="F235" s="221" t="s">
        <v>418</v>
      </c>
      <c r="G235" s="222" t="s">
        <v>130</v>
      </c>
      <c r="H235" s="223">
        <v>12.32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42</v>
      </c>
      <c r="O235" s="91"/>
      <c r="P235" s="229">
        <f>O235*H235</f>
        <v>0</v>
      </c>
      <c r="Q235" s="229">
        <v>0.70772000000000002</v>
      </c>
      <c r="R235" s="229">
        <f>Q235*H235</f>
        <v>8.7191103999999999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131</v>
      </c>
      <c r="AT235" s="231" t="s">
        <v>127</v>
      </c>
      <c r="AU235" s="231" t="s">
        <v>132</v>
      </c>
      <c r="AY235" s="17" t="s">
        <v>125</v>
      </c>
      <c r="BE235" s="232">
        <f>IF(N235="základná",J235,0)</f>
        <v>0</v>
      </c>
      <c r="BF235" s="232">
        <f>IF(N235="znížená",J235,0)</f>
        <v>0</v>
      </c>
      <c r="BG235" s="232">
        <f>IF(N235="zákl. prenesená",J235,0)</f>
        <v>0</v>
      </c>
      <c r="BH235" s="232">
        <f>IF(N235="zníž. prenesená",J235,0)</f>
        <v>0</v>
      </c>
      <c r="BI235" s="232">
        <f>IF(N235="nulová",J235,0)</f>
        <v>0</v>
      </c>
      <c r="BJ235" s="17" t="s">
        <v>132</v>
      </c>
      <c r="BK235" s="232">
        <f>ROUND(I235*H235,2)</f>
        <v>0</v>
      </c>
      <c r="BL235" s="17" t="s">
        <v>131</v>
      </c>
      <c r="BM235" s="231" t="s">
        <v>419</v>
      </c>
    </row>
    <row r="236" s="13" customFormat="1">
      <c r="A236" s="13"/>
      <c r="B236" s="233"/>
      <c r="C236" s="234"/>
      <c r="D236" s="235" t="s">
        <v>182</v>
      </c>
      <c r="E236" s="236" t="s">
        <v>1</v>
      </c>
      <c r="F236" s="237" t="s">
        <v>420</v>
      </c>
      <c r="G236" s="234"/>
      <c r="H236" s="238">
        <v>12.32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182</v>
      </c>
      <c r="AU236" s="244" t="s">
        <v>132</v>
      </c>
      <c r="AV236" s="13" t="s">
        <v>132</v>
      </c>
      <c r="AW236" s="13" t="s">
        <v>32</v>
      </c>
      <c r="AX236" s="13" t="s">
        <v>84</v>
      </c>
      <c r="AY236" s="244" t="s">
        <v>125</v>
      </c>
    </row>
    <row r="237" s="12" customFormat="1" ht="22.8" customHeight="1">
      <c r="A237" s="12"/>
      <c r="B237" s="203"/>
      <c r="C237" s="204"/>
      <c r="D237" s="205" t="s">
        <v>75</v>
      </c>
      <c r="E237" s="217" t="s">
        <v>145</v>
      </c>
      <c r="F237" s="217" t="s">
        <v>421</v>
      </c>
      <c r="G237" s="204"/>
      <c r="H237" s="204"/>
      <c r="I237" s="207"/>
      <c r="J237" s="218">
        <f>BK237</f>
        <v>0</v>
      </c>
      <c r="K237" s="204"/>
      <c r="L237" s="209"/>
      <c r="M237" s="210"/>
      <c r="N237" s="211"/>
      <c r="O237" s="211"/>
      <c r="P237" s="212">
        <f>SUM(P238:P261)</f>
        <v>0</v>
      </c>
      <c r="Q237" s="211"/>
      <c r="R237" s="212">
        <f>SUM(R238:R261)</f>
        <v>5177.4074339999988</v>
      </c>
      <c r="S237" s="211"/>
      <c r="T237" s="213">
        <f>SUM(T238:T261)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84</v>
      </c>
      <c r="AT237" s="215" t="s">
        <v>75</v>
      </c>
      <c r="AU237" s="215" t="s">
        <v>84</v>
      </c>
      <c r="AY237" s="214" t="s">
        <v>125</v>
      </c>
      <c r="BK237" s="216">
        <f>SUM(BK238:BK261)</f>
        <v>0</v>
      </c>
    </row>
    <row r="238" s="2" customFormat="1" ht="31.92453" customHeight="1">
      <c r="A238" s="38"/>
      <c r="B238" s="39"/>
      <c r="C238" s="219" t="s">
        <v>422</v>
      </c>
      <c r="D238" s="219" t="s">
        <v>127</v>
      </c>
      <c r="E238" s="220" t="s">
        <v>423</v>
      </c>
      <c r="F238" s="221" t="s">
        <v>424</v>
      </c>
      <c r="G238" s="222" t="s">
        <v>130</v>
      </c>
      <c r="H238" s="223">
        <v>6585.8999999999996</v>
      </c>
      <c r="I238" s="224"/>
      <c r="J238" s="225">
        <f>ROUND(I238*H238,2)</f>
        <v>0</v>
      </c>
      <c r="K238" s="226"/>
      <c r="L238" s="44"/>
      <c r="M238" s="227" t="s">
        <v>1</v>
      </c>
      <c r="N238" s="228" t="s">
        <v>42</v>
      </c>
      <c r="O238" s="91"/>
      <c r="P238" s="229">
        <f>O238*H238</f>
        <v>0</v>
      </c>
      <c r="Q238" s="229">
        <v>0.38625999999999999</v>
      </c>
      <c r="R238" s="229">
        <f>Q238*H238</f>
        <v>2543.8697339999999</v>
      </c>
      <c r="S238" s="229">
        <v>0</v>
      </c>
      <c r="T238" s="230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1" t="s">
        <v>131</v>
      </c>
      <c r="AT238" s="231" t="s">
        <v>127</v>
      </c>
      <c r="AU238" s="231" t="s">
        <v>132</v>
      </c>
      <c r="AY238" s="17" t="s">
        <v>125</v>
      </c>
      <c r="BE238" s="232">
        <f>IF(N238="základná",J238,0)</f>
        <v>0</v>
      </c>
      <c r="BF238" s="232">
        <f>IF(N238="znížená",J238,0)</f>
        <v>0</v>
      </c>
      <c r="BG238" s="232">
        <f>IF(N238="zákl. prenesená",J238,0)</f>
        <v>0</v>
      </c>
      <c r="BH238" s="232">
        <f>IF(N238="zníž. prenesená",J238,0)</f>
        <v>0</v>
      </c>
      <c r="BI238" s="232">
        <f>IF(N238="nulová",J238,0)</f>
        <v>0</v>
      </c>
      <c r="BJ238" s="17" t="s">
        <v>132</v>
      </c>
      <c r="BK238" s="232">
        <f>ROUND(I238*H238,2)</f>
        <v>0</v>
      </c>
      <c r="BL238" s="17" t="s">
        <v>131</v>
      </c>
      <c r="BM238" s="231" t="s">
        <v>425</v>
      </c>
    </row>
    <row r="239" s="13" customFormat="1">
      <c r="A239" s="13"/>
      <c r="B239" s="233"/>
      <c r="C239" s="234"/>
      <c r="D239" s="235" t="s">
        <v>182</v>
      </c>
      <c r="E239" s="236" t="s">
        <v>1</v>
      </c>
      <c r="F239" s="237" t="s">
        <v>426</v>
      </c>
      <c r="G239" s="234"/>
      <c r="H239" s="238">
        <v>6568.8999999999996</v>
      </c>
      <c r="I239" s="239"/>
      <c r="J239" s="234"/>
      <c r="K239" s="234"/>
      <c r="L239" s="240"/>
      <c r="M239" s="241"/>
      <c r="N239" s="242"/>
      <c r="O239" s="242"/>
      <c r="P239" s="242"/>
      <c r="Q239" s="242"/>
      <c r="R239" s="242"/>
      <c r="S239" s="242"/>
      <c r="T239" s="24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4" t="s">
        <v>182</v>
      </c>
      <c r="AU239" s="244" t="s">
        <v>132</v>
      </c>
      <c r="AV239" s="13" t="s">
        <v>132</v>
      </c>
      <c r="AW239" s="13" t="s">
        <v>32</v>
      </c>
      <c r="AX239" s="13" t="s">
        <v>76</v>
      </c>
      <c r="AY239" s="244" t="s">
        <v>125</v>
      </c>
    </row>
    <row r="240" s="13" customFormat="1">
      <c r="A240" s="13"/>
      <c r="B240" s="233"/>
      <c r="C240" s="234"/>
      <c r="D240" s="235" t="s">
        <v>182</v>
      </c>
      <c r="E240" s="236" t="s">
        <v>1</v>
      </c>
      <c r="F240" s="237" t="s">
        <v>370</v>
      </c>
      <c r="G240" s="234"/>
      <c r="H240" s="238">
        <v>17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182</v>
      </c>
      <c r="AU240" s="244" t="s">
        <v>132</v>
      </c>
      <c r="AV240" s="13" t="s">
        <v>132</v>
      </c>
      <c r="AW240" s="13" t="s">
        <v>32</v>
      </c>
      <c r="AX240" s="13" t="s">
        <v>76</v>
      </c>
      <c r="AY240" s="244" t="s">
        <v>125</v>
      </c>
    </row>
    <row r="241" s="14" customFormat="1">
      <c r="A241" s="14"/>
      <c r="B241" s="245"/>
      <c r="C241" s="246"/>
      <c r="D241" s="235" t="s">
        <v>182</v>
      </c>
      <c r="E241" s="247" t="s">
        <v>1</v>
      </c>
      <c r="F241" s="248" t="s">
        <v>209</v>
      </c>
      <c r="G241" s="246"/>
      <c r="H241" s="249">
        <v>6585.8999999999996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182</v>
      </c>
      <c r="AU241" s="255" t="s">
        <v>132</v>
      </c>
      <c r="AV241" s="14" t="s">
        <v>131</v>
      </c>
      <c r="AW241" s="14" t="s">
        <v>32</v>
      </c>
      <c r="AX241" s="14" t="s">
        <v>84</v>
      </c>
      <c r="AY241" s="255" t="s">
        <v>125</v>
      </c>
    </row>
    <row r="242" s="2" customFormat="1" ht="21.0566" customHeight="1">
      <c r="A242" s="38"/>
      <c r="B242" s="39"/>
      <c r="C242" s="219" t="s">
        <v>427</v>
      </c>
      <c r="D242" s="219" t="s">
        <v>127</v>
      </c>
      <c r="E242" s="220" t="s">
        <v>428</v>
      </c>
      <c r="F242" s="221" t="s">
        <v>429</v>
      </c>
      <c r="G242" s="222" t="s">
        <v>130</v>
      </c>
      <c r="H242" s="223">
        <v>2409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42</v>
      </c>
      <c r="O242" s="91"/>
      <c r="P242" s="229">
        <f>O242*H242</f>
        <v>0</v>
      </c>
      <c r="Q242" s="229">
        <v>0.38624999999999998</v>
      </c>
      <c r="R242" s="229">
        <f>Q242*H242</f>
        <v>930.47624999999994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131</v>
      </c>
      <c r="AT242" s="231" t="s">
        <v>127</v>
      </c>
      <c r="AU242" s="231" t="s">
        <v>132</v>
      </c>
      <c r="AY242" s="17" t="s">
        <v>125</v>
      </c>
      <c r="BE242" s="232">
        <f>IF(N242="základná",J242,0)</f>
        <v>0</v>
      </c>
      <c r="BF242" s="232">
        <f>IF(N242="znížená",J242,0)</f>
        <v>0</v>
      </c>
      <c r="BG242" s="232">
        <f>IF(N242="zákl. prenesená",J242,0)</f>
        <v>0</v>
      </c>
      <c r="BH242" s="232">
        <f>IF(N242="zníž. prenesená",J242,0)</f>
        <v>0</v>
      </c>
      <c r="BI242" s="232">
        <f>IF(N242="nulová",J242,0)</f>
        <v>0</v>
      </c>
      <c r="BJ242" s="17" t="s">
        <v>132</v>
      </c>
      <c r="BK242" s="232">
        <f>ROUND(I242*H242,2)</f>
        <v>0</v>
      </c>
      <c r="BL242" s="17" t="s">
        <v>131</v>
      </c>
      <c r="BM242" s="231" t="s">
        <v>430</v>
      </c>
    </row>
    <row r="243" s="13" customFormat="1">
      <c r="A243" s="13"/>
      <c r="B243" s="233"/>
      <c r="C243" s="234"/>
      <c r="D243" s="235" t="s">
        <v>182</v>
      </c>
      <c r="E243" s="236" t="s">
        <v>1</v>
      </c>
      <c r="F243" s="237" t="s">
        <v>431</v>
      </c>
      <c r="G243" s="234"/>
      <c r="H243" s="238">
        <v>2409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182</v>
      </c>
      <c r="AU243" s="244" t="s">
        <v>132</v>
      </c>
      <c r="AV243" s="13" t="s">
        <v>132</v>
      </c>
      <c r="AW243" s="13" t="s">
        <v>32</v>
      </c>
      <c r="AX243" s="13" t="s">
        <v>84</v>
      </c>
      <c r="AY243" s="244" t="s">
        <v>125</v>
      </c>
    </row>
    <row r="244" s="2" customFormat="1" ht="31.92453" customHeight="1">
      <c r="A244" s="38"/>
      <c r="B244" s="39"/>
      <c r="C244" s="219" t="s">
        <v>432</v>
      </c>
      <c r="D244" s="219" t="s">
        <v>127</v>
      </c>
      <c r="E244" s="220" t="s">
        <v>433</v>
      </c>
      <c r="F244" s="221" t="s">
        <v>434</v>
      </c>
      <c r="G244" s="222" t="s">
        <v>130</v>
      </c>
      <c r="H244" s="223">
        <v>6345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42</v>
      </c>
      <c r="O244" s="91"/>
      <c r="P244" s="229">
        <f>O244*H244</f>
        <v>0</v>
      </c>
      <c r="Q244" s="229">
        <v>0.15826000000000001</v>
      </c>
      <c r="R244" s="229">
        <f>Q244*H244</f>
        <v>1004.1597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131</v>
      </c>
      <c r="AT244" s="231" t="s">
        <v>127</v>
      </c>
      <c r="AU244" s="231" t="s">
        <v>132</v>
      </c>
      <c r="AY244" s="17" t="s">
        <v>125</v>
      </c>
      <c r="BE244" s="232">
        <f>IF(N244="základná",J244,0)</f>
        <v>0</v>
      </c>
      <c r="BF244" s="232">
        <f>IF(N244="znížená",J244,0)</f>
        <v>0</v>
      </c>
      <c r="BG244" s="232">
        <f>IF(N244="zákl. prenesená",J244,0)</f>
        <v>0</v>
      </c>
      <c r="BH244" s="232">
        <f>IF(N244="zníž. prenesená",J244,0)</f>
        <v>0</v>
      </c>
      <c r="BI244" s="232">
        <f>IF(N244="nulová",J244,0)</f>
        <v>0</v>
      </c>
      <c r="BJ244" s="17" t="s">
        <v>132</v>
      </c>
      <c r="BK244" s="232">
        <f>ROUND(I244*H244,2)</f>
        <v>0</v>
      </c>
      <c r="BL244" s="17" t="s">
        <v>131</v>
      </c>
      <c r="BM244" s="231" t="s">
        <v>435</v>
      </c>
    </row>
    <row r="245" s="13" customFormat="1">
      <c r="A245" s="13"/>
      <c r="B245" s="233"/>
      <c r="C245" s="234"/>
      <c r="D245" s="235" t="s">
        <v>182</v>
      </c>
      <c r="E245" s="236" t="s">
        <v>1</v>
      </c>
      <c r="F245" s="237" t="s">
        <v>436</v>
      </c>
      <c r="G245" s="234"/>
      <c r="H245" s="238">
        <v>6328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182</v>
      </c>
      <c r="AU245" s="244" t="s">
        <v>132</v>
      </c>
      <c r="AV245" s="13" t="s">
        <v>132</v>
      </c>
      <c r="AW245" s="13" t="s">
        <v>32</v>
      </c>
      <c r="AX245" s="13" t="s">
        <v>76</v>
      </c>
      <c r="AY245" s="244" t="s">
        <v>125</v>
      </c>
    </row>
    <row r="246" s="13" customFormat="1">
      <c r="A246" s="13"/>
      <c r="B246" s="233"/>
      <c r="C246" s="234"/>
      <c r="D246" s="235" t="s">
        <v>182</v>
      </c>
      <c r="E246" s="236" t="s">
        <v>1</v>
      </c>
      <c r="F246" s="237" t="s">
        <v>370</v>
      </c>
      <c r="G246" s="234"/>
      <c r="H246" s="238">
        <v>17</v>
      </c>
      <c r="I246" s="239"/>
      <c r="J246" s="234"/>
      <c r="K246" s="234"/>
      <c r="L246" s="240"/>
      <c r="M246" s="241"/>
      <c r="N246" s="242"/>
      <c r="O246" s="242"/>
      <c r="P246" s="242"/>
      <c r="Q246" s="242"/>
      <c r="R246" s="242"/>
      <c r="S246" s="242"/>
      <c r="T246" s="24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4" t="s">
        <v>182</v>
      </c>
      <c r="AU246" s="244" t="s">
        <v>132</v>
      </c>
      <c r="AV246" s="13" t="s">
        <v>132</v>
      </c>
      <c r="AW246" s="13" t="s">
        <v>32</v>
      </c>
      <c r="AX246" s="13" t="s">
        <v>76</v>
      </c>
      <c r="AY246" s="244" t="s">
        <v>125</v>
      </c>
    </row>
    <row r="247" s="14" customFormat="1">
      <c r="A247" s="14"/>
      <c r="B247" s="245"/>
      <c r="C247" s="246"/>
      <c r="D247" s="235" t="s">
        <v>182</v>
      </c>
      <c r="E247" s="247" t="s">
        <v>1</v>
      </c>
      <c r="F247" s="248" t="s">
        <v>209</v>
      </c>
      <c r="G247" s="246"/>
      <c r="H247" s="249">
        <v>6345</v>
      </c>
      <c r="I247" s="250"/>
      <c r="J247" s="246"/>
      <c r="K247" s="246"/>
      <c r="L247" s="251"/>
      <c r="M247" s="252"/>
      <c r="N247" s="253"/>
      <c r="O247" s="253"/>
      <c r="P247" s="253"/>
      <c r="Q247" s="253"/>
      <c r="R247" s="253"/>
      <c r="S247" s="253"/>
      <c r="T247" s="25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5" t="s">
        <v>182</v>
      </c>
      <c r="AU247" s="255" t="s">
        <v>132</v>
      </c>
      <c r="AV247" s="14" t="s">
        <v>131</v>
      </c>
      <c r="AW247" s="14" t="s">
        <v>32</v>
      </c>
      <c r="AX247" s="14" t="s">
        <v>84</v>
      </c>
      <c r="AY247" s="255" t="s">
        <v>125</v>
      </c>
    </row>
    <row r="248" s="2" customFormat="1" ht="21.0566" customHeight="1">
      <c r="A248" s="38"/>
      <c r="B248" s="39"/>
      <c r="C248" s="219" t="s">
        <v>437</v>
      </c>
      <c r="D248" s="219" t="s">
        <v>127</v>
      </c>
      <c r="E248" s="220" t="s">
        <v>438</v>
      </c>
      <c r="F248" s="221" t="s">
        <v>439</v>
      </c>
      <c r="G248" s="222" t="s">
        <v>180</v>
      </c>
      <c r="H248" s="223">
        <v>244.96000000000001</v>
      </c>
      <c r="I248" s="224"/>
      <c r="J248" s="225">
        <f>ROUND(I248*H248,2)</f>
        <v>0</v>
      </c>
      <c r="K248" s="226"/>
      <c r="L248" s="44"/>
      <c r="M248" s="227" t="s">
        <v>1</v>
      </c>
      <c r="N248" s="228" t="s">
        <v>42</v>
      </c>
      <c r="O248" s="91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131</v>
      </c>
      <c r="AT248" s="231" t="s">
        <v>127</v>
      </c>
      <c r="AU248" s="231" t="s">
        <v>132</v>
      </c>
      <c r="AY248" s="17" t="s">
        <v>125</v>
      </c>
      <c r="BE248" s="232">
        <f>IF(N248="základná",J248,0)</f>
        <v>0</v>
      </c>
      <c r="BF248" s="232">
        <f>IF(N248="znížená",J248,0)</f>
        <v>0</v>
      </c>
      <c r="BG248" s="232">
        <f>IF(N248="zákl. prenesená",J248,0)</f>
        <v>0</v>
      </c>
      <c r="BH248" s="232">
        <f>IF(N248="zníž. prenesená",J248,0)</f>
        <v>0</v>
      </c>
      <c r="BI248" s="232">
        <f>IF(N248="nulová",J248,0)</f>
        <v>0</v>
      </c>
      <c r="BJ248" s="17" t="s">
        <v>132</v>
      </c>
      <c r="BK248" s="232">
        <f>ROUND(I248*H248,2)</f>
        <v>0</v>
      </c>
      <c r="BL248" s="17" t="s">
        <v>131</v>
      </c>
      <c r="BM248" s="231" t="s">
        <v>440</v>
      </c>
    </row>
    <row r="249" s="13" customFormat="1">
      <c r="A249" s="13"/>
      <c r="B249" s="233"/>
      <c r="C249" s="234"/>
      <c r="D249" s="235" t="s">
        <v>182</v>
      </c>
      <c r="E249" s="236" t="s">
        <v>1</v>
      </c>
      <c r="F249" s="237" t="s">
        <v>441</v>
      </c>
      <c r="G249" s="234"/>
      <c r="H249" s="238">
        <v>244.96000000000001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182</v>
      </c>
      <c r="AU249" s="244" t="s">
        <v>132</v>
      </c>
      <c r="AV249" s="13" t="s">
        <v>132</v>
      </c>
      <c r="AW249" s="13" t="s">
        <v>32</v>
      </c>
      <c r="AX249" s="13" t="s">
        <v>84</v>
      </c>
      <c r="AY249" s="244" t="s">
        <v>125</v>
      </c>
    </row>
    <row r="250" s="2" customFormat="1" ht="31.92453" customHeight="1">
      <c r="A250" s="38"/>
      <c r="B250" s="39"/>
      <c r="C250" s="219" t="s">
        <v>442</v>
      </c>
      <c r="D250" s="219" t="s">
        <v>127</v>
      </c>
      <c r="E250" s="220" t="s">
        <v>443</v>
      </c>
      <c r="F250" s="221" t="s">
        <v>444</v>
      </c>
      <c r="G250" s="222" t="s">
        <v>130</v>
      </c>
      <c r="H250" s="223">
        <v>6345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42</v>
      </c>
      <c r="O250" s="91"/>
      <c r="P250" s="229">
        <f>O250*H250</f>
        <v>0</v>
      </c>
      <c r="Q250" s="229">
        <v>0.0056100000000000004</v>
      </c>
      <c r="R250" s="229">
        <f>Q250*H250</f>
        <v>35.59545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131</v>
      </c>
      <c r="AT250" s="231" t="s">
        <v>127</v>
      </c>
      <c r="AU250" s="231" t="s">
        <v>132</v>
      </c>
      <c r="AY250" s="17" t="s">
        <v>125</v>
      </c>
      <c r="BE250" s="232">
        <f>IF(N250="základná",J250,0)</f>
        <v>0</v>
      </c>
      <c r="BF250" s="232">
        <f>IF(N250="znížená",J250,0)</f>
        <v>0</v>
      </c>
      <c r="BG250" s="232">
        <f>IF(N250="zákl. prenesená",J250,0)</f>
        <v>0</v>
      </c>
      <c r="BH250" s="232">
        <f>IF(N250="zníž. prenesená",J250,0)</f>
        <v>0</v>
      </c>
      <c r="BI250" s="232">
        <f>IF(N250="nulová",J250,0)</f>
        <v>0</v>
      </c>
      <c r="BJ250" s="17" t="s">
        <v>132</v>
      </c>
      <c r="BK250" s="232">
        <f>ROUND(I250*H250,2)</f>
        <v>0</v>
      </c>
      <c r="BL250" s="17" t="s">
        <v>131</v>
      </c>
      <c r="BM250" s="231" t="s">
        <v>445</v>
      </c>
    </row>
    <row r="251" s="13" customFormat="1">
      <c r="A251" s="13"/>
      <c r="B251" s="233"/>
      <c r="C251" s="234"/>
      <c r="D251" s="235" t="s">
        <v>182</v>
      </c>
      <c r="E251" s="236" t="s">
        <v>1</v>
      </c>
      <c r="F251" s="237" t="s">
        <v>436</v>
      </c>
      <c r="G251" s="234"/>
      <c r="H251" s="238">
        <v>6328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182</v>
      </c>
      <c r="AU251" s="244" t="s">
        <v>132</v>
      </c>
      <c r="AV251" s="13" t="s">
        <v>132</v>
      </c>
      <c r="AW251" s="13" t="s">
        <v>32</v>
      </c>
      <c r="AX251" s="13" t="s">
        <v>76</v>
      </c>
      <c r="AY251" s="244" t="s">
        <v>125</v>
      </c>
    </row>
    <row r="252" s="13" customFormat="1">
      <c r="A252" s="13"/>
      <c r="B252" s="233"/>
      <c r="C252" s="234"/>
      <c r="D252" s="235" t="s">
        <v>182</v>
      </c>
      <c r="E252" s="236" t="s">
        <v>1</v>
      </c>
      <c r="F252" s="237" t="s">
        <v>370</v>
      </c>
      <c r="G252" s="234"/>
      <c r="H252" s="238">
        <v>17</v>
      </c>
      <c r="I252" s="239"/>
      <c r="J252" s="234"/>
      <c r="K252" s="234"/>
      <c r="L252" s="240"/>
      <c r="M252" s="241"/>
      <c r="N252" s="242"/>
      <c r="O252" s="242"/>
      <c r="P252" s="242"/>
      <c r="Q252" s="242"/>
      <c r="R252" s="242"/>
      <c r="S252" s="242"/>
      <c r="T252" s="24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4" t="s">
        <v>182</v>
      </c>
      <c r="AU252" s="244" t="s">
        <v>132</v>
      </c>
      <c r="AV252" s="13" t="s">
        <v>132</v>
      </c>
      <c r="AW252" s="13" t="s">
        <v>32</v>
      </c>
      <c r="AX252" s="13" t="s">
        <v>76</v>
      </c>
      <c r="AY252" s="244" t="s">
        <v>125</v>
      </c>
    </row>
    <row r="253" s="14" customFormat="1">
      <c r="A253" s="14"/>
      <c r="B253" s="245"/>
      <c r="C253" s="246"/>
      <c r="D253" s="235" t="s">
        <v>182</v>
      </c>
      <c r="E253" s="247" t="s">
        <v>1</v>
      </c>
      <c r="F253" s="248" t="s">
        <v>209</v>
      </c>
      <c r="G253" s="246"/>
      <c r="H253" s="249">
        <v>6345</v>
      </c>
      <c r="I253" s="250"/>
      <c r="J253" s="246"/>
      <c r="K253" s="246"/>
      <c r="L253" s="251"/>
      <c r="M253" s="252"/>
      <c r="N253" s="253"/>
      <c r="O253" s="253"/>
      <c r="P253" s="253"/>
      <c r="Q253" s="253"/>
      <c r="R253" s="253"/>
      <c r="S253" s="253"/>
      <c r="T253" s="25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5" t="s">
        <v>182</v>
      </c>
      <c r="AU253" s="255" t="s">
        <v>132</v>
      </c>
      <c r="AV253" s="14" t="s">
        <v>131</v>
      </c>
      <c r="AW253" s="14" t="s">
        <v>32</v>
      </c>
      <c r="AX253" s="14" t="s">
        <v>84</v>
      </c>
      <c r="AY253" s="255" t="s">
        <v>125</v>
      </c>
    </row>
    <row r="254" s="2" customFormat="1" ht="31.92453" customHeight="1">
      <c r="A254" s="38"/>
      <c r="B254" s="39"/>
      <c r="C254" s="219" t="s">
        <v>446</v>
      </c>
      <c r="D254" s="219" t="s">
        <v>127</v>
      </c>
      <c r="E254" s="220" t="s">
        <v>447</v>
      </c>
      <c r="F254" s="221" t="s">
        <v>448</v>
      </c>
      <c r="G254" s="222" t="s">
        <v>130</v>
      </c>
      <c r="H254" s="223">
        <v>6345</v>
      </c>
      <c r="I254" s="224"/>
      <c r="J254" s="225">
        <f>ROUND(I254*H254,2)</f>
        <v>0</v>
      </c>
      <c r="K254" s="226"/>
      <c r="L254" s="44"/>
      <c r="M254" s="227" t="s">
        <v>1</v>
      </c>
      <c r="N254" s="228" t="s">
        <v>42</v>
      </c>
      <c r="O254" s="91"/>
      <c r="P254" s="229">
        <f>O254*H254</f>
        <v>0</v>
      </c>
      <c r="Q254" s="229">
        <v>0.00080999999999999996</v>
      </c>
      <c r="R254" s="229">
        <f>Q254*H254</f>
        <v>5.1394500000000001</v>
      </c>
      <c r="S254" s="229">
        <v>0</v>
      </c>
      <c r="T254" s="230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31" t="s">
        <v>131</v>
      </c>
      <c r="AT254" s="231" t="s">
        <v>127</v>
      </c>
      <c r="AU254" s="231" t="s">
        <v>132</v>
      </c>
      <c r="AY254" s="17" t="s">
        <v>125</v>
      </c>
      <c r="BE254" s="232">
        <f>IF(N254="základná",J254,0)</f>
        <v>0</v>
      </c>
      <c r="BF254" s="232">
        <f>IF(N254="znížená",J254,0)</f>
        <v>0</v>
      </c>
      <c r="BG254" s="232">
        <f>IF(N254="zákl. prenesená",J254,0)</f>
        <v>0</v>
      </c>
      <c r="BH254" s="232">
        <f>IF(N254="zníž. prenesená",J254,0)</f>
        <v>0</v>
      </c>
      <c r="BI254" s="232">
        <f>IF(N254="nulová",J254,0)</f>
        <v>0</v>
      </c>
      <c r="BJ254" s="17" t="s">
        <v>132</v>
      </c>
      <c r="BK254" s="232">
        <f>ROUND(I254*H254,2)</f>
        <v>0</v>
      </c>
      <c r="BL254" s="17" t="s">
        <v>131</v>
      </c>
      <c r="BM254" s="231" t="s">
        <v>449</v>
      </c>
    </row>
    <row r="255" s="13" customFormat="1">
      <c r="A255" s="13"/>
      <c r="B255" s="233"/>
      <c r="C255" s="234"/>
      <c r="D255" s="235" t="s">
        <v>182</v>
      </c>
      <c r="E255" s="236" t="s">
        <v>1</v>
      </c>
      <c r="F255" s="237" t="s">
        <v>436</v>
      </c>
      <c r="G255" s="234"/>
      <c r="H255" s="238">
        <v>6328</v>
      </c>
      <c r="I255" s="239"/>
      <c r="J255" s="234"/>
      <c r="K255" s="234"/>
      <c r="L255" s="240"/>
      <c r="M255" s="241"/>
      <c r="N255" s="242"/>
      <c r="O255" s="242"/>
      <c r="P255" s="242"/>
      <c r="Q255" s="242"/>
      <c r="R255" s="242"/>
      <c r="S255" s="242"/>
      <c r="T255" s="24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4" t="s">
        <v>182</v>
      </c>
      <c r="AU255" s="244" t="s">
        <v>132</v>
      </c>
      <c r="AV255" s="13" t="s">
        <v>132</v>
      </c>
      <c r="AW255" s="13" t="s">
        <v>32</v>
      </c>
      <c r="AX255" s="13" t="s">
        <v>76</v>
      </c>
      <c r="AY255" s="244" t="s">
        <v>125</v>
      </c>
    </row>
    <row r="256" s="13" customFormat="1">
      <c r="A256" s="13"/>
      <c r="B256" s="233"/>
      <c r="C256" s="234"/>
      <c r="D256" s="235" t="s">
        <v>182</v>
      </c>
      <c r="E256" s="236" t="s">
        <v>1</v>
      </c>
      <c r="F256" s="237" t="s">
        <v>370</v>
      </c>
      <c r="G256" s="234"/>
      <c r="H256" s="238">
        <v>17</v>
      </c>
      <c r="I256" s="239"/>
      <c r="J256" s="234"/>
      <c r="K256" s="234"/>
      <c r="L256" s="240"/>
      <c r="M256" s="241"/>
      <c r="N256" s="242"/>
      <c r="O256" s="242"/>
      <c r="P256" s="242"/>
      <c r="Q256" s="242"/>
      <c r="R256" s="242"/>
      <c r="S256" s="242"/>
      <c r="T256" s="24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4" t="s">
        <v>182</v>
      </c>
      <c r="AU256" s="244" t="s">
        <v>132</v>
      </c>
      <c r="AV256" s="13" t="s">
        <v>132</v>
      </c>
      <c r="AW256" s="13" t="s">
        <v>32</v>
      </c>
      <c r="AX256" s="13" t="s">
        <v>76</v>
      </c>
      <c r="AY256" s="244" t="s">
        <v>125</v>
      </c>
    </row>
    <row r="257" s="14" customFormat="1">
      <c r="A257" s="14"/>
      <c r="B257" s="245"/>
      <c r="C257" s="246"/>
      <c r="D257" s="235" t="s">
        <v>182</v>
      </c>
      <c r="E257" s="247" t="s">
        <v>1</v>
      </c>
      <c r="F257" s="248" t="s">
        <v>209</v>
      </c>
      <c r="G257" s="246"/>
      <c r="H257" s="249">
        <v>6345</v>
      </c>
      <c r="I257" s="250"/>
      <c r="J257" s="246"/>
      <c r="K257" s="246"/>
      <c r="L257" s="251"/>
      <c r="M257" s="252"/>
      <c r="N257" s="253"/>
      <c r="O257" s="253"/>
      <c r="P257" s="253"/>
      <c r="Q257" s="253"/>
      <c r="R257" s="253"/>
      <c r="S257" s="253"/>
      <c r="T257" s="25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5" t="s">
        <v>182</v>
      </c>
      <c r="AU257" s="255" t="s">
        <v>132</v>
      </c>
      <c r="AV257" s="14" t="s">
        <v>131</v>
      </c>
      <c r="AW257" s="14" t="s">
        <v>32</v>
      </c>
      <c r="AX257" s="14" t="s">
        <v>84</v>
      </c>
      <c r="AY257" s="255" t="s">
        <v>125</v>
      </c>
    </row>
    <row r="258" s="2" customFormat="1" ht="31.92453" customHeight="1">
      <c r="A258" s="38"/>
      <c r="B258" s="39"/>
      <c r="C258" s="219" t="s">
        <v>450</v>
      </c>
      <c r="D258" s="219" t="s">
        <v>127</v>
      </c>
      <c r="E258" s="220" t="s">
        <v>451</v>
      </c>
      <c r="F258" s="221" t="s">
        <v>452</v>
      </c>
      <c r="G258" s="222" t="s">
        <v>130</v>
      </c>
      <c r="H258" s="223">
        <v>6345</v>
      </c>
      <c r="I258" s="224"/>
      <c r="J258" s="225">
        <f>ROUND(I258*H258,2)</f>
        <v>0</v>
      </c>
      <c r="K258" s="226"/>
      <c r="L258" s="44"/>
      <c r="M258" s="227" t="s">
        <v>1</v>
      </c>
      <c r="N258" s="228" t="s">
        <v>42</v>
      </c>
      <c r="O258" s="91"/>
      <c r="P258" s="229">
        <f>O258*H258</f>
        <v>0</v>
      </c>
      <c r="Q258" s="229">
        <v>0.10373</v>
      </c>
      <c r="R258" s="229">
        <f>Q258*H258</f>
        <v>658.16685000000007</v>
      </c>
      <c r="S258" s="229">
        <v>0</v>
      </c>
      <c r="T258" s="230">
        <f>S258*H258</f>
        <v>0</v>
      </c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R258" s="231" t="s">
        <v>131</v>
      </c>
      <c r="AT258" s="231" t="s">
        <v>127</v>
      </c>
      <c r="AU258" s="231" t="s">
        <v>132</v>
      </c>
      <c r="AY258" s="17" t="s">
        <v>125</v>
      </c>
      <c r="BE258" s="232">
        <f>IF(N258="základná",J258,0)</f>
        <v>0</v>
      </c>
      <c r="BF258" s="232">
        <f>IF(N258="znížená",J258,0)</f>
        <v>0</v>
      </c>
      <c r="BG258" s="232">
        <f>IF(N258="zákl. prenesená",J258,0)</f>
        <v>0</v>
      </c>
      <c r="BH258" s="232">
        <f>IF(N258="zníž. prenesená",J258,0)</f>
        <v>0</v>
      </c>
      <c r="BI258" s="232">
        <f>IF(N258="nulová",J258,0)</f>
        <v>0</v>
      </c>
      <c r="BJ258" s="17" t="s">
        <v>132</v>
      </c>
      <c r="BK258" s="232">
        <f>ROUND(I258*H258,2)</f>
        <v>0</v>
      </c>
      <c r="BL258" s="17" t="s">
        <v>131</v>
      </c>
      <c r="BM258" s="231" t="s">
        <v>453</v>
      </c>
    </row>
    <row r="259" s="13" customFormat="1">
      <c r="A259" s="13"/>
      <c r="B259" s="233"/>
      <c r="C259" s="234"/>
      <c r="D259" s="235" t="s">
        <v>182</v>
      </c>
      <c r="E259" s="236" t="s">
        <v>1</v>
      </c>
      <c r="F259" s="237" t="s">
        <v>370</v>
      </c>
      <c r="G259" s="234"/>
      <c r="H259" s="238">
        <v>17</v>
      </c>
      <c r="I259" s="239"/>
      <c r="J259" s="234"/>
      <c r="K259" s="234"/>
      <c r="L259" s="240"/>
      <c r="M259" s="241"/>
      <c r="N259" s="242"/>
      <c r="O259" s="242"/>
      <c r="P259" s="242"/>
      <c r="Q259" s="242"/>
      <c r="R259" s="242"/>
      <c r="S259" s="242"/>
      <c r="T259" s="24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4" t="s">
        <v>182</v>
      </c>
      <c r="AU259" s="244" t="s">
        <v>132</v>
      </c>
      <c r="AV259" s="13" t="s">
        <v>132</v>
      </c>
      <c r="AW259" s="13" t="s">
        <v>32</v>
      </c>
      <c r="AX259" s="13" t="s">
        <v>76</v>
      </c>
      <c r="AY259" s="244" t="s">
        <v>125</v>
      </c>
    </row>
    <row r="260" s="13" customFormat="1">
      <c r="A260" s="13"/>
      <c r="B260" s="233"/>
      <c r="C260" s="234"/>
      <c r="D260" s="235" t="s">
        <v>182</v>
      </c>
      <c r="E260" s="236" t="s">
        <v>1</v>
      </c>
      <c r="F260" s="237" t="s">
        <v>436</v>
      </c>
      <c r="G260" s="234"/>
      <c r="H260" s="238">
        <v>6328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182</v>
      </c>
      <c r="AU260" s="244" t="s">
        <v>132</v>
      </c>
      <c r="AV260" s="13" t="s">
        <v>132</v>
      </c>
      <c r="AW260" s="13" t="s">
        <v>32</v>
      </c>
      <c r="AX260" s="13" t="s">
        <v>76</v>
      </c>
      <c r="AY260" s="244" t="s">
        <v>125</v>
      </c>
    </row>
    <row r="261" s="14" customFormat="1">
      <c r="A261" s="14"/>
      <c r="B261" s="245"/>
      <c r="C261" s="246"/>
      <c r="D261" s="235" t="s">
        <v>182</v>
      </c>
      <c r="E261" s="247" t="s">
        <v>1</v>
      </c>
      <c r="F261" s="248" t="s">
        <v>209</v>
      </c>
      <c r="G261" s="246"/>
      <c r="H261" s="249">
        <v>6345</v>
      </c>
      <c r="I261" s="250"/>
      <c r="J261" s="246"/>
      <c r="K261" s="246"/>
      <c r="L261" s="251"/>
      <c r="M261" s="252"/>
      <c r="N261" s="253"/>
      <c r="O261" s="253"/>
      <c r="P261" s="253"/>
      <c r="Q261" s="253"/>
      <c r="R261" s="253"/>
      <c r="S261" s="253"/>
      <c r="T261" s="25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5" t="s">
        <v>182</v>
      </c>
      <c r="AU261" s="255" t="s">
        <v>132</v>
      </c>
      <c r="AV261" s="14" t="s">
        <v>131</v>
      </c>
      <c r="AW261" s="14" t="s">
        <v>32</v>
      </c>
      <c r="AX261" s="14" t="s">
        <v>84</v>
      </c>
      <c r="AY261" s="255" t="s">
        <v>125</v>
      </c>
    </row>
    <row r="262" s="12" customFormat="1" ht="22.8" customHeight="1">
      <c r="A262" s="12"/>
      <c r="B262" s="203"/>
      <c r="C262" s="204"/>
      <c r="D262" s="205" t="s">
        <v>75</v>
      </c>
      <c r="E262" s="217" t="s">
        <v>161</v>
      </c>
      <c r="F262" s="217" t="s">
        <v>454</v>
      </c>
      <c r="G262" s="204"/>
      <c r="H262" s="204"/>
      <c r="I262" s="207"/>
      <c r="J262" s="218">
        <f>BK262</f>
        <v>0</v>
      </c>
      <c r="K262" s="204"/>
      <c r="L262" s="209"/>
      <c r="M262" s="210"/>
      <c r="N262" s="211"/>
      <c r="O262" s="211"/>
      <c r="P262" s="212">
        <f>SUM(P263:P319)</f>
        <v>0</v>
      </c>
      <c r="Q262" s="211"/>
      <c r="R262" s="212">
        <f>SUM(R263:R319)</f>
        <v>703.52787100000012</v>
      </c>
      <c r="S262" s="211"/>
      <c r="T262" s="213">
        <f>SUM(T263:T319)</f>
        <v>47.457000000000008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4" t="s">
        <v>84</v>
      </c>
      <c r="AT262" s="215" t="s">
        <v>75</v>
      </c>
      <c r="AU262" s="215" t="s">
        <v>84</v>
      </c>
      <c r="AY262" s="214" t="s">
        <v>125</v>
      </c>
      <c r="BK262" s="216">
        <f>SUM(BK263:BK319)</f>
        <v>0</v>
      </c>
    </row>
    <row r="263" s="2" customFormat="1" ht="16.30189" customHeight="1">
      <c r="A263" s="38"/>
      <c r="B263" s="39"/>
      <c r="C263" s="219" t="s">
        <v>455</v>
      </c>
      <c r="D263" s="219" t="s">
        <v>127</v>
      </c>
      <c r="E263" s="220" t="s">
        <v>456</v>
      </c>
      <c r="F263" s="221" t="s">
        <v>457</v>
      </c>
      <c r="G263" s="222" t="s">
        <v>136</v>
      </c>
      <c r="H263" s="223">
        <v>1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42</v>
      </c>
      <c r="O263" s="91"/>
      <c r="P263" s="229">
        <f>O263*H263</f>
        <v>0</v>
      </c>
      <c r="Q263" s="229">
        <v>0.22133</v>
      </c>
      <c r="R263" s="229">
        <f>Q263*H263</f>
        <v>0.22133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131</v>
      </c>
      <c r="AT263" s="231" t="s">
        <v>127</v>
      </c>
      <c r="AU263" s="231" t="s">
        <v>132</v>
      </c>
      <c r="AY263" s="17" t="s">
        <v>125</v>
      </c>
      <c r="BE263" s="232">
        <f>IF(N263="základná",J263,0)</f>
        <v>0</v>
      </c>
      <c r="BF263" s="232">
        <f>IF(N263="znížená",J263,0)</f>
        <v>0</v>
      </c>
      <c r="BG263" s="232">
        <f>IF(N263="zákl. prenesená",J263,0)</f>
        <v>0</v>
      </c>
      <c r="BH263" s="232">
        <f>IF(N263="zníž. prenesená",J263,0)</f>
        <v>0</v>
      </c>
      <c r="BI263" s="232">
        <f>IF(N263="nulová",J263,0)</f>
        <v>0</v>
      </c>
      <c r="BJ263" s="17" t="s">
        <v>132</v>
      </c>
      <c r="BK263" s="232">
        <f>ROUND(I263*H263,2)</f>
        <v>0</v>
      </c>
      <c r="BL263" s="17" t="s">
        <v>131</v>
      </c>
      <c r="BM263" s="231" t="s">
        <v>458</v>
      </c>
    </row>
    <row r="264" s="2" customFormat="1" ht="21.0566" customHeight="1">
      <c r="A264" s="38"/>
      <c r="B264" s="39"/>
      <c r="C264" s="219" t="s">
        <v>459</v>
      </c>
      <c r="D264" s="219" t="s">
        <v>127</v>
      </c>
      <c r="E264" s="220" t="s">
        <v>460</v>
      </c>
      <c r="F264" s="221" t="s">
        <v>461</v>
      </c>
      <c r="G264" s="222" t="s">
        <v>136</v>
      </c>
      <c r="H264" s="223">
        <v>19</v>
      </c>
      <c r="I264" s="224"/>
      <c r="J264" s="225">
        <f>ROUND(I264*H264,2)</f>
        <v>0</v>
      </c>
      <c r="K264" s="226"/>
      <c r="L264" s="44"/>
      <c r="M264" s="227" t="s">
        <v>1</v>
      </c>
      <c r="N264" s="228" t="s">
        <v>42</v>
      </c>
      <c r="O264" s="91"/>
      <c r="P264" s="229">
        <f>O264*H264</f>
        <v>0</v>
      </c>
      <c r="Q264" s="229">
        <v>0.22133</v>
      </c>
      <c r="R264" s="229">
        <f>Q264*H264</f>
        <v>4.2052699999999996</v>
      </c>
      <c r="S264" s="229">
        <v>0</v>
      </c>
      <c r="T264" s="230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1" t="s">
        <v>131</v>
      </c>
      <c r="AT264" s="231" t="s">
        <v>127</v>
      </c>
      <c r="AU264" s="231" t="s">
        <v>132</v>
      </c>
      <c r="AY264" s="17" t="s">
        <v>125</v>
      </c>
      <c r="BE264" s="232">
        <f>IF(N264="základná",J264,0)</f>
        <v>0</v>
      </c>
      <c r="BF264" s="232">
        <f>IF(N264="znížená",J264,0)</f>
        <v>0</v>
      </c>
      <c r="BG264" s="232">
        <f>IF(N264="zákl. prenesená",J264,0)</f>
        <v>0</v>
      </c>
      <c r="BH264" s="232">
        <f>IF(N264="zníž. prenesená",J264,0)</f>
        <v>0</v>
      </c>
      <c r="BI264" s="232">
        <f>IF(N264="nulová",J264,0)</f>
        <v>0</v>
      </c>
      <c r="BJ264" s="17" t="s">
        <v>132</v>
      </c>
      <c r="BK264" s="232">
        <f>ROUND(I264*H264,2)</f>
        <v>0</v>
      </c>
      <c r="BL264" s="17" t="s">
        <v>131</v>
      </c>
      <c r="BM264" s="231" t="s">
        <v>462</v>
      </c>
    </row>
    <row r="265" s="13" customFormat="1">
      <c r="A265" s="13"/>
      <c r="B265" s="233"/>
      <c r="C265" s="234"/>
      <c r="D265" s="235" t="s">
        <v>182</v>
      </c>
      <c r="E265" s="236" t="s">
        <v>1</v>
      </c>
      <c r="F265" s="237" t="s">
        <v>210</v>
      </c>
      <c r="G265" s="234"/>
      <c r="H265" s="238">
        <v>19</v>
      </c>
      <c r="I265" s="239"/>
      <c r="J265" s="234"/>
      <c r="K265" s="234"/>
      <c r="L265" s="240"/>
      <c r="M265" s="241"/>
      <c r="N265" s="242"/>
      <c r="O265" s="242"/>
      <c r="P265" s="242"/>
      <c r="Q265" s="242"/>
      <c r="R265" s="242"/>
      <c r="S265" s="242"/>
      <c r="T265" s="24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4" t="s">
        <v>182</v>
      </c>
      <c r="AU265" s="244" t="s">
        <v>132</v>
      </c>
      <c r="AV265" s="13" t="s">
        <v>132</v>
      </c>
      <c r="AW265" s="13" t="s">
        <v>32</v>
      </c>
      <c r="AX265" s="13" t="s">
        <v>76</v>
      </c>
      <c r="AY265" s="244" t="s">
        <v>125</v>
      </c>
    </row>
    <row r="266" s="2" customFormat="1" ht="31.92453" customHeight="1">
      <c r="A266" s="38"/>
      <c r="B266" s="39"/>
      <c r="C266" s="219" t="s">
        <v>463</v>
      </c>
      <c r="D266" s="219" t="s">
        <v>127</v>
      </c>
      <c r="E266" s="220" t="s">
        <v>464</v>
      </c>
      <c r="F266" s="221" t="s">
        <v>465</v>
      </c>
      <c r="G266" s="222" t="s">
        <v>136</v>
      </c>
      <c r="H266" s="223">
        <v>2</v>
      </c>
      <c r="I266" s="224"/>
      <c r="J266" s="225">
        <f>ROUND(I266*H266,2)</f>
        <v>0</v>
      </c>
      <c r="K266" s="226"/>
      <c r="L266" s="44"/>
      <c r="M266" s="227" t="s">
        <v>1</v>
      </c>
      <c r="N266" s="228" t="s">
        <v>42</v>
      </c>
      <c r="O266" s="91"/>
      <c r="P266" s="229">
        <f>O266*H266</f>
        <v>0</v>
      </c>
      <c r="Q266" s="229">
        <v>3.0000000000000001E-05</v>
      </c>
      <c r="R266" s="229">
        <f>Q266*H266</f>
        <v>6.0000000000000002E-05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131</v>
      </c>
      <c r="AT266" s="231" t="s">
        <v>127</v>
      </c>
      <c r="AU266" s="231" t="s">
        <v>132</v>
      </c>
      <c r="AY266" s="17" t="s">
        <v>125</v>
      </c>
      <c r="BE266" s="232">
        <f>IF(N266="základná",J266,0)</f>
        <v>0</v>
      </c>
      <c r="BF266" s="232">
        <f>IF(N266="znížená",J266,0)</f>
        <v>0</v>
      </c>
      <c r="BG266" s="232">
        <f>IF(N266="zákl. prenesená",J266,0)</f>
        <v>0</v>
      </c>
      <c r="BH266" s="232">
        <f>IF(N266="zníž. prenesená",J266,0)</f>
        <v>0</v>
      </c>
      <c r="BI266" s="232">
        <f>IF(N266="nulová",J266,0)</f>
        <v>0</v>
      </c>
      <c r="BJ266" s="17" t="s">
        <v>132</v>
      </c>
      <c r="BK266" s="232">
        <f>ROUND(I266*H266,2)</f>
        <v>0</v>
      </c>
      <c r="BL266" s="17" t="s">
        <v>131</v>
      </c>
      <c r="BM266" s="231" t="s">
        <v>466</v>
      </c>
    </row>
    <row r="267" s="2" customFormat="1" ht="16.30189" customHeight="1">
      <c r="A267" s="38"/>
      <c r="B267" s="39"/>
      <c r="C267" s="256" t="s">
        <v>467</v>
      </c>
      <c r="D267" s="256" t="s">
        <v>215</v>
      </c>
      <c r="E267" s="257" t="s">
        <v>468</v>
      </c>
      <c r="F267" s="258" t="s">
        <v>469</v>
      </c>
      <c r="G267" s="259" t="s">
        <v>136</v>
      </c>
      <c r="H267" s="260">
        <v>19</v>
      </c>
      <c r="I267" s="261"/>
      <c r="J267" s="262">
        <f>ROUND(I267*H267,2)</f>
        <v>0</v>
      </c>
      <c r="K267" s="263"/>
      <c r="L267" s="264"/>
      <c r="M267" s="265" t="s">
        <v>1</v>
      </c>
      <c r="N267" s="266" t="s">
        <v>42</v>
      </c>
      <c r="O267" s="91"/>
      <c r="P267" s="229">
        <f>O267*H267</f>
        <v>0</v>
      </c>
      <c r="Q267" s="229">
        <v>0.018599999999999998</v>
      </c>
      <c r="R267" s="229">
        <f>Q267*H267</f>
        <v>0.35339999999999999</v>
      </c>
      <c r="S267" s="229">
        <v>0</v>
      </c>
      <c r="T267" s="230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31" t="s">
        <v>157</v>
      </c>
      <c r="AT267" s="231" t="s">
        <v>215</v>
      </c>
      <c r="AU267" s="231" t="s">
        <v>132</v>
      </c>
      <c r="AY267" s="17" t="s">
        <v>125</v>
      </c>
      <c r="BE267" s="232">
        <f>IF(N267="základná",J267,0)</f>
        <v>0</v>
      </c>
      <c r="BF267" s="232">
        <f>IF(N267="znížená",J267,0)</f>
        <v>0</v>
      </c>
      <c r="BG267" s="232">
        <f>IF(N267="zákl. prenesená",J267,0)</f>
        <v>0</v>
      </c>
      <c r="BH267" s="232">
        <f>IF(N267="zníž. prenesená",J267,0)</f>
        <v>0</v>
      </c>
      <c r="BI267" s="232">
        <f>IF(N267="nulová",J267,0)</f>
        <v>0</v>
      </c>
      <c r="BJ267" s="17" t="s">
        <v>132</v>
      </c>
      <c r="BK267" s="232">
        <f>ROUND(I267*H267,2)</f>
        <v>0</v>
      </c>
      <c r="BL267" s="17" t="s">
        <v>131</v>
      </c>
      <c r="BM267" s="231" t="s">
        <v>470</v>
      </c>
    </row>
    <row r="268" s="2" customFormat="1" ht="21.0566" customHeight="1">
      <c r="A268" s="38"/>
      <c r="B268" s="39"/>
      <c r="C268" s="256" t="s">
        <v>471</v>
      </c>
      <c r="D268" s="256" t="s">
        <v>215</v>
      </c>
      <c r="E268" s="257" t="s">
        <v>472</v>
      </c>
      <c r="F268" s="258" t="s">
        <v>473</v>
      </c>
      <c r="G268" s="259" t="s">
        <v>136</v>
      </c>
      <c r="H268" s="260">
        <v>11</v>
      </c>
      <c r="I268" s="261"/>
      <c r="J268" s="262">
        <f>ROUND(I268*H268,2)</f>
        <v>0</v>
      </c>
      <c r="K268" s="263"/>
      <c r="L268" s="264"/>
      <c r="M268" s="265" t="s">
        <v>1</v>
      </c>
      <c r="N268" s="266" t="s">
        <v>42</v>
      </c>
      <c r="O268" s="91"/>
      <c r="P268" s="229">
        <f>O268*H268</f>
        <v>0</v>
      </c>
      <c r="Q268" s="229">
        <v>0.0011999999999999999</v>
      </c>
      <c r="R268" s="229">
        <f>Q268*H268</f>
        <v>0.013199999999999998</v>
      </c>
      <c r="S268" s="229">
        <v>0</v>
      </c>
      <c r="T268" s="230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1" t="s">
        <v>157</v>
      </c>
      <c r="AT268" s="231" t="s">
        <v>215</v>
      </c>
      <c r="AU268" s="231" t="s">
        <v>132</v>
      </c>
      <c r="AY268" s="17" t="s">
        <v>125</v>
      </c>
      <c r="BE268" s="232">
        <f>IF(N268="základná",J268,0)</f>
        <v>0</v>
      </c>
      <c r="BF268" s="232">
        <f>IF(N268="znížená",J268,0)</f>
        <v>0</v>
      </c>
      <c r="BG268" s="232">
        <f>IF(N268="zákl. prenesená",J268,0)</f>
        <v>0</v>
      </c>
      <c r="BH268" s="232">
        <f>IF(N268="zníž. prenesená",J268,0)</f>
        <v>0</v>
      </c>
      <c r="BI268" s="232">
        <f>IF(N268="nulová",J268,0)</f>
        <v>0</v>
      </c>
      <c r="BJ268" s="17" t="s">
        <v>132</v>
      </c>
      <c r="BK268" s="232">
        <f>ROUND(I268*H268,2)</f>
        <v>0</v>
      </c>
      <c r="BL268" s="17" t="s">
        <v>131</v>
      </c>
      <c r="BM268" s="231" t="s">
        <v>474</v>
      </c>
    </row>
    <row r="269" s="2" customFormat="1" ht="21.0566" customHeight="1">
      <c r="A269" s="38"/>
      <c r="B269" s="39"/>
      <c r="C269" s="256" t="s">
        <v>475</v>
      </c>
      <c r="D269" s="256" t="s">
        <v>215</v>
      </c>
      <c r="E269" s="257" t="s">
        <v>476</v>
      </c>
      <c r="F269" s="258" t="s">
        <v>477</v>
      </c>
      <c r="G269" s="259" t="s">
        <v>136</v>
      </c>
      <c r="H269" s="260">
        <v>2</v>
      </c>
      <c r="I269" s="261"/>
      <c r="J269" s="262">
        <f>ROUND(I269*H269,2)</f>
        <v>0</v>
      </c>
      <c r="K269" s="263"/>
      <c r="L269" s="264"/>
      <c r="M269" s="265" t="s">
        <v>1</v>
      </c>
      <c r="N269" s="266" t="s">
        <v>42</v>
      </c>
      <c r="O269" s="91"/>
      <c r="P269" s="229">
        <f>O269*H269</f>
        <v>0</v>
      </c>
      <c r="Q269" s="229">
        <v>0.0011999999999999999</v>
      </c>
      <c r="R269" s="229">
        <f>Q269*H269</f>
        <v>0.0023999999999999998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157</v>
      </c>
      <c r="AT269" s="231" t="s">
        <v>215</v>
      </c>
      <c r="AU269" s="231" t="s">
        <v>132</v>
      </c>
      <c r="AY269" s="17" t="s">
        <v>125</v>
      </c>
      <c r="BE269" s="232">
        <f>IF(N269="základná",J269,0)</f>
        <v>0</v>
      </c>
      <c r="BF269" s="232">
        <f>IF(N269="znížená",J269,0)</f>
        <v>0</v>
      </c>
      <c r="BG269" s="232">
        <f>IF(N269="zákl. prenesená",J269,0)</f>
        <v>0</v>
      </c>
      <c r="BH269" s="232">
        <f>IF(N269="zníž. prenesená",J269,0)</f>
        <v>0</v>
      </c>
      <c r="BI269" s="232">
        <f>IF(N269="nulová",J269,0)</f>
        <v>0</v>
      </c>
      <c r="BJ269" s="17" t="s">
        <v>132</v>
      </c>
      <c r="BK269" s="232">
        <f>ROUND(I269*H269,2)</f>
        <v>0</v>
      </c>
      <c r="BL269" s="17" t="s">
        <v>131</v>
      </c>
      <c r="BM269" s="231" t="s">
        <v>478</v>
      </c>
    </row>
    <row r="270" s="2" customFormat="1" ht="21.0566" customHeight="1">
      <c r="A270" s="38"/>
      <c r="B270" s="39"/>
      <c r="C270" s="256" t="s">
        <v>479</v>
      </c>
      <c r="D270" s="256" t="s">
        <v>215</v>
      </c>
      <c r="E270" s="257" t="s">
        <v>480</v>
      </c>
      <c r="F270" s="258" t="s">
        <v>481</v>
      </c>
      <c r="G270" s="259" t="s">
        <v>136</v>
      </c>
      <c r="H270" s="260">
        <v>3</v>
      </c>
      <c r="I270" s="261"/>
      <c r="J270" s="262">
        <f>ROUND(I270*H270,2)</f>
        <v>0</v>
      </c>
      <c r="K270" s="263"/>
      <c r="L270" s="264"/>
      <c r="M270" s="265" t="s">
        <v>1</v>
      </c>
      <c r="N270" s="266" t="s">
        <v>42</v>
      </c>
      <c r="O270" s="91"/>
      <c r="P270" s="229">
        <f>O270*H270</f>
        <v>0</v>
      </c>
      <c r="Q270" s="229">
        <v>0.00093000000000000005</v>
      </c>
      <c r="R270" s="229">
        <f>Q270*H270</f>
        <v>0.0027899999999999999</v>
      </c>
      <c r="S270" s="229">
        <v>0</v>
      </c>
      <c r="T270" s="23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231" t="s">
        <v>157</v>
      </c>
      <c r="AT270" s="231" t="s">
        <v>215</v>
      </c>
      <c r="AU270" s="231" t="s">
        <v>132</v>
      </c>
      <c r="AY270" s="17" t="s">
        <v>125</v>
      </c>
      <c r="BE270" s="232">
        <f>IF(N270="základná",J270,0)</f>
        <v>0</v>
      </c>
      <c r="BF270" s="232">
        <f>IF(N270="znížená",J270,0)</f>
        <v>0</v>
      </c>
      <c r="BG270" s="232">
        <f>IF(N270="zákl. prenesená",J270,0)</f>
        <v>0</v>
      </c>
      <c r="BH270" s="232">
        <f>IF(N270="zníž. prenesená",J270,0)</f>
        <v>0</v>
      </c>
      <c r="BI270" s="232">
        <f>IF(N270="nulová",J270,0)</f>
        <v>0</v>
      </c>
      <c r="BJ270" s="17" t="s">
        <v>132</v>
      </c>
      <c r="BK270" s="232">
        <f>ROUND(I270*H270,2)</f>
        <v>0</v>
      </c>
      <c r="BL270" s="17" t="s">
        <v>131</v>
      </c>
      <c r="BM270" s="231" t="s">
        <v>482</v>
      </c>
    </row>
    <row r="271" s="2" customFormat="1" ht="21.0566" customHeight="1">
      <c r="A271" s="38"/>
      <c r="B271" s="39"/>
      <c r="C271" s="256" t="s">
        <v>483</v>
      </c>
      <c r="D271" s="256" t="s">
        <v>215</v>
      </c>
      <c r="E271" s="257" t="s">
        <v>484</v>
      </c>
      <c r="F271" s="258" t="s">
        <v>485</v>
      </c>
      <c r="G271" s="259" t="s">
        <v>136</v>
      </c>
      <c r="H271" s="260">
        <v>3</v>
      </c>
      <c r="I271" s="261"/>
      <c r="J271" s="262">
        <f>ROUND(I271*H271,2)</f>
        <v>0</v>
      </c>
      <c r="K271" s="263"/>
      <c r="L271" s="264"/>
      <c r="M271" s="265" t="s">
        <v>1</v>
      </c>
      <c r="N271" s="266" t="s">
        <v>42</v>
      </c>
      <c r="O271" s="91"/>
      <c r="P271" s="229">
        <f>O271*H271</f>
        <v>0</v>
      </c>
      <c r="Q271" s="229">
        <v>0.00093000000000000005</v>
      </c>
      <c r="R271" s="229">
        <f>Q271*H271</f>
        <v>0.0027899999999999999</v>
      </c>
      <c r="S271" s="229">
        <v>0</v>
      </c>
      <c r="T271" s="230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31" t="s">
        <v>157</v>
      </c>
      <c r="AT271" s="231" t="s">
        <v>215</v>
      </c>
      <c r="AU271" s="231" t="s">
        <v>132</v>
      </c>
      <c r="AY271" s="17" t="s">
        <v>125</v>
      </c>
      <c r="BE271" s="232">
        <f>IF(N271="základná",J271,0)</f>
        <v>0</v>
      </c>
      <c r="BF271" s="232">
        <f>IF(N271="znížená",J271,0)</f>
        <v>0</v>
      </c>
      <c r="BG271" s="232">
        <f>IF(N271="zákl. prenesená",J271,0)</f>
        <v>0</v>
      </c>
      <c r="BH271" s="232">
        <f>IF(N271="zníž. prenesená",J271,0)</f>
        <v>0</v>
      </c>
      <c r="BI271" s="232">
        <f>IF(N271="nulová",J271,0)</f>
        <v>0</v>
      </c>
      <c r="BJ271" s="17" t="s">
        <v>132</v>
      </c>
      <c r="BK271" s="232">
        <f>ROUND(I271*H271,2)</f>
        <v>0</v>
      </c>
      <c r="BL271" s="17" t="s">
        <v>131</v>
      </c>
      <c r="BM271" s="231" t="s">
        <v>486</v>
      </c>
    </row>
    <row r="272" s="2" customFormat="1" ht="21.0566" customHeight="1">
      <c r="A272" s="38"/>
      <c r="B272" s="39"/>
      <c r="C272" s="256" t="s">
        <v>487</v>
      </c>
      <c r="D272" s="256" t="s">
        <v>215</v>
      </c>
      <c r="E272" s="257" t="s">
        <v>488</v>
      </c>
      <c r="F272" s="258" t="s">
        <v>489</v>
      </c>
      <c r="G272" s="259" t="s">
        <v>136</v>
      </c>
      <c r="H272" s="260">
        <v>2</v>
      </c>
      <c r="I272" s="261"/>
      <c r="J272" s="262">
        <f>ROUND(I272*H272,2)</f>
        <v>0</v>
      </c>
      <c r="K272" s="263"/>
      <c r="L272" s="264"/>
      <c r="M272" s="265" t="s">
        <v>1</v>
      </c>
      <c r="N272" s="266" t="s">
        <v>42</v>
      </c>
      <c r="O272" s="91"/>
      <c r="P272" s="229">
        <f>O272*H272</f>
        <v>0</v>
      </c>
      <c r="Q272" s="229">
        <v>0.0016999999999999999</v>
      </c>
      <c r="R272" s="229">
        <f>Q272*H272</f>
        <v>0.0033999999999999998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157</v>
      </c>
      <c r="AT272" s="231" t="s">
        <v>215</v>
      </c>
      <c r="AU272" s="231" t="s">
        <v>132</v>
      </c>
      <c r="AY272" s="17" t="s">
        <v>125</v>
      </c>
      <c r="BE272" s="232">
        <f>IF(N272="základná",J272,0)</f>
        <v>0</v>
      </c>
      <c r="BF272" s="232">
        <f>IF(N272="znížená",J272,0)</f>
        <v>0</v>
      </c>
      <c r="BG272" s="232">
        <f>IF(N272="zákl. prenesená",J272,0)</f>
        <v>0</v>
      </c>
      <c r="BH272" s="232">
        <f>IF(N272="zníž. prenesená",J272,0)</f>
        <v>0</v>
      </c>
      <c r="BI272" s="232">
        <f>IF(N272="nulová",J272,0)</f>
        <v>0</v>
      </c>
      <c r="BJ272" s="17" t="s">
        <v>132</v>
      </c>
      <c r="BK272" s="232">
        <f>ROUND(I272*H272,2)</f>
        <v>0</v>
      </c>
      <c r="BL272" s="17" t="s">
        <v>131</v>
      </c>
      <c r="BM272" s="231" t="s">
        <v>490</v>
      </c>
    </row>
    <row r="273" s="2" customFormat="1" ht="16.30189" customHeight="1">
      <c r="A273" s="38"/>
      <c r="B273" s="39"/>
      <c r="C273" s="256" t="s">
        <v>491</v>
      </c>
      <c r="D273" s="256" t="s">
        <v>215</v>
      </c>
      <c r="E273" s="257" t="s">
        <v>492</v>
      </c>
      <c r="F273" s="258" t="s">
        <v>493</v>
      </c>
      <c r="G273" s="259" t="s">
        <v>136</v>
      </c>
      <c r="H273" s="260">
        <v>42</v>
      </c>
      <c r="I273" s="261"/>
      <c r="J273" s="262">
        <f>ROUND(I273*H273,2)</f>
        <v>0</v>
      </c>
      <c r="K273" s="263"/>
      <c r="L273" s="264"/>
      <c r="M273" s="265" t="s">
        <v>1</v>
      </c>
      <c r="N273" s="266" t="s">
        <v>42</v>
      </c>
      <c r="O273" s="91"/>
      <c r="P273" s="229">
        <f>O273*H273</f>
        <v>0</v>
      </c>
      <c r="Q273" s="229">
        <v>1.0000000000000001E-05</v>
      </c>
      <c r="R273" s="229">
        <f>Q273*H273</f>
        <v>0.00042000000000000002</v>
      </c>
      <c r="S273" s="229">
        <v>0</v>
      </c>
      <c r="T273" s="230">
        <f>S273*H273</f>
        <v>0</v>
      </c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R273" s="231" t="s">
        <v>157</v>
      </c>
      <c r="AT273" s="231" t="s">
        <v>215</v>
      </c>
      <c r="AU273" s="231" t="s">
        <v>132</v>
      </c>
      <c r="AY273" s="17" t="s">
        <v>125</v>
      </c>
      <c r="BE273" s="232">
        <f>IF(N273="základná",J273,0)</f>
        <v>0</v>
      </c>
      <c r="BF273" s="232">
        <f>IF(N273="znížená",J273,0)</f>
        <v>0</v>
      </c>
      <c r="BG273" s="232">
        <f>IF(N273="zákl. prenesená",J273,0)</f>
        <v>0</v>
      </c>
      <c r="BH273" s="232">
        <f>IF(N273="zníž. prenesená",J273,0)</f>
        <v>0</v>
      </c>
      <c r="BI273" s="232">
        <f>IF(N273="nulová",J273,0)</f>
        <v>0</v>
      </c>
      <c r="BJ273" s="17" t="s">
        <v>132</v>
      </c>
      <c r="BK273" s="232">
        <f>ROUND(I273*H273,2)</f>
        <v>0</v>
      </c>
      <c r="BL273" s="17" t="s">
        <v>131</v>
      </c>
      <c r="BM273" s="231" t="s">
        <v>494</v>
      </c>
    </row>
    <row r="274" s="13" customFormat="1">
      <c r="A274" s="13"/>
      <c r="B274" s="233"/>
      <c r="C274" s="234"/>
      <c r="D274" s="235" t="s">
        <v>182</v>
      </c>
      <c r="E274" s="236" t="s">
        <v>1</v>
      </c>
      <c r="F274" s="237" t="s">
        <v>495</v>
      </c>
      <c r="G274" s="234"/>
      <c r="H274" s="238">
        <v>42</v>
      </c>
      <c r="I274" s="239"/>
      <c r="J274" s="234"/>
      <c r="K274" s="234"/>
      <c r="L274" s="240"/>
      <c r="M274" s="241"/>
      <c r="N274" s="242"/>
      <c r="O274" s="242"/>
      <c r="P274" s="242"/>
      <c r="Q274" s="242"/>
      <c r="R274" s="242"/>
      <c r="S274" s="242"/>
      <c r="T274" s="24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4" t="s">
        <v>182</v>
      </c>
      <c r="AU274" s="244" t="s">
        <v>132</v>
      </c>
      <c r="AV274" s="13" t="s">
        <v>132</v>
      </c>
      <c r="AW274" s="13" t="s">
        <v>32</v>
      </c>
      <c r="AX274" s="13" t="s">
        <v>76</v>
      </c>
      <c r="AY274" s="244" t="s">
        <v>125</v>
      </c>
    </row>
    <row r="275" s="2" customFormat="1" ht="21.0566" customHeight="1">
      <c r="A275" s="38"/>
      <c r="B275" s="39"/>
      <c r="C275" s="256" t="s">
        <v>496</v>
      </c>
      <c r="D275" s="256" t="s">
        <v>215</v>
      </c>
      <c r="E275" s="257" t="s">
        <v>497</v>
      </c>
      <c r="F275" s="258" t="s">
        <v>498</v>
      </c>
      <c r="G275" s="259" t="s">
        <v>136</v>
      </c>
      <c r="H275" s="260">
        <v>19</v>
      </c>
      <c r="I275" s="261"/>
      <c r="J275" s="262">
        <f>ROUND(I275*H275,2)</f>
        <v>0</v>
      </c>
      <c r="K275" s="263"/>
      <c r="L275" s="264"/>
      <c r="M275" s="265" t="s">
        <v>1</v>
      </c>
      <c r="N275" s="266" t="s">
        <v>42</v>
      </c>
      <c r="O275" s="91"/>
      <c r="P275" s="229">
        <f>O275*H275</f>
        <v>0</v>
      </c>
      <c r="Q275" s="229">
        <v>0.0044000000000000003</v>
      </c>
      <c r="R275" s="229">
        <f>Q275*H275</f>
        <v>0.083600000000000008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157</v>
      </c>
      <c r="AT275" s="231" t="s">
        <v>215</v>
      </c>
      <c r="AU275" s="231" t="s">
        <v>132</v>
      </c>
      <c r="AY275" s="17" t="s">
        <v>125</v>
      </c>
      <c r="BE275" s="232">
        <f>IF(N275="základná",J275,0)</f>
        <v>0</v>
      </c>
      <c r="BF275" s="232">
        <f>IF(N275="znížená",J275,0)</f>
        <v>0</v>
      </c>
      <c r="BG275" s="232">
        <f>IF(N275="zákl. prenesená",J275,0)</f>
        <v>0</v>
      </c>
      <c r="BH275" s="232">
        <f>IF(N275="zníž. prenesená",J275,0)</f>
        <v>0</v>
      </c>
      <c r="BI275" s="232">
        <f>IF(N275="nulová",J275,0)</f>
        <v>0</v>
      </c>
      <c r="BJ275" s="17" t="s">
        <v>132</v>
      </c>
      <c r="BK275" s="232">
        <f>ROUND(I275*H275,2)</f>
        <v>0</v>
      </c>
      <c r="BL275" s="17" t="s">
        <v>131</v>
      </c>
      <c r="BM275" s="231" t="s">
        <v>499</v>
      </c>
    </row>
    <row r="276" s="2" customFormat="1" ht="16.30189" customHeight="1">
      <c r="A276" s="38"/>
      <c r="B276" s="39"/>
      <c r="C276" s="256" t="s">
        <v>500</v>
      </c>
      <c r="D276" s="256" t="s">
        <v>215</v>
      </c>
      <c r="E276" s="257" t="s">
        <v>501</v>
      </c>
      <c r="F276" s="258" t="s">
        <v>502</v>
      </c>
      <c r="G276" s="259" t="s">
        <v>136</v>
      </c>
      <c r="H276" s="260">
        <v>19</v>
      </c>
      <c r="I276" s="261"/>
      <c r="J276" s="262">
        <f>ROUND(I276*H276,2)</f>
        <v>0</v>
      </c>
      <c r="K276" s="263"/>
      <c r="L276" s="264"/>
      <c r="M276" s="265" t="s">
        <v>1</v>
      </c>
      <c r="N276" s="266" t="s">
        <v>42</v>
      </c>
      <c r="O276" s="91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1" t="s">
        <v>157</v>
      </c>
      <c r="AT276" s="231" t="s">
        <v>215</v>
      </c>
      <c r="AU276" s="231" t="s">
        <v>132</v>
      </c>
      <c r="AY276" s="17" t="s">
        <v>125</v>
      </c>
      <c r="BE276" s="232">
        <f>IF(N276="základná",J276,0)</f>
        <v>0</v>
      </c>
      <c r="BF276" s="232">
        <f>IF(N276="znížená",J276,0)</f>
        <v>0</v>
      </c>
      <c r="BG276" s="232">
        <f>IF(N276="zákl. prenesená",J276,0)</f>
        <v>0</v>
      </c>
      <c r="BH276" s="232">
        <f>IF(N276="zníž. prenesená",J276,0)</f>
        <v>0</v>
      </c>
      <c r="BI276" s="232">
        <f>IF(N276="nulová",J276,0)</f>
        <v>0</v>
      </c>
      <c r="BJ276" s="17" t="s">
        <v>132</v>
      </c>
      <c r="BK276" s="232">
        <f>ROUND(I276*H276,2)</f>
        <v>0</v>
      </c>
      <c r="BL276" s="17" t="s">
        <v>131</v>
      </c>
      <c r="BM276" s="231" t="s">
        <v>503</v>
      </c>
    </row>
    <row r="277" s="2" customFormat="1" ht="31.92453" customHeight="1">
      <c r="A277" s="38"/>
      <c r="B277" s="39"/>
      <c r="C277" s="219" t="s">
        <v>504</v>
      </c>
      <c r="D277" s="219" t="s">
        <v>127</v>
      </c>
      <c r="E277" s="220" t="s">
        <v>505</v>
      </c>
      <c r="F277" s="221" t="s">
        <v>506</v>
      </c>
      <c r="G277" s="222" t="s">
        <v>175</v>
      </c>
      <c r="H277" s="223">
        <v>2062</v>
      </c>
      <c r="I277" s="224"/>
      <c r="J277" s="225">
        <f>ROUND(I277*H277,2)</f>
        <v>0</v>
      </c>
      <c r="K277" s="226"/>
      <c r="L277" s="44"/>
      <c r="M277" s="227" t="s">
        <v>1</v>
      </c>
      <c r="N277" s="228" t="s">
        <v>42</v>
      </c>
      <c r="O277" s="91"/>
      <c r="P277" s="229">
        <f>O277*H277</f>
        <v>0</v>
      </c>
      <c r="Q277" s="229">
        <v>0.00011</v>
      </c>
      <c r="R277" s="229">
        <f>Q277*H277</f>
        <v>0.22682000000000002</v>
      </c>
      <c r="S277" s="229">
        <v>0</v>
      </c>
      <c r="T277" s="23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1" t="s">
        <v>131</v>
      </c>
      <c r="AT277" s="231" t="s">
        <v>127</v>
      </c>
      <c r="AU277" s="231" t="s">
        <v>132</v>
      </c>
      <c r="AY277" s="17" t="s">
        <v>125</v>
      </c>
      <c r="BE277" s="232">
        <f>IF(N277="základná",J277,0)</f>
        <v>0</v>
      </c>
      <c r="BF277" s="232">
        <f>IF(N277="znížená",J277,0)</f>
        <v>0</v>
      </c>
      <c r="BG277" s="232">
        <f>IF(N277="zákl. prenesená",J277,0)</f>
        <v>0</v>
      </c>
      <c r="BH277" s="232">
        <f>IF(N277="zníž. prenesená",J277,0)</f>
        <v>0</v>
      </c>
      <c r="BI277" s="232">
        <f>IF(N277="nulová",J277,0)</f>
        <v>0</v>
      </c>
      <c r="BJ277" s="17" t="s">
        <v>132</v>
      </c>
      <c r="BK277" s="232">
        <f>ROUND(I277*H277,2)</f>
        <v>0</v>
      </c>
      <c r="BL277" s="17" t="s">
        <v>131</v>
      </c>
      <c r="BM277" s="231" t="s">
        <v>507</v>
      </c>
    </row>
    <row r="278" s="13" customFormat="1">
      <c r="A278" s="13"/>
      <c r="B278" s="233"/>
      <c r="C278" s="234"/>
      <c r="D278" s="235" t="s">
        <v>182</v>
      </c>
      <c r="E278" s="236" t="s">
        <v>1</v>
      </c>
      <c r="F278" s="237" t="s">
        <v>508</v>
      </c>
      <c r="G278" s="234"/>
      <c r="H278" s="238">
        <v>2062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182</v>
      </c>
      <c r="AU278" s="244" t="s">
        <v>132</v>
      </c>
      <c r="AV278" s="13" t="s">
        <v>132</v>
      </c>
      <c r="AW278" s="13" t="s">
        <v>32</v>
      </c>
      <c r="AX278" s="13" t="s">
        <v>84</v>
      </c>
      <c r="AY278" s="244" t="s">
        <v>125</v>
      </c>
    </row>
    <row r="279" s="2" customFormat="1" ht="31.92453" customHeight="1">
      <c r="A279" s="38"/>
      <c r="B279" s="39"/>
      <c r="C279" s="219" t="s">
        <v>509</v>
      </c>
      <c r="D279" s="219" t="s">
        <v>127</v>
      </c>
      <c r="E279" s="220" t="s">
        <v>510</v>
      </c>
      <c r="F279" s="221" t="s">
        <v>511</v>
      </c>
      <c r="G279" s="222" t="s">
        <v>175</v>
      </c>
      <c r="H279" s="223">
        <v>21</v>
      </c>
      <c r="I279" s="224"/>
      <c r="J279" s="225">
        <f>ROUND(I279*H279,2)</f>
        <v>0</v>
      </c>
      <c r="K279" s="226"/>
      <c r="L279" s="44"/>
      <c r="M279" s="227" t="s">
        <v>1</v>
      </c>
      <c r="N279" s="228" t="s">
        <v>42</v>
      </c>
      <c r="O279" s="91"/>
      <c r="P279" s="229">
        <f>O279*H279</f>
        <v>0</v>
      </c>
      <c r="Q279" s="229">
        <v>0.00051000000000000004</v>
      </c>
      <c r="R279" s="229">
        <f>Q279*H279</f>
        <v>0.010710000000000001</v>
      </c>
      <c r="S279" s="229">
        <v>0</v>
      </c>
      <c r="T279" s="230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231" t="s">
        <v>131</v>
      </c>
      <c r="AT279" s="231" t="s">
        <v>127</v>
      </c>
      <c r="AU279" s="231" t="s">
        <v>132</v>
      </c>
      <c r="AY279" s="17" t="s">
        <v>125</v>
      </c>
      <c r="BE279" s="232">
        <f>IF(N279="základná",J279,0)</f>
        <v>0</v>
      </c>
      <c r="BF279" s="232">
        <f>IF(N279="znížená",J279,0)</f>
        <v>0</v>
      </c>
      <c r="BG279" s="232">
        <f>IF(N279="zákl. prenesená",J279,0)</f>
        <v>0</v>
      </c>
      <c r="BH279" s="232">
        <f>IF(N279="zníž. prenesená",J279,0)</f>
        <v>0</v>
      </c>
      <c r="BI279" s="232">
        <f>IF(N279="nulová",J279,0)</f>
        <v>0</v>
      </c>
      <c r="BJ279" s="17" t="s">
        <v>132</v>
      </c>
      <c r="BK279" s="232">
        <f>ROUND(I279*H279,2)</f>
        <v>0</v>
      </c>
      <c r="BL279" s="17" t="s">
        <v>131</v>
      </c>
      <c r="BM279" s="231" t="s">
        <v>512</v>
      </c>
    </row>
    <row r="280" s="13" customFormat="1">
      <c r="A280" s="13"/>
      <c r="B280" s="233"/>
      <c r="C280" s="234"/>
      <c r="D280" s="235" t="s">
        <v>182</v>
      </c>
      <c r="E280" s="236" t="s">
        <v>1</v>
      </c>
      <c r="F280" s="237" t="s">
        <v>513</v>
      </c>
      <c r="G280" s="234"/>
      <c r="H280" s="238">
        <v>21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182</v>
      </c>
      <c r="AU280" s="244" t="s">
        <v>132</v>
      </c>
      <c r="AV280" s="13" t="s">
        <v>132</v>
      </c>
      <c r="AW280" s="13" t="s">
        <v>32</v>
      </c>
      <c r="AX280" s="13" t="s">
        <v>84</v>
      </c>
      <c r="AY280" s="244" t="s">
        <v>125</v>
      </c>
    </row>
    <row r="281" s="2" customFormat="1" ht="31.92453" customHeight="1">
      <c r="A281" s="38"/>
      <c r="B281" s="39"/>
      <c r="C281" s="219" t="s">
        <v>514</v>
      </c>
      <c r="D281" s="219" t="s">
        <v>127</v>
      </c>
      <c r="E281" s="220" t="s">
        <v>515</v>
      </c>
      <c r="F281" s="221" t="s">
        <v>516</v>
      </c>
      <c r="G281" s="222" t="s">
        <v>130</v>
      </c>
      <c r="H281" s="223">
        <v>406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42</v>
      </c>
      <c r="O281" s="91"/>
      <c r="P281" s="229">
        <f>O281*H281</f>
        <v>0</v>
      </c>
      <c r="Q281" s="229">
        <v>0.00089999999999999998</v>
      </c>
      <c r="R281" s="229">
        <f>Q281*H281</f>
        <v>0.3654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131</v>
      </c>
      <c r="AT281" s="231" t="s">
        <v>127</v>
      </c>
      <c r="AU281" s="231" t="s">
        <v>132</v>
      </c>
      <c r="AY281" s="17" t="s">
        <v>125</v>
      </c>
      <c r="BE281" s="232">
        <f>IF(N281="základná",J281,0)</f>
        <v>0</v>
      </c>
      <c r="BF281" s="232">
        <f>IF(N281="znížená",J281,0)</f>
        <v>0</v>
      </c>
      <c r="BG281" s="232">
        <f>IF(N281="zákl. prenesená",J281,0)</f>
        <v>0</v>
      </c>
      <c r="BH281" s="232">
        <f>IF(N281="zníž. prenesená",J281,0)</f>
        <v>0</v>
      </c>
      <c r="BI281" s="232">
        <f>IF(N281="nulová",J281,0)</f>
        <v>0</v>
      </c>
      <c r="BJ281" s="17" t="s">
        <v>132</v>
      </c>
      <c r="BK281" s="232">
        <f>ROUND(I281*H281,2)</f>
        <v>0</v>
      </c>
      <c r="BL281" s="17" t="s">
        <v>131</v>
      </c>
      <c r="BM281" s="231" t="s">
        <v>517</v>
      </c>
    </row>
    <row r="282" s="14" customFormat="1">
      <c r="A282" s="14"/>
      <c r="B282" s="245"/>
      <c r="C282" s="246"/>
      <c r="D282" s="235" t="s">
        <v>182</v>
      </c>
      <c r="E282" s="247" t="s">
        <v>1</v>
      </c>
      <c r="F282" s="248" t="s">
        <v>209</v>
      </c>
      <c r="G282" s="246"/>
      <c r="H282" s="249">
        <v>406</v>
      </c>
      <c r="I282" s="250"/>
      <c r="J282" s="246"/>
      <c r="K282" s="246"/>
      <c r="L282" s="251"/>
      <c r="M282" s="252"/>
      <c r="N282" s="253"/>
      <c r="O282" s="253"/>
      <c r="P282" s="253"/>
      <c r="Q282" s="253"/>
      <c r="R282" s="253"/>
      <c r="S282" s="253"/>
      <c r="T282" s="25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5" t="s">
        <v>182</v>
      </c>
      <c r="AU282" s="255" t="s">
        <v>132</v>
      </c>
      <c r="AV282" s="14" t="s">
        <v>131</v>
      </c>
      <c r="AW282" s="14" t="s">
        <v>32</v>
      </c>
      <c r="AX282" s="14" t="s">
        <v>76</v>
      </c>
      <c r="AY282" s="255" t="s">
        <v>125</v>
      </c>
    </row>
    <row r="283" s="2" customFormat="1" ht="21.0566" customHeight="1">
      <c r="A283" s="38"/>
      <c r="B283" s="39"/>
      <c r="C283" s="219" t="s">
        <v>518</v>
      </c>
      <c r="D283" s="219" t="s">
        <v>127</v>
      </c>
      <c r="E283" s="220" t="s">
        <v>519</v>
      </c>
      <c r="F283" s="221" t="s">
        <v>520</v>
      </c>
      <c r="G283" s="222" t="s">
        <v>175</v>
      </c>
      <c r="H283" s="223">
        <v>2083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42</v>
      </c>
      <c r="O283" s="91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131</v>
      </c>
      <c r="AT283" s="231" t="s">
        <v>127</v>
      </c>
      <c r="AU283" s="231" t="s">
        <v>132</v>
      </c>
      <c r="AY283" s="17" t="s">
        <v>125</v>
      </c>
      <c r="BE283" s="232">
        <f>IF(N283="základná",J283,0)</f>
        <v>0</v>
      </c>
      <c r="BF283" s="232">
        <f>IF(N283="znížená",J283,0)</f>
        <v>0</v>
      </c>
      <c r="BG283" s="232">
        <f>IF(N283="zákl. prenesená",J283,0)</f>
        <v>0</v>
      </c>
      <c r="BH283" s="232">
        <f>IF(N283="zníž. prenesená",J283,0)</f>
        <v>0</v>
      </c>
      <c r="BI283" s="232">
        <f>IF(N283="nulová",J283,0)</f>
        <v>0</v>
      </c>
      <c r="BJ283" s="17" t="s">
        <v>132</v>
      </c>
      <c r="BK283" s="232">
        <f>ROUND(I283*H283,2)</f>
        <v>0</v>
      </c>
      <c r="BL283" s="17" t="s">
        <v>131</v>
      </c>
      <c r="BM283" s="231" t="s">
        <v>521</v>
      </c>
    </row>
    <row r="284" s="13" customFormat="1">
      <c r="A284" s="13"/>
      <c r="B284" s="233"/>
      <c r="C284" s="234"/>
      <c r="D284" s="235" t="s">
        <v>182</v>
      </c>
      <c r="E284" s="236" t="s">
        <v>1</v>
      </c>
      <c r="F284" s="237" t="s">
        <v>522</v>
      </c>
      <c r="G284" s="234"/>
      <c r="H284" s="238">
        <v>2083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182</v>
      </c>
      <c r="AU284" s="244" t="s">
        <v>132</v>
      </c>
      <c r="AV284" s="13" t="s">
        <v>132</v>
      </c>
      <c r="AW284" s="13" t="s">
        <v>32</v>
      </c>
      <c r="AX284" s="13" t="s">
        <v>84</v>
      </c>
      <c r="AY284" s="244" t="s">
        <v>125</v>
      </c>
    </row>
    <row r="285" s="2" customFormat="1" ht="21.0566" customHeight="1">
      <c r="A285" s="38"/>
      <c r="B285" s="39"/>
      <c r="C285" s="219" t="s">
        <v>523</v>
      </c>
      <c r="D285" s="219" t="s">
        <v>127</v>
      </c>
      <c r="E285" s="220" t="s">
        <v>524</v>
      </c>
      <c r="F285" s="221" t="s">
        <v>525</v>
      </c>
      <c r="G285" s="222" t="s">
        <v>130</v>
      </c>
      <c r="H285" s="223">
        <v>406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42</v>
      </c>
      <c r="O285" s="91"/>
      <c r="P285" s="229">
        <f>O285*H285</f>
        <v>0</v>
      </c>
      <c r="Q285" s="229">
        <v>1.0000000000000001E-05</v>
      </c>
      <c r="R285" s="229">
        <f>Q285*H285</f>
        <v>0.0040600000000000002</v>
      </c>
      <c r="S285" s="229">
        <v>0</v>
      </c>
      <c r="T285" s="230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131</v>
      </c>
      <c r="AT285" s="231" t="s">
        <v>127</v>
      </c>
      <c r="AU285" s="231" t="s">
        <v>132</v>
      </c>
      <c r="AY285" s="17" t="s">
        <v>125</v>
      </c>
      <c r="BE285" s="232">
        <f>IF(N285="základná",J285,0)</f>
        <v>0</v>
      </c>
      <c r="BF285" s="232">
        <f>IF(N285="znížená",J285,0)</f>
        <v>0</v>
      </c>
      <c r="BG285" s="232">
        <f>IF(N285="zákl. prenesená",J285,0)</f>
        <v>0</v>
      </c>
      <c r="BH285" s="232">
        <f>IF(N285="zníž. prenesená",J285,0)</f>
        <v>0</v>
      </c>
      <c r="BI285" s="232">
        <f>IF(N285="nulová",J285,0)</f>
        <v>0</v>
      </c>
      <c r="BJ285" s="17" t="s">
        <v>132</v>
      </c>
      <c r="BK285" s="232">
        <f>ROUND(I285*H285,2)</f>
        <v>0</v>
      </c>
      <c r="BL285" s="17" t="s">
        <v>131</v>
      </c>
      <c r="BM285" s="231" t="s">
        <v>526</v>
      </c>
    </row>
    <row r="286" s="2" customFormat="1" ht="21.0566" customHeight="1">
      <c r="A286" s="38"/>
      <c r="B286" s="39"/>
      <c r="C286" s="219" t="s">
        <v>527</v>
      </c>
      <c r="D286" s="219" t="s">
        <v>127</v>
      </c>
      <c r="E286" s="220" t="s">
        <v>528</v>
      </c>
      <c r="F286" s="221" t="s">
        <v>529</v>
      </c>
      <c r="G286" s="222" t="s">
        <v>130</v>
      </c>
      <c r="H286" s="223">
        <v>132.69999999999999</v>
      </c>
      <c r="I286" s="224"/>
      <c r="J286" s="225">
        <f>ROUND(I286*H286,2)</f>
        <v>0</v>
      </c>
      <c r="K286" s="226"/>
      <c r="L286" s="44"/>
      <c r="M286" s="227" t="s">
        <v>1</v>
      </c>
      <c r="N286" s="228" t="s">
        <v>42</v>
      </c>
      <c r="O286" s="91"/>
      <c r="P286" s="229">
        <f>O286*H286</f>
        <v>0</v>
      </c>
      <c r="Q286" s="229">
        <v>0.011429999999999999</v>
      </c>
      <c r="R286" s="229">
        <f>Q286*H286</f>
        <v>1.5167609999999998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131</v>
      </c>
      <c r="AT286" s="231" t="s">
        <v>127</v>
      </c>
      <c r="AU286" s="231" t="s">
        <v>132</v>
      </c>
      <c r="AY286" s="17" t="s">
        <v>125</v>
      </c>
      <c r="BE286" s="232">
        <f>IF(N286="základná",J286,0)</f>
        <v>0</v>
      </c>
      <c r="BF286" s="232">
        <f>IF(N286="znížená",J286,0)</f>
        <v>0</v>
      </c>
      <c r="BG286" s="232">
        <f>IF(N286="zákl. prenesená",J286,0)</f>
        <v>0</v>
      </c>
      <c r="BH286" s="232">
        <f>IF(N286="zníž. prenesená",J286,0)</f>
        <v>0</v>
      </c>
      <c r="BI286" s="232">
        <f>IF(N286="nulová",J286,0)</f>
        <v>0</v>
      </c>
      <c r="BJ286" s="17" t="s">
        <v>132</v>
      </c>
      <c r="BK286" s="232">
        <f>ROUND(I286*H286,2)</f>
        <v>0</v>
      </c>
      <c r="BL286" s="17" t="s">
        <v>131</v>
      </c>
      <c r="BM286" s="231" t="s">
        <v>530</v>
      </c>
    </row>
    <row r="287" s="13" customFormat="1">
      <c r="A287" s="13"/>
      <c r="B287" s="233"/>
      <c r="C287" s="234"/>
      <c r="D287" s="235" t="s">
        <v>182</v>
      </c>
      <c r="E287" s="236" t="s">
        <v>1</v>
      </c>
      <c r="F287" s="237" t="s">
        <v>531</v>
      </c>
      <c r="G287" s="234"/>
      <c r="H287" s="238">
        <v>132.69999999999999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182</v>
      </c>
      <c r="AU287" s="244" t="s">
        <v>132</v>
      </c>
      <c r="AV287" s="13" t="s">
        <v>132</v>
      </c>
      <c r="AW287" s="13" t="s">
        <v>32</v>
      </c>
      <c r="AX287" s="13" t="s">
        <v>84</v>
      </c>
      <c r="AY287" s="244" t="s">
        <v>125</v>
      </c>
    </row>
    <row r="288" s="2" customFormat="1" ht="16.30189" customHeight="1">
      <c r="A288" s="38"/>
      <c r="B288" s="39"/>
      <c r="C288" s="219" t="s">
        <v>532</v>
      </c>
      <c r="D288" s="219" t="s">
        <v>127</v>
      </c>
      <c r="E288" s="220" t="s">
        <v>533</v>
      </c>
      <c r="F288" s="221" t="s">
        <v>534</v>
      </c>
      <c r="G288" s="222" t="s">
        <v>136</v>
      </c>
      <c r="H288" s="223">
        <v>6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42</v>
      </c>
      <c r="O288" s="91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131</v>
      </c>
      <c r="AT288" s="231" t="s">
        <v>127</v>
      </c>
      <c r="AU288" s="231" t="s">
        <v>132</v>
      </c>
      <c r="AY288" s="17" t="s">
        <v>125</v>
      </c>
      <c r="BE288" s="232">
        <f>IF(N288="základná",J288,0)</f>
        <v>0</v>
      </c>
      <c r="BF288" s="232">
        <f>IF(N288="znížená",J288,0)</f>
        <v>0</v>
      </c>
      <c r="BG288" s="232">
        <f>IF(N288="zákl. prenesená",J288,0)</f>
        <v>0</v>
      </c>
      <c r="BH288" s="232">
        <f>IF(N288="zníž. prenesená",J288,0)</f>
        <v>0</v>
      </c>
      <c r="BI288" s="232">
        <f>IF(N288="nulová",J288,0)</f>
        <v>0</v>
      </c>
      <c r="BJ288" s="17" t="s">
        <v>132</v>
      </c>
      <c r="BK288" s="232">
        <f>ROUND(I288*H288,2)</f>
        <v>0</v>
      </c>
      <c r="BL288" s="17" t="s">
        <v>131</v>
      </c>
      <c r="BM288" s="231" t="s">
        <v>535</v>
      </c>
    </row>
    <row r="289" s="2" customFormat="1" ht="21.0566" customHeight="1">
      <c r="A289" s="38"/>
      <c r="B289" s="39"/>
      <c r="C289" s="256" t="s">
        <v>536</v>
      </c>
      <c r="D289" s="256" t="s">
        <v>215</v>
      </c>
      <c r="E289" s="257" t="s">
        <v>537</v>
      </c>
      <c r="F289" s="258" t="s">
        <v>538</v>
      </c>
      <c r="G289" s="259" t="s">
        <v>136</v>
      </c>
      <c r="H289" s="260">
        <v>6</v>
      </c>
      <c r="I289" s="261"/>
      <c r="J289" s="262">
        <f>ROUND(I289*H289,2)</f>
        <v>0</v>
      </c>
      <c r="K289" s="263"/>
      <c r="L289" s="264"/>
      <c r="M289" s="265" t="s">
        <v>1</v>
      </c>
      <c r="N289" s="266" t="s">
        <v>42</v>
      </c>
      <c r="O289" s="91"/>
      <c r="P289" s="229">
        <f>O289*H289</f>
        <v>0</v>
      </c>
      <c r="Q289" s="229">
        <v>0.00025000000000000001</v>
      </c>
      <c r="R289" s="229">
        <f>Q289*H289</f>
        <v>0.0015</v>
      </c>
      <c r="S289" s="229">
        <v>0</v>
      </c>
      <c r="T289" s="230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31" t="s">
        <v>157</v>
      </c>
      <c r="AT289" s="231" t="s">
        <v>215</v>
      </c>
      <c r="AU289" s="231" t="s">
        <v>132</v>
      </c>
      <c r="AY289" s="17" t="s">
        <v>125</v>
      </c>
      <c r="BE289" s="232">
        <f>IF(N289="základná",J289,0)</f>
        <v>0</v>
      </c>
      <c r="BF289" s="232">
        <f>IF(N289="znížená",J289,0)</f>
        <v>0</v>
      </c>
      <c r="BG289" s="232">
        <f>IF(N289="zákl. prenesená",J289,0)</f>
        <v>0</v>
      </c>
      <c r="BH289" s="232">
        <f>IF(N289="zníž. prenesená",J289,0)</f>
        <v>0</v>
      </c>
      <c r="BI289" s="232">
        <f>IF(N289="nulová",J289,0)</f>
        <v>0</v>
      </c>
      <c r="BJ289" s="17" t="s">
        <v>132</v>
      </c>
      <c r="BK289" s="232">
        <f>ROUND(I289*H289,2)</f>
        <v>0</v>
      </c>
      <c r="BL289" s="17" t="s">
        <v>131</v>
      </c>
      <c r="BM289" s="231" t="s">
        <v>539</v>
      </c>
    </row>
    <row r="290" s="2" customFormat="1" ht="31.92453" customHeight="1">
      <c r="A290" s="38"/>
      <c r="B290" s="39"/>
      <c r="C290" s="219" t="s">
        <v>540</v>
      </c>
      <c r="D290" s="219" t="s">
        <v>127</v>
      </c>
      <c r="E290" s="220" t="s">
        <v>541</v>
      </c>
      <c r="F290" s="221" t="s">
        <v>542</v>
      </c>
      <c r="G290" s="222" t="s">
        <v>175</v>
      </c>
      <c r="H290" s="223">
        <v>4189</v>
      </c>
      <c r="I290" s="224"/>
      <c r="J290" s="225">
        <f>ROUND(I290*H290,2)</f>
        <v>0</v>
      </c>
      <c r="K290" s="226"/>
      <c r="L290" s="44"/>
      <c r="M290" s="227" t="s">
        <v>1</v>
      </c>
      <c r="N290" s="228" t="s">
        <v>42</v>
      </c>
      <c r="O290" s="91"/>
      <c r="P290" s="229">
        <f>O290*H290</f>
        <v>0</v>
      </c>
      <c r="Q290" s="229">
        <v>0.097930000000000003</v>
      </c>
      <c r="R290" s="229">
        <f>Q290*H290</f>
        <v>410.22877</v>
      </c>
      <c r="S290" s="229">
        <v>0</v>
      </c>
      <c r="T290" s="230">
        <f>S290*H290</f>
        <v>0</v>
      </c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R290" s="231" t="s">
        <v>131</v>
      </c>
      <c r="AT290" s="231" t="s">
        <v>127</v>
      </c>
      <c r="AU290" s="231" t="s">
        <v>132</v>
      </c>
      <c r="AY290" s="17" t="s">
        <v>125</v>
      </c>
      <c r="BE290" s="232">
        <f>IF(N290="základná",J290,0)</f>
        <v>0</v>
      </c>
      <c r="BF290" s="232">
        <f>IF(N290="znížená",J290,0)</f>
        <v>0</v>
      </c>
      <c r="BG290" s="232">
        <f>IF(N290="zákl. prenesená",J290,0)</f>
        <v>0</v>
      </c>
      <c r="BH290" s="232">
        <f>IF(N290="zníž. prenesená",J290,0)</f>
        <v>0</v>
      </c>
      <c r="BI290" s="232">
        <f>IF(N290="nulová",J290,0)</f>
        <v>0</v>
      </c>
      <c r="BJ290" s="17" t="s">
        <v>132</v>
      </c>
      <c r="BK290" s="232">
        <f>ROUND(I290*H290,2)</f>
        <v>0</v>
      </c>
      <c r="BL290" s="17" t="s">
        <v>131</v>
      </c>
      <c r="BM290" s="231" t="s">
        <v>543</v>
      </c>
    </row>
    <row r="291" s="13" customFormat="1">
      <c r="A291" s="13"/>
      <c r="B291" s="233"/>
      <c r="C291" s="234"/>
      <c r="D291" s="235" t="s">
        <v>182</v>
      </c>
      <c r="E291" s="236" t="s">
        <v>1</v>
      </c>
      <c r="F291" s="237" t="s">
        <v>544</v>
      </c>
      <c r="G291" s="234"/>
      <c r="H291" s="238">
        <v>4189</v>
      </c>
      <c r="I291" s="239"/>
      <c r="J291" s="234"/>
      <c r="K291" s="234"/>
      <c r="L291" s="240"/>
      <c r="M291" s="241"/>
      <c r="N291" s="242"/>
      <c r="O291" s="242"/>
      <c r="P291" s="242"/>
      <c r="Q291" s="242"/>
      <c r="R291" s="242"/>
      <c r="S291" s="242"/>
      <c r="T291" s="24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4" t="s">
        <v>182</v>
      </c>
      <c r="AU291" s="244" t="s">
        <v>132</v>
      </c>
      <c r="AV291" s="13" t="s">
        <v>132</v>
      </c>
      <c r="AW291" s="13" t="s">
        <v>32</v>
      </c>
      <c r="AX291" s="13" t="s">
        <v>76</v>
      </c>
      <c r="AY291" s="244" t="s">
        <v>125</v>
      </c>
    </row>
    <row r="292" s="2" customFormat="1" ht="16.30189" customHeight="1">
      <c r="A292" s="38"/>
      <c r="B292" s="39"/>
      <c r="C292" s="256" t="s">
        <v>545</v>
      </c>
      <c r="D292" s="256" t="s">
        <v>215</v>
      </c>
      <c r="E292" s="257" t="s">
        <v>546</v>
      </c>
      <c r="F292" s="258" t="s">
        <v>547</v>
      </c>
      <c r="G292" s="259" t="s">
        <v>136</v>
      </c>
      <c r="H292" s="260">
        <v>4230.8900000000003</v>
      </c>
      <c r="I292" s="261"/>
      <c r="J292" s="262">
        <f>ROUND(I292*H292,2)</f>
        <v>0</v>
      </c>
      <c r="K292" s="263"/>
      <c r="L292" s="264"/>
      <c r="M292" s="265" t="s">
        <v>1</v>
      </c>
      <c r="N292" s="266" t="s">
        <v>42</v>
      </c>
      <c r="O292" s="91"/>
      <c r="P292" s="229">
        <f>O292*H292</f>
        <v>0</v>
      </c>
      <c r="Q292" s="229">
        <v>0.045999999999999999</v>
      </c>
      <c r="R292" s="229">
        <f>Q292*H292</f>
        <v>194.62094000000002</v>
      </c>
      <c r="S292" s="229">
        <v>0</v>
      </c>
      <c r="T292" s="230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1" t="s">
        <v>157</v>
      </c>
      <c r="AT292" s="231" t="s">
        <v>215</v>
      </c>
      <c r="AU292" s="231" t="s">
        <v>132</v>
      </c>
      <c r="AY292" s="17" t="s">
        <v>125</v>
      </c>
      <c r="BE292" s="232">
        <f>IF(N292="základná",J292,0)</f>
        <v>0</v>
      </c>
      <c r="BF292" s="232">
        <f>IF(N292="znížená",J292,0)</f>
        <v>0</v>
      </c>
      <c r="BG292" s="232">
        <f>IF(N292="zákl. prenesená",J292,0)</f>
        <v>0</v>
      </c>
      <c r="BH292" s="232">
        <f>IF(N292="zníž. prenesená",J292,0)</f>
        <v>0</v>
      </c>
      <c r="BI292" s="232">
        <f>IF(N292="nulová",J292,0)</f>
        <v>0</v>
      </c>
      <c r="BJ292" s="17" t="s">
        <v>132</v>
      </c>
      <c r="BK292" s="232">
        <f>ROUND(I292*H292,2)</f>
        <v>0</v>
      </c>
      <c r="BL292" s="17" t="s">
        <v>131</v>
      </c>
      <c r="BM292" s="231" t="s">
        <v>548</v>
      </c>
    </row>
    <row r="293" s="13" customFormat="1">
      <c r="A293" s="13"/>
      <c r="B293" s="233"/>
      <c r="C293" s="234"/>
      <c r="D293" s="235" t="s">
        <v>182</v>
      </c>
      <c r="E293" s="236" t="s">
        <v>1</v>
      </c>
      <c r="F293" s="237" t="s">
        <v>549</v>
      </c>
      <c r="G293" s="234"/>
      <c r="H293" s="238">
        <v>4230.8900000000003</v>
      </c>
      <c r="I293" s="239"/>
      <c r="J293" s="234"/>
      <c r="K293" s="234"/>
      <c r="L293" s="240"/>
      <c r="M293" s="241"/>
      <c r="N293" s="242"/>
      <c r="O293" s="242"/>
      <c r="P293" s="242"/>
      <c r="Q293" s="242"/>
      <c r="R293" s="242"/>
      <c r="S293" s="242"/>
      <c r="T293" s="24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4" t="s">
        <v>182</v>
      </c>
      <c r="AU293" s="244" t="s">
        <v>132</v>
      </c>
      <c r="AV293" s="13" t="s">
        <v>132</v>
      </c>
      <c r="AW293" s="13" t="s">
        <v>32</v>
      </c>
      <c r="AX293" s="13" t="s">
        <v>84</v>
      </c>
      <c r="AY293" s="244" t="s">
        <v>125</v>
      </c>
    </row>
    <row r="294" s="2" customFormat="1" ht="31.92453" customHeight="1">
      <c r="A294" s="38"/>
      <c r="B294" s="39"/>
      <c r="C294" s="219" t="s">
        <v>550</v>
      </c>
      <c r="D294" s="219" t="s">
        <v>127</v>
      </c>
      <c r="E294" s="220" t="s">
        <v>551</v>
      </c>
      <c r="F294" s="221" t="s">
        <v>552</v>
      </c>
      <c r="G294" s="222" t="s">
        <v>175</v>
      </c>
      <c r="H294" s="223">
        <v>24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42</v>
      </c>
      <c r="O294" s="91"/>
      <c r="P294" s="229">
        <f>O294*H294</f>
        <v>0</v>
      </c>
      <c r="Q294" s="229">
        <v>0.12662000000000001</v>
      </c>
      <c r="R294" s="229">
        <f>Q294*H294</f>
        <v>3.0388800000000002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131</v>
      </c>
      <c r="AT294" s="231" t="s">
        <v>127</v>
      </c>
      <c r="AU294" s="231" t="s">
        <v>132</v>
      </c>
      <c r="AY294" s="17" t="s">
        <v>125</v>
      </c>
      <c r="BE294" s="232">
        <f>IF(N294="základná",J294,0)</f>
        <v>0</v>
      </c>
      <c r="BF294" s="232">
        <f>IF(N294="znížená",J294,0)</f>
        <v>0</v>
      </c>
      <c r="BG294" s="232">
        <f>IF(N294="zákl. prenesená",J294,0)</f>
        <v>0</v>
      </c>
      <c r="BH294" s="232">
        <f>IF(N294="zníž. prenesená",J294,0)</f>
        <v>0</v>
      </c>
      <c r="BI294" s="232">
        <f>IF(N294="nulová",J294,0)</f>
        <v>0</v>
      </c>
      <c r="BJ294" s="17" t="s">
        <v>132</v>
      </c>
      <c r="BK294" s="232">
        <f>ROUND(I294*H294,2)</f>
        <v>0</v>
      </c>
      <c r="BL294" s="17" t="s">
        <v>131</v>
      </c>
      <c r="BM294" s="231" t="s">
        <v>553</v>
      </c>
    </row>
    <row r="295" s="13" customFormat="1">
      <c r="A295" s="13"/>
      <c r="B295" s="233"/>
      <c r="C295" s="234"/>
      <c r="D295" s="235" t="s">
        <v>182</v>
      </c>
      <c r="E295" s="236" t="s">
        <v>1</v>
      </c>
      <c r="F295" s="237" t="s">
        <v>554</v>
      </c>
      <c r="G295" s="234"/>
      <c r="H295" s="238">
        <v>24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182</v>
      </c>
      <c r="AU295" s="244" t="s">
        <v>132</v>
      </c>
      <c r="AV295" s="13" t="s">
        <v>132</v>
      </c>
      <c r="AW295" s="13" t="s">
        <v>32</v>
      </c>
      <c r="AX295" s="13" t="s">
        <v>84</v>
      </c>
      <c r="AY295" s="244" t="s">
        <v>125</v>
      </c>
    </row>
    <row r="296" s="2" customFormat="1" ht="16.30189" customHeight="1">
      <c r="A296" s="38"/>
      <c r="B296" s="39"/>
      <c r="C296" s="256" t="s">
        <v>555</v>
      </c>
      <c r="D296" s="256" t="s">
        <v>215</v>
      </c>
      <c r="E296" s="257" t="s">
        <v>556</v>
      </c>
      <c r="F296" s="258" t="s">
        <v>557</v>
      </c>
      <c r="G296" s="259" t="s">
        <v>136</v>
      </c>
      <c r="H296" s="260">
        <v>24.239999999999998</v>
      </c>
      <c r="I296" s="261"/>
      <c r="J296" s="262">
        <f>ROUND(I296*H296,2)</f>
        <v>0</v>
      </c>
      <c r="K296" s="263"/>
      <c r="L296" s="264"/>
      <c r="M296" s="265" t="s">
        <v>1</v>
      </c>
      <c r="N296" s="266" t="s">
        <v>42</v>
      </c>
      <c r="O296" s="91"/>
      <c r="P296" s="229">
        <f>O296*H296</f>
        <v>0</v>
      </c>
      <c r="Q296" s="229">
        <v>0.081000000000000003</v>
      </c>
      <c r="R296" s="229">
        <f>Q296*H296</f>
        <v>1.9634399999999999</v>
      </c>
      <c r="S296" s="229">
        <v>0</v>
      </c>
      <c r="T296" s="23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1" t="s">
        <v>157</v>
      </c>
      <c r="AT296" s="231" t="s">
        <v>215</v>
      </c>
      <c r="AU296" s="231" t="s">
        <v>132</v>
      </c>
      <c r="AY296" s="17" t="s">
        <v>125</v>
      </c>
      <c r="BE296" s="232">
        <f>IF(N296="základná",J296,0)</f>
        <v>0</v>
      </c>
      <c r="BF296" s="232">
        <f>IF(N296="znížená",J296,0)</f>
        <v>0</v>
      </c>
      <c r="BG296" s="232">
        <f>IF(N296="zákl. prenesená",J296,0)</f>
        <v>0</v>
      </c>
      <c r="BH296" s="232">
        <f>IF(N296="zníž. prenesená",J296,0)</f>
        <v>0</v>
      </c>
      <c r="BI296" s="232">
        <f>IF(N296="nulová",J296,0)</f>
        <v>0</v>
      </c>
      <c r="BJ296" s="17" t="s">
        <v>132</v>
      </c>
      <c r="BK296" s="232">
        <f>ROUND(I296*H296,2)</f>
        <v>0</v>
      </c>
      <c r="BL296" s="17" t="s">
        <v>131</v>
      </c>
      <c r="BM296" s="231" t="s">
        <v>558</v>
      </c>
    </row>
    <row r="297" s="13" customFormat="1">
      <c r="A297" s="13"/>
      <c r="B297" s="233"/>
      <c r="C297" s="234"/>
      <c r="D297" s="235" t="s">
        <v>182</v>
      </c>
      <c r="E297" s="236" t="s">
        <v>1</v>
      </c>
      <c r="F297" s="237" t="s">
        <v>559</v>
      </c>
      <c r="G297" s="234"/>
      <c r="H297" s="238">
        <v>24.239999999999998</v>
      </c>
      <c r="I297" s="239"/>
      <c r="J297" s="234"/>
      <c r="K297" s="234"/>
      <c r="L297" s="240"/>
      <c r="M297" s="241"/>
      <c r="N297" s="242"/>
      <c r="O297" s="242"/>
      <c r="P297" s="242"/>
      <c r="Q297" s="242"/>
      <c r="R297" s="242"/>
      <c r="S297" s="242"/>
      <c r="T297" s="24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4" t="s">
        <v>182</v>
      </c>
      <c r="AU297" s="244" t="s">
        <v>132</v>
      </c>
      <c r="AV297" s="13" t="s">
        <v>132</v>
      </c>
      <c r="AW297" s="13" t="s">
        <v>32</v>
      </c>
      <c r="AX297" s="13" t="s">
        <v>84</v>
      </c>
      <c r="AY297" s="244" t="s">
        <v>125</v>
      </c>
    </row>
    <row r="298" s="2" customFormat="1" ht="21.0566" customHeight="1">
      <c r="A298" s="38"/>
      <c r="B298" s="39"/>
      <c r="C298" s="219" t="s">
        <v>560</v>
      </c>
      <c r="D298" s="219" t="s">
        <v>127</v>
      </c>
      <c r="E298" s="220" t="s">
        <v>561</v>
      </c>
      <c r="F298" s="221" t="s">
        <v>562</v>
      </c>
      <c r="G298" s="222" t="s">
        <v>136</v>
      </c>
      <c r="H298" s="223">
        <v>4</v>
      </c>
      <c r="I298" s="224"/>
      <c r="J298" s="225">
        <f>ROUND(I298*H298,2)</f>
        <v>0</v>
      </c>
      <c r="K298" s="226"/>
      <c r="L298" s="44"/>
      <c r="M298" s="227" t="s">
        <v>1</v>
      </c>
      <c r="N298" s="228" t="s">
        <v>42</v>
      </c>
      <c r="O298" s="91"/>
      <c r="P298" s="229">
        <f>O298*H298</f>
        <v>0</v>
      </c>
      <c r="Q298" s="229">
        <v>14.55747</v>
      </c>
      <c r="R298" s="229">
        <f>Q298*H298</f>
        <v>58.229880000000001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131</v>
      </c>
      <c r="AT298" s="231" t="s">
        <v>127</v>
      </c>
      <c r="AU298" s="231" t="s">
        <v>132</v>
      </c>
      <c r="AY298" s="17" t="s">
        <v>125</v>
      </c>
      <c r="BE298" s="232">
        <f>IF(N298="základná",J298,0)</f>
        <v>0</v>
      </c>
      <c r="BF298" s="232">
        <f>IF(N298="znížená",J298,0)</f>
        <v>0</v>
      </c>
      <c r="BG298" s="232">
        <f>IF(N298="zákl. prenesená",J298,0)</f>
        <v>0</v>
      </c>
      <c r="BH298" s="232">
        <f>IF(N298="zníž. prenesená",J298,0)</f>
        <v>0</v>
      </c>
      <c r="BI298" s="232">
        <f>IF(N298="nulová",J298,0)</f>
        <v>0</v>
      </c>
      <c r="BJ298" s="17" t="s">
        <v>132</v>
      </c>
      <c r="BK298" s="232">
        <f>ROUND(I298*H298,2)</f>
        <v>0</v>
      </c>
      <c r="BL298" s="17" t="s">
        <v>131</v>
      </c>
      <c r="BM298" s="231" t="s">
        <v>563</v>
      </c>
    </row>
    <row r="299" s="13" customFormat="1">
      <c r="A299" s="13"/>
      <c r="B299" s="233"/>
      <c r="C299" s="234"/>
      <c r="D299" s="235" t="s">
        <v>182</v>
      </c>
      <c r="E299" s="236" t="s">
        <v>1</v>
      </c>
      <c r="F299" s="237" t="s">
        <v>564</v>
      </c>
      <c r="G299" s="234"/>
      <c r="H299" s="238">
        <v>4</v>
      </c>
      <c r="I299" s="239"/>
      <c r="J299" s="234"/>
      <c r="K299" s="234"/>
      <c r="L299" s="240"/>
      <c r="M299" s="241"/>
      <c r="N299" s="242"/>
      <c r="O299" s="242"/>
      <c r="P299" s="242"/>
      <c r="Q299" s="242"/>
      <c r="R299" s="242"/>
      <c r="S299" s="242"/>
      <c r="T299" s="24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4" t="s">
        <v>182</v>
      </c>
      <c r="AU299" s="244" t="s">
        <v>132</v>
      </c>
      <c r="AV299" s="13" t="s">
        <v>132</v>
      </c>
      <c r="AW299" s="13" t="s">
        <v>32</v>
      </c>
      <c r="AX299" s="13" t="s">
        <v>84</v>
      </c>
      <c r="AY299" s="244" t="s">
        <v>125</v>
      </c>
    </row>
    <row r="300" s="2" customFormat="1" ht="21.0566" customHeight="1">
      <c r="A300" s="38"/>
      <c r="B300" s="39"/>
      <c r="C300" s="219" t="s">
        <v>565</v>
      </c>
      <c r="D300" s="219" t="s">
        <v>127</v>
      </c>
      <c r="E300" s="220" t="s">
        <v>566</v>
      </c>
      <c r="F300" s="221" t="s">
        <v>567</v>
      </c>
      <c r="G300" s="222" t="s">
        <v>175</v>
      </c>
      <c r="H300" s="223">
        <v>25</v>
      </c>
      <c r="I300" s="224"/>
      <c r="J300" s="225">
        <f>ROUND(I300*H300,2)</f>
        <v>0</v>
      </c>
      <c r="K300" s="226"/>
      <c r="L300" s="44"/>
      <c r="M300" s="227" t="s">
        <v>1</v>
      </c>
      <c r="N300" s="228" t="s">
        <v>42</v>
      </c>
      <c r="O300" s="91"/>
      <c r="P300" s="229">
        <f>O300*H300</f>
        <v>0</v>
      </c>
      <c r="Q300" s="229">
        <v>0.90208999999999995</v>
      </c>
      <c r="R300" s="229">
        <f>Q300*H300</f>
        <v>22.552249999999997</v>
      </c>
      <c r="S300" s="229">
        <v>0</v>
      </c>
      <c r="T300" s="230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1" t="s">
        <v>131</v>
      </c>
      <c r="AT300" s="231" t="s">
        <v>127</v>
      </c>
      <c r="AU300" s="231" t="s">
        <v>132</v>
      </c>
      <c r="AY300" s="17" t="s">
        <v>125</v>
      </c>
      <c r="BE300" s="232">
        <f>IF(N300="základná",J300,0)</f>
        <v>0</v>
      </c>
      <c r="BF300" s="232">
        <f>IF(N300="znížená",J300,0)</f>
        <v>0</v>
      </c>
      <c r="BG300" s="232">
        <f>IF(N300="zákl. prenesená",J300,0)</f>
        <v>0</v>
      </c>
      <c r="BH300" s="232">
        <f>IF(N300="zníž. prenesená",J300,0)</f>
        <v>0</v>
      </c>
      <c r="BI300" s="232">
        <f>IF(N300="nulová",J300,0)</f>
        <v>0</v>
      </c>
      <c r="BJ300" s="17" t="s">
        <v>132</v>
      </c>
      <c r="BK300" s="232">
        <f>ROUND(I300*H300,2)</f>
        <v>0</v>
      </c>
      <c r="BL300" s="17" t="s">
        <v>131</v>
      </c>
      <c r="BM300" s="231" t="s">
        <v>568</v>
      </c>
    </row>
    <row r="301" s="13" customFormat="1">
      <c r="A301" s="13"/>
      <c r="B301" s="233"/>
      <c r="C301" s="234"/>
      <c r="D301" s="235" t="s">
        <v>182</v>
      </c>
      <c r="E301" s="236" t="s">
        <v>1</v>
      </c>
      <c r="F301" s="237" t="s">
        <v>569</v>
      </c>
      <c r="G301" s="234"/>
      <c r="H301" s="238">
        <v>25</v>
      </c>
      <c r="I301" s="239"/>
      <c r="J301" s="234"/>
      <c r="K301" s="234"/>
      <c r="L301" s="240"/>
      <c r="M301" s="241"/>
      <c r="N301" s="242"/>
      <c r="O301" s="242"/>
      <c r="P301" s="242"/>
      <c r="Q301" s="242"/>
      <c r="R301" s="242"/>
      <c r="S301" s="242"/>
      <c r="T301" s="24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4" t="s">
        <v>182</v>
      </c>
      <c r="AU301" s="244" t="s">
        <v>132</v>
      </c>
      <c r="AV301" s="13" t="s">
        <v>132</v>
      </c>
      <c r="AW301" s="13" t="s">
        <v>32</v>
      </c>
      <c r="AX301" s="13" t="s">
        <v>84</v>
      </c>
      <c r="AY301" s="244" t="s">
        <v>125</v>
      </c>
    </row>
    <row r="302" s="2" customFormat="1" ht="21.0566" customHeight="1">
      <c r="A302" s="38"/>
      <c r="B302" s="39"/>
      <c r="C302" s="256" t="s">
        <v>570</v>
      </c>
      <c r="D302" s="256" t="s">
        <v>215</v>
      </c>
      <c r="E302" s="257" t="s">
        <v>571</v>
      </c>
      <c r="F302" s="258" t="s">
        <v>572</v>
      </c>
      <c r="G302" s="259" t="s">
        <v>136</v>
      </c>
      <c r="H302" s="260">
        <v>12.5</v>
      </c>
      <c r="I302" s="261"/>
      <c r="J302" s="262">
        <f>ROUND(I302*H302,2)</f>
        <v>0</v>
      </c>
      <c r="K302" s="263"/>
      <c r="L302" s="264"/>
      <c r="M302" s="265" t="s">
        <v>1</v>
      </c>
      <c r="N302" s="266" t="s">
        <v>42</v>
      </c>
      <c r="O302" s="91"/>
      <c r="P302" s="229">
        <f>O302*H302</f>
        <v>0</v>
      </c>
      <c r="Q302" s="229">
        <v>0.46999999999999997</v>
      </c>
      <c r="R302" s="229">
        <f>Q302*H302</f>
        <v>5.875</v>
      </c>
      <c r="S302" s="229">
        <v>0</v>
      </c>
      <c r="T302" s="230">
        <f>S302*H302</f>
        <v>0</v>
      </c>
      <c r="U302" s="38"/>
      <c r="V302" s="38"/>
      <c r="W302" s="38"/>
      <c r="X302" s="38"/>
      <c r="Y302" s="38"/>
      <c r="Z302" s="38"/>
      <c r="AA302" s="38"/>
      <c r="AB302" s="38"/>
      <c r="AC302" s="38"/>
      <c r="AD302" s="38"/>
      <c r="AE302" s="38"/>
      <c r="AR302" s="231" t="s">
        <v>157</v>
      </c>
      <c r="AT302" s="231" t="s">
        <v>215</v>
      </c>
      <c r="AU302" s="231" t="s">
        <v>132</v>
      </c>
      <c r="AY302" s="17" t="s">
        <v>125</v>
      </c>
      <c r="BE302" s="232">
        <f>IF(N302="základná",J302,0)</f>
        <v>0</v>
      </c>
      <c r="BF302" s="232">
        <f>IF(N302="znížená",J302,0)</f>
        <v>0</v>
      </c>
      <c r="BG302" s="232">
        <f>IF(N302="zákl. prenesená",J302,0)</f>
        <v>0</v>
      </c>
      <c r="BH302" s="232">
        <f>IF(N302="zníž. prenesená",J302,0)</f>
        <v>0</v>
      </c>
      <c r="BI302" s="232">
        <f>IF(N302="nulová",J302,0)</f>
        <v>0</v>
      </c>
      <c r="BJ302" s="17" t="s">
        <v>132</v>
      </c>
      <c r="BK302" s="232">
        <f>ROUND(I302*H302,2)</f>
        <v>0</v>
      </c>
      <c r="BL302" s="17" t="s">
        <v>131</v>
      </c>
      <c r="BM302" s="231" t="s">
        <v>573</v>
      </c>
    </row>
    <row r="303" s="2" customFormat="1" ht="21.0566" customHeight="1">
      <c r="A303" s="38"/>
      <c r="B303" s="39"/>
      <c r="C303" s="219" t="s">
        <v>574</v>
      </c>
      <c r="D303" s="219" t="s">
        <v>127</v>
      </c>
      <c r="E303" s="220" t="s">
        <v>575</v>
      </c>
      <c r="F303" s="221" t="s">
        <v>576</v>
      </c>
      <c r="G303" s="222" t="s">
        <v>175</v>
      </c>
      <c r="H303" s="223">
        <v>24</v>
      </c>
      <c r="I303" s="224"/>
      <c r="J303" s="225">
        <f>ROUND(I303*H303,2)</f>
        <v>0</v>
      </c>
      <c r="K303" s="226"/>
      <c r="L303" s="44"/>
      <c r="M303" s="227" t="s">
        <v>1</v>
      </c>
      <c r="N303" s="228" t="s">
        <v>42</v>
      </c>
      <c r="O303" s="91"/>
      <c r="P303" s="229">
        <f>O303*H303</f>
        <v>0</v>
      </c>
      <c r="Q303" s="229">
        <v>0</v>
      </c>
      <c r="R303" s="229">
        <f>Q303*H303</f>
        <v>0</v>
      </c>
      <c r="S303" s="229">
        <v>0</v>
      </c>
      <c r="T303" s="230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31" t="s">
        <v>131</v>
      </c>
      <c r="AT303" s="231" t="s">
        <v>127</v>
      </c>
      <c r="AU303" s="231" t="s">
        <v>132</v>
      </c>
      <c r="AY303" s="17" t="s">
        <v>125</v>
      </c>
      <c r="BE303" s="232">
        <f>IF(N303="základná",J303,0)</f>
        <v>0</v>
      </c>
      <c r="BF303" s="232">
        <f>IF(N303="znížená",J303,0)</f>
        <v>0</v>
      </c>
      <c r="BG303" s="232">
        <f>IF(N303="zákl. prenesená",J303,0)</f>
        <v>0</v>
      </c>
      <c r="BH303" s="232">
        <f>IF(N303="zníž. prenesená",J303,0)</f>
        <v>0</v>
      </c>
      <c r="BI303" s="232">
        <f>IF(N303="nulová",J303,0)</f>
        <v>0</v>
      </c>
      <c r="BJ303" s="17" t="s">
        <v>132</v>
      </c>
      <c r="BK303" s="232">
        <f>ROUND(I303*H303,2)</f>
        <v>0</v>
      </c>
      <c r="BL303" s="17" t="s">
        <v>131</v>
      </c>
      <c r="BM303" s="231" t="s">
        <v>577</v>
      </c>
    </row>
    <row r="304" s="13" customFormat="1">
      <c r="A304" s="13"/>
      <c r="B304" s="233"/>
      <c r="C304" s="234"/>
      <c r="D304" s="235" t="s">
        <v>182</v>
      </c>
      <c r="E304" s="236" t="s">
        <v>1</v>
      </c>
      <c r="F304" s="237" t="s">
        <v>578</v>
      </c>
      <c r="G304" s="234"/>
      <c r="H304" s="238">
        <v>24</v>
      </c>
      <c r="I304" s="239"/>
      <c r="J304" s="234"/>
      <c r="K304" s="234"/>
      <c r="L304" s="240"/>
      <c r="M304" s="241"/>
      <c r="N304" s="242"/>
      <c r="O304" s="242"/>
      <c r="P304" s="242"/>
      <c r="Q304" s="242"/>
      <c r="R304" s="242"/>
      <c r="S304" s="242"/>
      <c r="T304" s="24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4" t="s">
        <v>182</v>
      </c>
      <c r="AU304" s="244" t="s">
        <v>132</v>
      </c>
      <c r="AV304" s="13" t="s">
        <v>132</v>
      </c>
      <c r="AW304" s="13" t="s">
        <v>32</v>
      </c>
      <c r="AX304" s="13" t="s">
        <v>84</v>
      </c>
      <c r="AY304" s="244" t="s">
        <v>125</v>
      </c>
    </row>
    <row r="305" s="2" customFormat="1" ht="31.92453" customHeight="1">
      <c r="A305" s="38"/>
      <c r="B305" s="39"/>
      <c r="C305" s="219" t="s">
        <v>579</v>
      </c>
      <c r="D305" s="219" t="s">
        <v>127</v>
      </c>
      <c r="E305" s="220" t="s">
        <v>580</v>
      </c>
      <c r="F305" s="221" t="s">
        <v>581</v>
      </c>
      <c r="G305" s="222" t="s">
        <v>136</v>
      </c>
      <c r="H305" s="223">
        <v>24</v>
      </c>
      <c r="I305" s="224"/>
      <c r="J305" s="225">
        <f>ROUND(I305*H305,2)</f>
        <v>0</v>
      </c>
      <c r="K305" s="226"/>
      <c r="L305" s="44"/>
      <c r="M305" s="227" t="s">
        <v>1</v>
      </c>
      <c r="N305" s="228" t="s">
        <v>42</v>
      </c>
      <c r="O305" s="91"/>
      <c r="P305" s="229">
        <f>O305*H305</f>
        <v>0</v>
      </c>
      <c r="Q305" s="229">
        <v>0.00020000000000000001</v>
      </c>
      <c r="R305" s="229">
        <f>Q305*H305</f>
        <v>0.0048000000000000004</v>
      </c>
      <c r="S305" s="229">
        <v>0</v>
      </c>
      <c r="T305" s="230">
        <f>S305*H305</f>
        <v>0</v>
      </c>
      <c r="U305" s="38"/>
      <c r="V305" s="38"/>
      <c r="W305" s="38"/>
      <c r="X305" s="38"/>
      <c r="Y305" s="38"/>
      <c r="Z305" s="38"/>
      <c r="AA305" s="38"/>
      <c r="AB305" s="38"/>
      <c r="AC305" s="38"/>
      <c r="AD305" s="38"/>
      <c r="AE305" s="38"/>
      <c r="AR305" s="231" t="s">
        <v>131</v>
      </c>
      <c r="AT305" s="231" t="s">
        <v>127</v>
      </c>
      <c r="AU305" s="231" t="s">
        <v>132</v>
      </c>
      <c r="AY305" s="17" t="s">
        <v>125</v>
      </c>
      <c r="BE305" s="232">
        <f>IF(N305="základná",J305,0)</f>
        <v>0</v>
      </c>
      <c r="BF305" s="232">
        <f>IF(N305="znížená",J305,0)</f>
        <v>0</v>
      </c>
      <c r="BG305" s="232">
        <f>IF(N305="zákl. prenesená",J305,0)</f>
        <v>0</v>
      </c>
      <c r="BH305" s="232">
        <f>IF(N305="zníž. prenesená",J305,0)</f>
        <v>0</v>
      </c>
      <c r="BI305" s="232">
        <f>IF(N305="nulová",J305,0)</f>
        <v>0</v>
      </c>
      <c r="BJ305" s="17" t="s">
        <v>132</v>
      </c>
      <c r="BK305" s="232">
        <f>ROUND(I305*H305,2)</f>
        <v>0</v>
      </c>
      <c r="BL305" s="17" t="s">
        <v>131</v>
      </c>
      <c r="BM305" s="231" t="s">
        <v>582</v>
      </c>
    </row>
    <row r="306" s="13" customFormat="1">
      <c r="A306" s="13"/>
      <c r="B306" s="233"/>
      <c r="C306" s="234"/>
      <c r="D306" s="235" t="s">
        <v>182</v>
      </c>
      <c r="E306" s="236" t="s">
        <v>1</v>
      </c>
      <c r="F306" s="237" t="s">
        <v>583</v>
      </c>
      <c r="G306" s="234"/>
      <c r="H306" s="238">
        <v>24</v>
      </c>
      <c r="I306" s="239"/>
      <c r="J306" s="234"/>
      <c r="K306" s="234"/>
      <c r="L306" s="240"/>
      <c r="M306" s="241"/>
      <c r="N306" s="242"/>
      <c r="O306" s="242"/>
      <c r="P306" s="242"/>
      <c r="Q306" s="242"/>
      <c r="R306" s="242"/>
      <c r="S306" s="242"/>
      <c r="T306" s="24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4" t="s">
        <v>182</v>
      </c>
      <c r="AU306" s="244" t="s">
        <v>132</v>
      </c>
      <c r="AV306" s="13" t="s">
        <v>132</v>
      </c>
      <c r="AW306" s="13" t="s">
        <v>32</v>
      </c>
      <c r="AX306" s="13" t="s">
        <v>76</v>
      </c>
      <c r="AY306" s="244" t="s">
        <v>125</v>
      </c>
    </row>
    <row r="307" s="14" customFormat="1">
      <c r="A307" s="14"/>
      <c r="B307" s="245"/>
      <c r="C307" s="246"/>
      <c r="D307" s="235" t="s">
        <v>182</v>
      </c>
      <c r="E307" s="247" t="s">
        <v>1</v>
      </c>
      <c r="F307" s="248" t="s">
        <v>209</v>
      </c>
      <c r="G307" s="246"/>
      <c r="H307" s="249">
        <v>24</v>
      </c>
      <c r="I307" s="250"/>
      <c r="J307" s="246"/>
      <c r="K307" s="246"/>
      <c r="L307" s="251"/>
      <c r="M307" s="252"/>
      <c r="N307" s="253"/>
      <c r="O307" s="253"/>
      <c r="P307" s="253"/>
      <c r="Q307" s="253"/>
      <c r="R307" s="253"/>
      <c r="S307" s="253"/>
      <c r="T307" s="25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5" t="s">
        <v>182</v>
      </c>
      <c r="AU307" s="255" t="s">
        <v>132</v>
      </c>
      <c r="AV307" s="14" t="s">
        <v>131</v>
      </c>
      <c r="AW307" s="14" t="s">
        <v>32</v>
      </c>
      <c r="AX307" s="14" t="s">
        <v>84</v>
      </c>
      <c r="AY307" s="255" t="s">
        <v>125</v>
      </c>
    </row>
    <row r="308" s="2" customFormat="1" ht="21.0566" customHeight="1">
      <c r="A308" s="38"/>
      <c r="B308" s="39"/>
      <c r="C308" s="219" t="s">
        <v>584</v>
      </c>
      <c r="D308" s="219" t="s">
        <v>127</v>
      </c>
      <c r="E308" s="220" t="s">
        <v>585</v>
      </c>
      <c r="F308" s="221" t="s">
        <v>586</v>
      </c>
      <c r="G308" s="222" t="s">
        <v>180</v>
      </c>
      <c r="H308" s="223">
        <v>7.5599999999999996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42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2.2000000000000002</v>
      </c>
      <c r="T308" s="230">
        <f>S308*H308</f>
        <v>16.632000000000001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131</v>
      </c>
      <c r="AT308" s="231" t="s">
        <v>127</v>
      </c>
      <c r="AU308" s="231" t="s">
        <v>132</v>
      </c>
      <c r="AY308" s="17" t="s">
        <v>125</v>
      </c>
      <c r="BE308" s="232">
        <f>IF(N308="základná",J308,0)</f>
        <v>0</v>
      </c>
      <c r="BF308" s="232">
        <f>IF(N308="znížená",J308,0)</f>
        <v>0</v>
      </c>
      <c r="BG308" s="232">
        <f>IF(N308="zákl. prenesená",J308,0)</f>
        <v>0</v>
      </c>
      <c r="BH308" s="232">
        <f>IF(N308="zníž. prenesená",J308,0)</f>
        <v>0</v>
      </c>
      <c r="BI308" s="232">
        <f>IF(N308="nulová",J308,0)</f>
        <v>0</v>
      </c>
      <c r="BJ308" s="17" t="s">
        <v>132</v>
      </c>
      <c r="BK308" s="232">
        <f>ROUND(I308*H308,2)</f>
        <v>0</v>
      </c>
      <c r="BL308" s="17" t="s">
        <v>131</v>
      </c>
      <c r="BM308" s="231" t="s">
        <v>587</v>
      </c>
    </row>
    <row r="309" s="13" customFormat="1">
      <c r="A309" s="13"/>
      <c r="B309" s="233"/>
      <c r="C309" s="234"/>
      <c r="D309" s="235" t="s">
        <v>182</v>
      </c>
      <c r="E309" s="236" t="s">
        <v>1</v>
      </c>
      <c r="F309" s="237" t="s">
        <v>588</v>
      </c>
      <c r="G309" s="234"/>
      <c r="H309" s="238">
        <v>7.5599999999999996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182</v>
      </c>
      <c r="AU309" s="244" t="s">
        <v>132</v>
      </c>
      <c r="AV309" s="13" t="s">
        <v>132</v>
      </c>
      <c r="AW309" s="13" t="s">
        <v>32</v>
      </c>
      <c r="AX309" s="13" t="s">
        <v>84</v>
      </c>
      <c r="AY309" s="244" t="s">
        <v>125</v>
      </c>
    </row>
    <row r="310" s="2" customFormat="1" ht="21.0566" customHeight="1">
      <c r="A310" s="38"/>
      <c r="B310" s="39"/>
      <c r="C310" s="219" t="s">
        <v>589</v>
      </c>
      <c r="D310" s="219" t="s">
        <v>127</v>
      </c>
      <c r="E310" s="220" t="s">
        <v>590</v>
      </c>
      <c r="F310" s="221" t="s">
        <v>591</v>
      </c>
      <c r="G310" s="222" t="s">
        <v>175</v>
      </c>
      <c r="H310" s="223">
        <v>15</v>
      </c>
      <c r="I310" s="224"/>
      <c r="J310" s="225">
        <f>ROUND(I310*H310,2)</f>
        <v>0</v>
      </c>
      <c r="K310" s="226"/>
      <c r="L310" s="44"/>
      <c r="M310" s="227" t="s">
        <v>1</v>
      </c>
      <c r="N310" s="228" t="s">
        <v>42</v>
      </c>
      <c r="O310" s="91"/>
      <c r="P310" s="229">
        <f>O310*H310</f>
        <v>0</v>
      </c>
      <c r="Q310" s="229">
        <v>0</v>
      </c>
      <c r="R310" s="229">
        <f>Q310*H310</f>
        <v>0</v>
      </c>
      <c r="S310" s="229">
        <v>2.0550000000000002</v>
      </c>
      <c r="T310" s="230">
        <f>S310*H310</f>
        <v>30.825000000000003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231" t="s">
        <v>131</v>
      </c>
      <c r="AT310" s="231" t="s">
        <v>127</v>
      </c>
      <c r="AU310" s="231" t="s">
        <v>132</v>
      </c>
      <c r="AY310" s="17" t="s">
        <v>125</v>
      </c>
      <c r="BE310" s="232">
        <f>IF(N310="základná",J310,0)</f>
        <v>0</v>
      </c>
      <c r="BF310" s="232">
        <f>IF(N310="znížená",J310,0)</f>
        <v>0</v>
      </c>
      <c r="BG310" s="232">
        <f>IF(N310="zákl. prenesená",J310,0)</f>
        <v>0</v>
      </c>
      <c r="BH310" s="232">
        <f>IF(N310="zníž. prenesená",J310,0)</f>
        <v>0</v>
      </c>
      <c r="BI310" s="232">
        <f>IF(N310="nulová",J310,0)</f>
        <v>0</v>
      </c>
      <c r="BJ310" s="17" t="s">
        <v>132</v>
      </c>
      <c r="BK310" s="232">
        <f>ROUND(I310*H310,2)</f>
        <v>0</v>
      </c>
      <c r="BL310" s="17" t="s">
        <v>131</v>
      </c>
      <c r="BM310" s="231" t="s">
        <v>592</v>
      </c>
    </row>
    <row r="311" s="2" customFormat="1" ht="21.0566" customHeight="1">
      <c r="A311" s="38"/>
      <c r="B311" s="39"/>
      <c r="C311" s="219" t="s">
        <v>593</v>
      </c>
      <c r="D311" s="219" t="s">
        <v>127</v>
      </c>
      <c r="E311" s="220" t="s">
        <v>594</v>
      </c>
      <c r="F311" s="221" t="s">
        <v>595</v>
      </c>
      <c r="G311" s="222" t="s">
        <v>350</v>
      </c>
      <c r="H311" s="223">
        <v>27.239999999999998</v>
      </c>
      <c r="I311" s="224"/>
      <c r="J311" s="225">
        <f>ROUND(I311*H311,2)</f>
        <v>0</v>
      </c>
      <c r="K311" s="226"/>
      <c r="L311" s="44"/>
      <c r="M311" s="227" t="s">
        <v>1</v>
      </c>
      <c r="N311" s="228" t="s">
        <v>42</v>
      </c>
      <c r="O311" s="91"/>
      <c r="P311" s="229">
        <f>O311*H311</f>
        <v>0</v>
      </c>
      <c r="Q311" s="229">
        <v>0</v>
      </c>
      <c r="R311" s="229">
        <f>Q311*H311</f>
        <v>0</v>
      </c>
      <c r="S311" s="229">
        <v>0</v>
      </c>
      <c r="T311" s="230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31" t="s">
        <v>131</v>
      </c>
      <c r="AT311" s="231" t="s">
        <v>127</v>
      </c>
      <c r="AU311" s="231" t="s">
        <v>132</v>
      </c>
      <c r="AY311" s="17" t="s">
        <v>125</v>
      </c>
      <c r="BE311" s="232">
        <f>IF(N311="základná",J311,0)</f>
        <v>0</v>
      </c>
      <c r="BF311" s="232">
        <f>IF(N311="znížená",J311,0)</f>
        <v>0</v>
      </c>
      <c r="BG311" s="232">
        <f>IF(N311="zákl. prenesená",J311,0)</f>
        <v>0</v>
      </c>
      <c r="BH311" s="232">
        <f>IF(N311="zníž. prenesená",J311,0)</f>
        <v>0</v>
      </c>
      <c r="BI311" s="232">
        <f>IF(N311="nulová",J311,0)</f>
        <v>0</v>
      </c>
      <c r="BJ311" s="17" t="s">
        <v>132</v>
      </c>
      <c r="BK311" s="232">
        <f>ROUND(I311*H311,2)</f>
        <v>0</v>
      </c>
      <c r="BL311" s="17" t="s">
        <v>131</v>
      </c>
      <c r="BM311" s="231" t="s">
        <v>596</v>
      </c>
    </row>
    <row r="312" s="13" customFormat="1">
      <c r="A312" s="13"/>
      <c r="B312" s="233"/>
      <c r="C312" s="234"/>
      <c r="D312" s="235" t="s">
        <v>182</v>
      </c>
      <c r="E312" s="236" t="s">
        <v>1</v>
      </c>
      <c r="F312" s="237" t="s">
        <v>597</v>
      </c>
      <c r="G312" s="234"/>
      <c r="H312" s="238">
        <v>27.239999999999998</v>
      </c>
      <c r="I312" s="239"/>
      <c r="J312" s="234"/>
      <c r="K312" s="234"/>
      <c r="L312" s="240"/>
      <c r="M312" s="241"/>
      <c r="N312" s="242"/>
      <c r="O312" s="242"/>
      <c r="P312" s="242"/>
      <c r="Q312" s="242"/>
      <c r="R312" s="242"/>
      <c r="S312" s="242"/>
      <c r="T312" s="24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4" t="s">
        <v>182</v>
      </c>
      <c r="AU312" s="244" t="s">
        <v>132</v>
      </c>
      <c r="AV312" s="13" t="s">
        <v>132</v>
      </c>
      <c r="AW312" s="13" t="s">
        <v>32</v>
      </c>
      <c r="AX312" s="13" t="s">
        <v>84</v>
      </c>
      <c r="AY312" s="244" t="s">
        <v>125</v>
      </c>
    </row>
    <row r="313" s="2" customFormat="1" ht="21.0566" customHeight="1">
      <c r="A313" s="38"/>
      <c r="B313" s="39"/>
      <c r="C313" s="219" t="s">
        <v>598</v>
      </c>
      <c r="D313" s="219" t="s">
        <v>127</v>
      </c>
      <c r="E313" s="220" t="s">
        <v>599</v>
      </c>
      <c r="F313" s="221" t="s">
        <v>600</v>
      </c>
      <c r="G313" s="222" t="s">
        <v>350</v>
      </c>
      <c r="H313" s="223">
        <v>245.16</v>
      </c>
      <c r="I313" s="224"/>
      <c r="J313" s="225">
        <f>ROUND(I313*H313,2)</f>
        <v>0</v>
      </c>
      <c r="K313" s="226"/>
      <c r="L313" s="44"/>
      <c r="M313" s="227" t="s">
        <v>1</v>
      </c>
      <c r="N313" s="228" t="s">
        <v>42</v>
      </c>
      <c r="O313" s="91"/>
      <c r="P313" s="229">
        <f>O313*H313</f>
        <v>0</v>
      </c>
      <c r="Q313" s="229">
        <v>0</v>
      </c>
      <c r="R313" s="229">
        <f>Q313*H313</f>
        <v>0</v>
      </c>
      <c r="S313" s="229">
        <v>0</v>
      </c>
      <c r="T313" s="230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31" t="s">
        <v>131</v>
      </c>
      <c r="AT313" s="231" t="s">
        <v>127</v>
      </c>
      <c r="AU313" s="231" t="s">
        <v>132</v>
      </c>
      <c r="AY313" s="17" t="s">
        <v>125</v>
      </c>
      <c r="BE313" s="232">
        <f>IF(N313="základná",J313,0)</f>
        <v>0</v>
      </c>
      <c r="BF313" s="232">
        <f>IF(N313="znížená",J313,0)</f>
        <v>0</v>
      </c>
      <c r="BG313" s="232">
        <f>IF(N313="zákl. prenesená",J313,0)</f>
        <v>0</v>
      </c>
      <c r="BH313" s="232">
        <f>IF(N313="zníž. prenesená",J313,0)</f>
        <v>0</v>
      </c>
      <c r="BI313" s="232">
        <f>IF(N313="nulová",J313,0)</f>
        <v>0</v>
      </c>
      <c r="BJ313" s="17" t="s">
        <v>132</v>
      </c>
      <c r="BK313" s="232">
        <f>ROUND(I313*H313,2)</f>
        <v>0</v>
      </c>
      <c r="BL313" s="17" t="s">
        <v>131</v>
      </c>
      <c r="BM313" s="231" t="s">
        <v>601</v>
      </c>
    </row>
    <row r="314" s="13" customFormat="1">
      <c r="A314" s="13"/>
      <c r="B314" s="233"/>
      <c r="C314" s="234"/>
      <c r="D314" s="235" t="s">
        <v>182</v>
      </c>
      <c r="E314" s="236" t="s">
        <v>1</v>
      </c>
      <c r="F314" s="237" t="s">
        <v>602</v>
      </c>
      <c r="G314" s="234"/>
      <c r="H314" s="238">
        <v>245.16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182</v>
      </c>
      <c r="AU314" s="244" t="s">
        <v>132</v>
      </c>
      <c r="AV314" s="13" t="s">
        <v>132</v>
      </c>
      <c r="AW314" s="13" t="s">
        <v>32</v>
      </c>
      <c r="AX314" s="13" t="s">
        <v>84</v>
      </c>
      <c r="AY314" s="244" t="s">
        <v>125</v>
      </c>
    </row>
    <row r="315" s="2" customFormat="1" ht="31.92453" customHeight="1">
      <c r="A315" s="38"/>
      <c r="B315" s="39"/>
      <c r="C315" s="219" t="s">
        <v>603</v>
      </c>
      <c r="D315" s="219" t="s">
        <v>127</v>
      </c>
      <c r="E315" s="220" t="s">
        <v>604</v>
      </c>
      <c r="F315" s="221" t="s">
        <v>605</v>
      </c>
      <c r="G315" s="222" t="s">
        <v>350</v>
      </c>
      <c r="H315" s="223">
        <v>30.824999999999999</v>
      </c>
      <c r="I315" s="224"/>
      <c r="J315" s="225">
        <f>ROUND(I315*H315,2)</f>
        <v>0</v>
      </c>
      <c r="K315" s="226"/>
      <c r="L315" s="44"/>
      <c r="M315" s="227" t="s">
        <v>1</v>
      </c>
      <c r="N315" s="228" t="s">
        <v>42</v>
      </c>
      <c r="O315" s="91"/>
      <c r="P315" s="229">
        <f>O315*H315</f>
        <v>0</v>
      </c>
      <c r="Q315" s="229">
        <v>0</v>
      </c>
      <c r="R315" s="229">
        <f>Q315*H315</f>
        <v>0</v>
      </c>
      <c r="S315" s="229">
        <v>0</v>
      </c>
      <c r="T315" s="23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1" t="s">
        <v>131</v>
      </c>
      <c r="AT315" s="231" t="s">
        <v>127</v>
      </c>
      <c r="AU315" s="231" t="s">
        <v>132</v>
      </c>
      <c r="AY315" s="17" t="s">
        <v>125</v>
      </c>
      <c r="BE315" s="232">
        <f>IF(N315="základná",J315,0)</f>
        <v>0</v>
      </c>
      <c r="BF315" s="232">
        <f>IF(N315="znížená",J315,0)</f>
        <v>0</v>
      </c>
      <c r="BG315" s="232">
        <f>IF(N315="zákl. prenesená",J315,0)</f>
        <v>0</v>
      </c>
      <c r="BH315" s="232">
        <f>IF(N315="zníž. prenesená",J315,0)</f>
        <v>0</v>
      </c>
      <c r="BI315" s="232">
        <f>IF(N315="nulová",J315,0)</f>
        <v>0</v>
      </c>
      <c r="BJ315" s="17" t="s">
        <v>132</v>
      </c>
      <c r="BK315" s="232">
        <f>ROUND(I315*H315,2)</f>
        <v>0</v>
      </c>
      <c r="BL315" s="17" t="s">
        <v>131</v>
      </c>
      <c r="BM315" s="231" t="s">
        <v>606</v>
      </c>
    </row>
    <row r="316" s="13" customFormat="1">
      <c r="A316" s="13"/>
      <c r="B316" s="233"/>
      <c r="C316" s="234"/>
      <c r="D316" s="235" t="s">
        <v>182</v>
      </c>
      <c r="E316" s="236" t="s">
        <v>1</v>
      </c>
      <c r="F316" s="237" t="s">
        <v>607</v>
      </c>
      <c r="G316" s="234"/>
      <c r="H316" s="238">
        <v>30.824999999999999</v>
      </c>
      <c r="I316" s="239"/>
      <c r="J316" s="234"/>
      <c r="K316" s="234"/>
      <c r="L316" s="240"/>
      <c r="M316" s="241"/>
      <c r="N316" s="242"/>
      <c r="O316" s="242"/>
      <c r="P316" s="242"/>
      <c r="Q316" s="242"/>
      <c r="R316" s="242"/>
      <c r="S316" s="242"/>
      <c r="T316" s="24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4" t="s">
        <v>182</v>
      </c>
      <c r="AU316" s="244" t="s">
        <v>132</v>
      </c>
      <c r="AV316" s="13" t="s">
        <v>132</v>
      </c>
      <c r="AW316" s="13" t="s">
        <v>32</v>
      </c>
      <c r="AX316" s="13" t="s">
        <v>84</v>
      </c>
      <c r="AY316" s="244" t="s">
        <v>125</v>
      </c>
    </row>
    <row r="317" s="2" customFormat="1" ht="21.0566" customHeight="1">
      <c r="A317" s="38"/>
      <c r="B317" s="39"/>
      <c r="C317" s="219" t="s">
        <v>608</v>
      </c>
      <c r="D317" s="219" t="s">
        <v>127</v>
      </c>
      <c r="E317" s="220" t="s">
        <v>609</v>
      </c>
      <c r="F317" s="221" t="s">
        <v>610</v>
      </c>
      <c r="G317" s="222" t="s">
        <v>350</v>
      </c>
      <c r="H317" s="223">
        <v>30.824999999999999</v>
      </c>
      <c r="I317" s="224"/>
      <c r="J317" s="225">
        <f>ROUND(I317*H317,2)</f>
        <v>0</v>
      </c>
      <c r="K317" s="226"/>
      <c r="L317" s="44"/>
      <c r="M317" s="227" t="s">
        <v>1</v>
      </c>
      <c r="N317" s="228" t="s">
        <v>42</v>
      </c>
      <c r="O317" s="91"/>
      <c r="P317" s="229">
        <f>O317*H317</f>
        <v>0</v>
      </c>
      <c r="Q317" s="229">
        <v>0</v>
      </c>
      <c r="R317" s="229">
        <f>Q317*H317</f>
        <v>0</v>
      </c>
      <c r="S317" s="229">
        <v>0</v>
      </c>
      <c r="T317" s="230">
        <f>S317*H317</f>
        <v>0</v>
      </c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R317" s="231" t="s">
        <v>131</v>
      </c>
      <c r="AT317" s="231" t="s">
        <v>127</v>
      </c>
      <c r="AU317" s="231" t="s">
        <v>132</v>
      </c>
      <c r="AY317" s="17" t="s">
        <v>125</v>
      </c>
      <c r="BE317" s="232">
        <f>IF(N317="základná",J317,0)</f>
        <v>0</v>
      </c>
      <c r="BF317" s="232">
        <f>IF(N317="znížená",J317,0)</f>
        <v>0</v>
      </c>
      <c r="BG317" s="232">
        <f>IF(N317="zákl. prenesená",J317,0)</f>
        <v>0</v>
      </c>
      <c r="BH317" s="232">
        <f>IF(N317="zníž. prenesená",J317,0)</f>
        <v>0</v>
      </c>
      <c r="BI317" s="232">
        <f>IF(N317="nulová",J317,0)</f>
        <v>0</v>
      </c>
      <c r="BJ317" s="17" t="s">
        <v>132</v>
      </c>
      <c r="BK317" s="232">
        <f>ROUND(I317*H317,2)</f>
        <v>0</v>
      </c>
      <c r="BL317" s="17" t="s">
        <v>131</v>
      </c>
      <c r="BM317" s="231" t="s">
        <v>611</v>
      </c>
    </row>
    <row r="318" s="2" customFormat="1" ht="21.0566" customHeight="1">
      <c r="A318" s="38"/>
      <c r="B318" s="39"/>
      <c r="C318" s="219" t="s">
        <v>612</v>
      </c>
      <c r="D318" s="219" t="s">
        <v>127</v>
      </c>
      <c r="E318" s="220" t="s">
        <v>613</v>
      </c>
      <c r="F318" s="221" t="s">
        <v>614</v>
      </c>
      <c r="G318" s="222" t="s">
        <v>350</v>
      </c>
      <c r="H318" s="223">
        <v>58.064999999999998</v>
      </c>
      <c r="I318" s="224"/>
      <c r="J318" s="225">
        <f>ROUND(I318*H318,2)</f>
        <v>0</v>
      </c>
      <c r="K318" s="226"/>
      <c r="L318" s="44"/>
      <c r="M318" s="227" t="s">
        <v>1</v>
      </c>
      <c r="N318" s="228" t="s">
        <v>42</v>
      </c>
      <c r="O318" s="91"/>
      <c r="P318" s="229">
        <f>O318*H318</f>
        <v>0</v>
      </c>
      <c r="Q318" s="229">
        <v>0</v>
      </c>
      <c r="R318" s="229">
        <f>Q318*H318</f>
        <v>0</v>
      </c>
      <c r="S318" s="229">
        <v>0</v>
      </c>
      <c r="T318" s="230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31" t="s">
        <v>131</v>
      </c>
      <c r="AT318" s="231" t="s">
        <v>127</v>
      </c>
      <c r="AU318" s="231" t="s">
        <v>132</v>
      </c>
      <c r="AY318" s="17" t="s">
        <v>125</v>
      </c>
      <c r="BE318" s="232">
        <f>IF(N318="základná",J318,0)</f>
        <v>0</v>
      </c>
      <c r="BF318" s="232">
        <f>IF(N318="znížená",J318,0)</f>
        <v>0</v>
      </c>
      <c r="BG318" s="232">
        <f>IF(N318="zákl. prenesená",J318,0)</f>
        <v>0</v>
      </c>
      <c r="BH318" s="232">
        <f>IF(N318="zníž. prenesená",J318,0)</f>
        <v>0</v>
      </c>
      <c r="BI318" s="232">
        <f>IF(N318="nulová",J318,0)</f>
        <v>0</v>
      </c>
      <c r="BJ318" s="17" t="s">
        <v>132</v>
      </c>
      <c r="BK318" s="232">
        <f>ROUND(I318*H318,2)</f>
        <v>0</v>
      </c>
      <c r="BL318" s="17" t="s">
        <v>131</v>
      </c>
      <c r="BM318" s="231" t="s">
        <v>615</v>
      </c>
    </row>
    <row r="319" s="13" customFormat="1">
      <c r="A319" s="13"/>
      <c r="B319" s="233"/>
      <c r="C319" s="234"/>
      <c r="D319" s="235" t="s">
        <v>182</v>
      </c>
      <c r="E319" s="236" t="s">
        <v>1</v>
      </c>
      <c r="F319" s="237" t="s">
        <v>616</v>
      </c>
      <c r="G319" s="234"/>
      <c r="H319" s="238">
        <v>58.064999999999998</v>
      </c>
      <c r="I319" s="239"/>
      <c r="J319" s="234"/>
      <c r="K319" s="234"/>
      <c r="L319" s="240"/>
      <c r="M319" s="241"/>
      <c r="N319" s="242"/>
      <c r="O319" s="242"/>
      <c r="P319" s="242"/>
      <c r="Q319" s="242"/>
      <c r="R319" s="242"/>
      <c r="S319" s="242"/>
      <c r="T319" s="24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4" t="s">
        <v>182</v>
      </c>
      <c r="AU319" s="244" t="s">
        <v>132</v>
      </c>
      <c r="AV319" s="13" t="s">
        <v>132</v>
      </c>
      <c r="AW319" s="13" t="s">
        <v>32</v>
      </c>
      <c r="AX319" s="13" t="s">
        <v>84</v>
      </c>
      <c r="AY319" s="244" t="s">
        <v>125</v>
      </c>
    </row>
    <row r="320" s="12" customFormat="1" ht="22.8" customHeight="1">
      <c r="A320" s="12"/>
      <c r="B320" s="203"/>
      <c r="C320" s="204"/>
      <c r="D320" s="205" t="s">
        <v>75</v>
      </c>
      <c r="E320" s="217" t="s">
        <v>579</v>
      </c>
      <c r="F320" s="217" t="s">
        <v>617</v>
      </c>
      <c r="G320" s="204"/>
      <c r="H320" s="204"/>
      <c r="I320" s="207"/>
      <c r="J320" s="218">
        <f>BK320</f>
        <v>0</v>
      </c>
      <c r="K320" s="204"/>
      <c r="L320" s="209"/>
      <c r="M320" s="210"/>
      <c r="N320" s="211"/>
      <c r="O320" s="211"/>
      <c r="P320" s="212">
        <f>P321</f>
        <v>0</v>
      </c>
      <c r="Q320" s="211"/>
      <c r="R320" s="212">
        <f>R321</f>
        <v>0</v>
      </c>
      <c r="S320" s="211"/>
      <c r="T320" s="213">
        <f>T321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14" t="s">
        <v>84</v>
      </c>
      <c r="AT320" s="215" t="s">
        <v>75</v>
      </c>
      <c r="AU320" s="215" t="s">
        <v>84</v>
      </c>
      <c r="AY320" s="214" t="s">
        <v>125</v>
      </c>
      <c r="BK320" s="216">
        <f>BK321</f>
        <v>0</v>
      </c>
    </row>
    <row r="321" s="2" customFormat="1" ht="21.0566" customHeight="1">
      <c r="A321" s="38"/>
      <c r="B321" s="39"/>
      <c r="C321" s="219" t="s">
        <v>618</v>
      </c>
      <c r="D321" s="219" t="s">
        <v>127</v>
      </c>
      <c r="E321" s="220" t="s">
        <v>619</v>
      </c>
      <c r="F321" s="221" t="s">
        <v>620</v>
      </c>
      <c r="G321" s="222" t="s">
        <v>350</v>
      </c>
      <c r="H321" s="223">
        <v>6077.884</v>
      </c>
      <c r="I321" s="224"/>
      <c r="J321" s="225">
        <f>ROUND(I321*H321,2)</f>
        <v>0</v>
      </c>
      <c r="K321" s="226"/>
      <c r="L321" s="44"/>
      <c r="M321" s="227" t="s">
        <v>1</v>
      </c>
      <c r="N321" s="228" t="s">
        <v>42</v>
      </c>
      <c r="O321" s="91"/>
      <c r="P321" s="229">
        <f>O321*H321</f>
        <v>0</v>
      </c>
      <c r="Q321" s="229">
        <v>0</v>
      </c>
      <c r="R321" s="229">
        <f>Q321*H321</f>
        <v>0</v>
      </c>
      <c r="S321" s="229">
        <v>0</v>
      </c>
      <c r="T321" s="23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1" t="s">
        <v>131</v>
      </c>
      <c r="AT321" s="231" t="s">
        <v>127</v>
      </c>
      <c r="AU321" s="231" t="s">
        <v>132</v>
      </c>
      <c r="AY321" s="17" t="s">
        <v>125</v>
      </c>
      <c r="BE321" s="232">
        <f>IF(N321="základná",J321,0)</f>
        <v>0</v>
      </c>
      <c r="BF321" s="232">
        <f>IF(N321="znížená",J321,0)</f>
        <v>0</v>
      </c>
      <c r="BG321" s="232">
        <f>IF(N321="zákl. prenesená",J321,0)</f>
        <v>0</v>
      </c>
      <c r="BH321" s="232">
        <f>IF(N321="zníž. prenesená",J321,0)</f>
        <v>0</v>
      </c>
      <c r="BI321" s="232">
        <f>IF(N321="nulová",J321,0)</f>
        <v>0</v>
      </c>
      <c r="BJ321" s="17" t="s">
        <v>132</v>
      </c>
      <c r="BK321" s="232">
        <f>ROUND(I321*H321,2)</f>
        <v>0</v>
      </c>
      <c r="BL321" s="17" t="s">
        <v>131</v>
      </c>
      <c r="BM321" s="231" t="s">
        <v>621</v>
      </c>
    </row>
    <row r="322" s="12" customFormat="1" ht="25.92" customHeight="1">
      <c r="A322" s="12"/>
      <c r="B322" s="203"/>
      <c r="C322" s="204"/>
      <c r="D322" s="205" t="s">
        <v>75</v>
      </c>
      <c r="E322" s="206" t="s">
        <v>622</v>
      </c>
      <c r="F322" s="206" t="s">
        <v>623</v>
      </c>
      <c r="G322" s="204"/>
      <c r="H322" s="204"/>
      <c r="I322" s="207"/>
      <c r="J322" s="208">
        <f>BK322</f>
        <v>0</v>
      </c>
      <c r="K322" s="204"/>
      <c r="L322" s="209"/>
      <c r="M322" s="210"/>
      <c r="N322" s="211"/>
      <c r="O322" s="211"/>
      <c r="P322" s="212">
        <f>P323</f>
        <v>0</v>
      </c>
      <c r="Q322" s="211"/>
      <c r="R322" s="212">
        <f>R323</f>
        <v>0.059487999999999999</v>
      </c>
      <c r="S322" s="211"/>
      <c r="T322" s="213">
        <f>T323</f>
        <v>0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4" t="s">
        <v>132</v>
      </c>
      <c r="AT322" s="215" t="s">
        <v>75</v>
      </c>
      <c r="AU322" s="215" t="s">
        <v>76</v>
      </c>
      <c r="AY322" s="214" t="s">
        <v>125</v>
      </c>
      <c r="BK322" s="216">
        <f>BK323</f>
        <v>0</v>
      </c>
    </row>
    <row r="323" s="12" customFormat="1" ht="22.8" customHeight="1">
      <c r="A323" s="12"/>
      <c r="B323" s="203"/>
      <c r="C323" s="204"/>
      <c r="D323" s="205" t="s">
        <v>75</v>
      </c>
      <c r="E323" s="217" t="s">
        <v>624</v>
      </c>
      <c r="F323" s="217" t="s">
        <v>625</v>
      </c>
      <c r="G323" s="204"/>
      <c r="H323" s="204"/>
      <c r="I323" s="207"/>
      <c r="J323" s="218">
        <f>BK323</f>
        <v>0</v>
      </c>
      <c r="K323" s="204"/>
      <c r="L323" s="209"/>
      <c r="M323" s="210"/>
      <c r="N323" s="211"/>
      <c r="O323" s="211"/>
      <c r="P323" s="212">
        <f>SUM(P324:P332)</f>
        <v>0</v>
      </c>
      <c r="Q323" s="211"/>
      <c r="R323" s="212">
        <f>SUM(R324:R332)</f>
        <v>0.059487999999999999</v>
      </c>
      <c r="S323" s="211"/>
      <c r="T323" s="213">
        <f>SUM(T324:T332)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14" t="s">
        <v>132</v>
      </c>
      <c r="AT323" s="215" t="s">
        <v>75</v>
      </c>
      <c r="AU323" s="215" t="s">
        <v>84</v>
      </c>
      <c r="AY323" s="214" t="s">
        <v>125</v>
      </c>
      <c r="BK323" s="216">
        <f>SUM(BK324:BK332)</f>
        <v>0</v>
      </c>
    </row>
    <row r="324" s="2" customFormat="1" ht="21.0566" customHeight="1">
      <c r="A324" s="38"/>
      <c r="B324" s="39"/>
      <c r="C324" s="219" t="s">
        <v>626</v>
      </c>
      <c r="D324" s="219" t="s">
        <v>127</v>
      </c>
      <c r="E324" s="220" t="s">
        <v>627</v>
      </c>
      <c r="F324" s="221" t="s">
        <v>628</v>
      </c>
      <c r="G324" s="222" t="s">
        <v>130</v>
      </c>
      <c r="H324" s="223">
        <v>14.4</v>
      </c>
      <c r="I324" s="224"/>
      <c r="J324" s="225">
        <f>ROUND(I324*H324,2)</f>
        <v>0</v>
      </c>
      <c r="K324" s="226"/>
      <c r="L324" s="44"/>
      <c r="M324" s="227" t="s">
        <v>1</v>
      </c>
      <c r="N324" s="228" t="s">
        <v>42</v>
      </c>
      <c r="O324" s="91"/>
      <c r="P324" s="229">
        <f>O324*H324</f>
        <v>0</v>
      </c>
      <c r="Q324" s="229">
        <v>0</v>
      </c>
      <c r="R324" s="229">
        <f>Q324*H324</f>
        <v>0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193</v>
      </c>
      <c r="AT324" s="231" t="s">
        <v>127</v>
      </c>
      <c r="AU324" s="231" t="s">
        <v>132</v>
      </c>
      <c r="AY324" s="17" t="s">
        <v>125</v>
      </c>
      <c r="BE324" s="232">
        <f>IF(N324="základná",J324,0)</f>
        <v>0</v>
      </c>
      <c r="BF324" s="232">
        <f>IF(N324="znížená",J324,0)</f>
        <v>0</v>
      </c>
      <c r="BG324" s="232">
        <f>IF(N324="zákl. prenesená",J324,0)</f>
        <v>0</v>
      </c>
      <c r="BH324" s="232">
        <f>IF(N324="zníž. prenesená",J324,0)</f>
        <v>0</v>
      </c>
      <c r="BI324" s="232">
        <f>IF(N324="nulová",J324,0)</f>
        <v>0</v>
      </c>
      <c r="BJ324" s="17" t="s">
        <v>132</v>
      </c>
      <c r="BK324" s="232">
        <f>ROUND(I324*H324,2)</f>
        <v>0</v>
      </c>
      <c r="BL324" s="17" t="s">
        <v>193</v>
      </c>
      <c r="BM324" s="231" t="s">
        <v>629</v>
      </c>
    </row>
    <row r="325" s="13" customFormat="1">
      <c r="A325" s="13"/>
      <c r="B325" s="233"/>
      <c r="C325" s="234"/>
      <c r="D325" s="235" t="s">
        <v>182</v>
      </c>
      <c r="E325" s="236" t="s">
        <v>1</v>
      </c>
      <c r="F325" s="237" t="s">
        <v>630</v>
      </c>
      <c r="G325" s="234"/>
      <c r="H325" s="238">
        <v>14.4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182</v>
      </c>
      <c r="AU325" s="244" t="s">
        <v>132</v>
      </c>
      <c r="AV325" s="13" t="s">
        <v>132</v>
      </c>
      <c r="AW325" s="13" t="s">
        <v>32</v>
      </c>
      <c r="AX325" s="13" t="s">
        <v>76</v>
      </c>
      <c r="AY325" s="244" t="s">
        <v>125</v>
      </c>
    </row>
    <row r="326" s="14" customFormat="1">
      <c r="A326" s="14"/>
      <c r="B326" s="245"/>
      <c r="C326" s="246"/>
      <c r="D326" s="235" t="s">
        <v>182</v>
      </c>
      <c r="E326" s="247" t="s">
        <v>1</v>
      </c>
      <c r="F326" s="248" t="s">
        <v>209</v>
      </c>
      <c r="G326" s="246"/>
      <c r="H326" s="249">
        <v>14.4</v>
      </c>
      <c r="I326" s="250"/>
      <c r="J326" s="246"/>
      <c r="K326" s="246"/>
      <c r="L326" s="251"/>
      <c r="M326" s="252"/>
      <c r="N326" s="253"/>
      <c r="O326" s="253"/>
      <c r="P326" s="253"/>
      <c r="Q326" s="253"/>
      <c r="R326" s="253"/>
      <c r="S326" s="253"/>
      <c r="T326" s="25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55" t="s">
        <v>182</v>
      </c>
      <c r="AU326" s="255" t="s">
        <v>132</v>
      </c>
      <c r="AV326" s="14" t="s">
        <v>131</v>
      </c>
      <c r="AW326" s="14" t="s">
        <v>32</v>
      </c>
      <c r="AX326" s="14" t="s">
        <v>84</v>
      </c>
      <c r="AY326" s="255" t="s">
        <v>125</v>
      </c>
    </row>
    <row r="327" s="2" customFormat="1" ht="16.30189" customHeight="1">
      <c r="A327" s="38"/>
      <c r="B327" s="39"/>
      <c r="C327" s="256" t="s">
        <v>631</v>
      </c>
      <c r="D327" s="256" t="s">
        <v>215</v>
      </c>
      <c r="E327" s="257" t="s">
        <v>632</v>
      </c>
      <c r="F327" s="258" t="s">
        <v>633</v>
      </c>
      <c r="G327" s="259" t="s">
        <v>350</v>
      </c>
      <c r="H327" s="260">
        <v>0.0030000000000000001</v>
      </c>
      <c r="I327" s="261"/>
      <c r="J327" s="262">
        <f>ROUND(I327*H327,2)</f>
        <v>0</v>
      </c>
      <c r="K327" s="263"/>
      <c r="L327" s="264"/>
      <c r="M327" s="265" t="s">
        <v>1</v>
      </c>
      <c r="N327" s="266" t="s">
        <v>42</v>
      </c>
      <c r="O327" s="91"/>
      <c r="P327" s="229">
        <f>O327*H327</f>
        <v>0</v>
      </c>
      <c r="Q327" s="229">
        <v>1</v>
      </c>
      <c r="R327" s="229">
        <f>Q327*H327</f>
        <v>0.0030000000000000001</v>
      </c>
      <c r="S327" s="229">
        <v>0</v>
      </c>
      <c r="T327" s="230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31" t="s">
        <v>269</v>
      </c>
      <c r="AT327" s="231" t="s">
        <v>215</v>
      </c>
      <c r="AU327" s="231" t="s">
        <v>132</v>
      </c>
      <c r="AY327" s="17" t="s">
        <v>125</v>
      </c>
      <c r="BE327" s="232">
        <f>IF(N327="základná",J327,0)</f>
        <v>0</v>
      </c>
      <c r="BF327" s="232">
        <f>IF(N327="znížená",J327,0)</f>
        <v>0</v>
      </c>
      <c r="BG327" s="232">
        <f>IF(N327="zákl. prenesená",J327,0)</f>
        <v>0</v>
      </c>
      <c r="BH327" s="232">
        <f>IF(N327="zníž. prenesená",J327,0)</f>
        <v>0</v>
      </c>
      <c r="BI327" s="232">
        <f>IF(N327="nulová",J327,0)</f>
        <v>0</v>
      </c>
      <c r="BJ327" s="17" t="s">
        <v>132</v>
      </c>
      <c r="BK327" s="232">
        <f>ROUND(I327*H327,2)</f>
        <v>0</v>
      </c>
      <c r="BL327" s="17" t="s">
        <v>193</v>
      </c>
      <c r="BM327" s="231" t="s">
        <v>634</v>
      </c>
    </row>
    <row r="328" s="13" customFormat="1">
      <c r="A328" s="13"/>
      <c r="B328" s="233"/>
      <c r="C328" s="234"/>
      <c r="D328" s="235" t="s">
        <v>182</v>
      </c>
      <c r="E328" s="234"/>
      <c r="F328" s="237" t="s">
        <v>635</v>
      </c>
      <c r="G328" s="234"/>
      <c r="H328" s="238">
        <v>0.0030000000000000001</v>
      </c>
      <c r="I328" s="239"/>
      <c r="J328" s="234"/>
      <c r="K328" s="234"/>
      <c r="L328" s="240"/>
      <c r="M328" s="241"/>
      <c r="N328" s="242"/>
      <c r="O328" s="242"/>
      <c r="P328" s="242"/>
      <c r="Q328" s="242"/>
      <c r="R328" s="242"/>
      <c r="S328" s="242"/>
      <c r="T328" s="24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4" t="s">
        <v>182</v>
      </c>
      <c r="AU328" s="244" t="s">
        <v>132</v>
      </c>
      <c r="AV328" s="13" t="s">
        <v>132</v>
      </c>
      <c r="AW328" s="13" t="s">
        <v>4</v>
      </c>
      <c r="AX328" s="13" t="s">
        <v>84</v>
      </c>
      <c r="AY328" s="244" t="s">
        <v>125</v>
      </c>
    </row>
    <row r="329" s="2" customFormat="1" ht="21.0566" customHeight="1">
      <c r="A329" s="38"/>
      <c r="B329" s="39"/>
      <c r="C329" s="219" t="s">
        <v>636</v>
      </c>
      <c r="D329" s="219" t="s">
        <v>127</v>
      </c>
      <c r="E329" s="220" t="s">
        <v>637</v>
      </c>
      <c r="F329" s="221" t="s">
        <v>638</v>
      </c>
      <c r="G329" s="222" t="s">
        <v>130</v>
      </c>
      <c r="H329" s="223">
        <v>28.800000000000001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42</v>
      </c>
      <c r="O329" s="91"/>
      <c r="P329" s="229">
        <f>O329*H329</f>
        <v>0</v>
      </c>
      <c r="Q329" s="229">
        <v>0.00025999999999999998</v>
      </c>
      <c r="R329" s="229">
        <f>Q329*H329</f>
        <v>0.0074879999999999999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193</v>
      </c>
      <c r="AT329" s="231" t="s">
        <v>127</v>
      </c>
      <c r="AU329" s="231" t="s">
        <v>132</v>
      </c>
      <c r="AY329" s="17" t="s">
        <v>125</v>
      </c>
      <c r="BE329" s="232">
        <f>IF(N329="základná",J329,0)</f>
        <v>0</v>
      </c>
      <c r="BF329" s="232">
        <f>IF(N329="znížená",J329,0)</f>
        <v>0</v>
      </c>
      <c r="BG329" s="232">
        <f>IF(N329="zákl. prenesená",J329,0)</f>
        <v>0</v>
      </c>
      <c r="BH329" s="232">
        <f>IF(N329="zníž. prenesená",J329,0)</f>
        <v>0</v>
      </c>
      <c r="BI329" s="232">
        <f>IF(N329="nulová",J329,0)</f>
        <v>0</v>
      </c>
      <c r="BJ329" s="17" t="s">
        <v>132</v>
      </c>
      <c r="BK329" s="232">
        <f>ROUND(I329*H329,2)</f>
        <v>0</v>
      </c>
      <c r="BL329" s="17" t="s">
        <v>193</v>
      </c>
      <c r="BM329" s="231" t="s">
        <v>639</v>
      </c>
    </row>
    <row r="330" s="13" customFormat="1">
      <c r="A330" s="13"/>
      <c r="B330" s="233"/>
      <c r="C330" s="234"/>
      <c r="D330" s="235" t="s">
        <v>182</v>
      </c>
      <c r="E330" s="236" t="s">
        <v>1</v>
      </c>
      <c r="F330" s="237" t="s">
        <v>640</v>
      </c>
      <c r="G330" s="234"/>
      <c r="H330" s="238">
        <v>28.800000000000001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182</v>
      </c>
      <c r="AU330" s="244" t="s">
        <v>132</v>
      </c>
      <c r="AV330" s="13" t="s">
        <v>132</v>
      </c>
      <c r="AW330" s="13" t="s">
        <v>32</v>
      </c>
      <c r="AX330" s="13" t="s">
        <v>84</v>
      </c>
      <c r="AY330" s="244" t="s">
        <v>125</v>
      </c>
    </row>
    <row r="331" s="2" customFormat="1" ht="16.30189" customHeight="1">
      <c r="A331" s="38"/>
      <c r="B331" s="39"/>
      <c r="C331" s="256" t="s">
        <v>641</v>
      </c>
      <c r="D331" s="256" t="s">
        <v>215</v>
      </c>
      <c r="E331" s="257" t="s">
        <v>642</v>
      </c>
      <c r="F331" s="258" t="s">
        <v>643</v>
      </c>
      <c r="G331" s="259" t="s">
        <v>350</v>
      </c>
      <c r="H331" s="260">
        <v>0.049000000000000002</v>
      </c>
      <c r="I331" s="261"/>
      <c r="J331" s="262">
        <f>ROUND(I331*H331,2)</f>
        <v>0</v>
      </c>
      <c r="K331" s="263"/>
      <c r="L331" s="264"/>
      <c r="M331" s="265" t="s">
        <v>1</v>
      </c>
      <c r="N331" s="266" t="s">
        <v>42</v>
      </c>
      <c r="O331" s="91"/>
      <c r="P331" s="229">
        <f>O331*H331</f>
        <v>0</v>
      </c>
      <c r="Q331" s="229">
        <v>1</v>
      </c>
      <c r="R331" s="229">
        <f>Q331*H331</f>
        <v>0.049000000000000002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269</v>
      </c>
      <c r="AT331" s="231" t="s">
        <v>215</v>
      </c>
      <c r="AU331" s="231" t="s">
        <v>132</v>
      </c>
      <c r="AY331" s="17" t="s">
        <v>125</v>
      </c>
      <c r="BE331" s="232">
        <f>IF(N331="základná",J331,0)</f>
        <v>0</v>
      </c>
      <c r="BF331" s="232">
        <f>IF(N331="znížená",J331,0)</f>
        <v>0</v>
      </c>
      <c r="BG331" s="232">
        <f>IF(N331="zákl. prenesená",J331,0)</f>
        <v>0</v>
      </c>
      <c r="BH331" s="232">
        <f>IF(N331="zníž. prenesená",J331,0)</f>
        <v>0</v>
      </c>
      <c r="BI331" s="232">
        <f>IF(N331="nulová",J331,0)</f>
        <v>0</v>
      </c>
      <c r="BJ331" s="17" t="s">
        <v>132</v>
      </c>
      <c r="BK331" s="232">
        <f>ROUND(I331*H331,2)</f>
        <v>0</v>
      </c>
      <c r="BL331" s="17" t="s">
        <v>193</v>
      </c>
      <c r="BM331" s="231" t="s">
        <v>644</v>
      </c>
    </row>
    <row r="332" s="13" customFormat="1">
      <c r="A332" s="13"/>
      <c r="B332" s="233"/>
      <c r="C332" s="234"/>
      <c r="D332" s="235" t="s">
        <v>182</v>
      </c>
      <c r="E332" s="234"/>
      <c r="F332" s="237" t="s">
        <v>645</v>
      </c>
      <c r="G332" s="234"/>
      <c r="H332" s="238">
        <v>0.049000000000000002</v>
      </c>
      <c r="I332" s="239"/>
      <c r="J332" s="234"/>
      <c r="K332" s="234"/>
      <c r="L332" s="240"/>
      <c r="M332" s="241"/>
      <c r="N332" s="242"/>
      <c r="O332" s="242"/>
      <c r="P332" s="242"/>
      <c r="Q332" s="242"/>
      <c r="R332" s="242"/>
      <c r="S332" s="242"/>
      <c r="T332" s="24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4" t="s">
        <v>182</v>
      </c>
      <c r="AU332" s="244" t="s">
        <v>132</v>
      </c>
      <c r="AV332" s="13" t="s">
        <v>132</v>
      </c>
      <c r="AW332" s="13" t="s">
        <v>4</v>
      </c>
      <c r="AX332" s="13" t="s">
        <v>84</v>
      </c>
      <c r="AY332" s="244" t="s">
        <v>125</v>
      </c>
    </row>
    <row r="333" s="12" customFormat="1" ht="25.92" customHeight="1">
      <c r="A333" s="12"/>
      <c r="B333" s="203"/>
      <c r="C333" s="204"/>
      <c r="D333" s="205" t="s">
        <v>75</v>
      </c>
      <c r="E333" s="206" t="s">
        <v>646</v>
      </c>
      <c r="F333" s="206" t="s">
        <v>647</v>
      </c>
      <c r="G333" s="204"/>
      <c r="H333" s="204"/>
      <c r="I333" s="207"/>
      <c r="J333" s="208">
        <f>BK333</f>
        <v>0</v>
      </c>
      <c r="K333" s="204"/>
      <c r="L333" s="209"/>
      <c r="M333" s="210"/>
      <c r="N333" s="211"/>
      <c r="O333" s="211"/>
      <c r="P333" s="212">
        <f>P334+P338</f>
        <v>0</v>
      </c>
      <c r="Q333" s="211"/>
      <c r="R333" s="212">
        <f>R334+R338</f>
        <v>0</v>
      </c>
      <c r="S333" s="211"/>
      <c r="T333" s="213">
        <f>T334+T338</f>
        <v>0</v>
      </c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R333" s="214" t="s">
        <v>145</v>
      </c>
      <c r="AT333" s="215" t="s">
        <v>75</v>
      </c>
      <c r="AU333" s="215" t="s">
        <v>76</v>
      </c>
      <c r="AY333" s="214" t="s">
        <v>125</v>
      </c>
      <c r="BK333" s="216">
        <f>BK334+BK338</f>
        <v>0</v>
      </c>
    </row>
    <row r="334" s="12" customFormat="1" ht="22.8" customHeight="1">
      <c r="A334" s="12"/>
      <c r="B334" s="203"/>
      <c r="C334" s="204"/>
      <c r="D334" s="205" t="s">
        <v>75</v>
      </c>
      <c r="E334" s="217" t="s">
        <v>648</v>
      </c>
      <c r="F334" s="217" t="s">
        <v>649</v>
      </c>
      <c r="G334" s="204"/>
      <c r="H334" s="204"/>
      <c r="I334" s="207"/>
      <c r="J334" s="218">
        <f>BK334</f>
        <v>0</v>
      </c>
      <c r="K334" s="204"/>
      <c r="L334" s="209"/>
      <c r="M334" s="210"/>
      <c r="N334" s="211"/>
      <c r="O334" s="211"/>
      <c r="P334" s="212">
        <f>SUM(P335:P337)</f>
        <v>0</v>
      </c>
      <c r="Q334" s="211"/>
      <c r="R334" s="212">
        <f>SUM(R335:R337)</f>
        <v>0</v>
      </c>
      <c r="S334" s="211"/>
      <c r="T334" s="213">
        <f>SUM(T335:T337)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14" t="s">
        <v>145</v>
      </c>
      <c r="AT334" s="215" t="s">
        <v>75</v>
      </c>
      <c r="AU334" s="215" t="s">
        <v>84</v>
      </c>
      <c r="AY334" s="214" t="s">
        <v>125</v>
      </c>
      <c r="BK334" s="216">
        <f>SUM(BK335:BK337)</f>
        <v>0</v>
      </c>
    </row>
    <row r="335" s="2" customFormat="1" ht="31.92453" customHeight="1">
      <c r="A335" s="38"/>
      <c r="B335" s="39"/>
      <c r="C335" s="219" t="s">
        <v>650</v>
      </c>
      <c r="D335" s="219" t="s">
        <v>127</v>
      </c>
      <c r="E335" s="220" t="s">
        <v>651</v>
      </c>
      <c r="F335" s="221" t="s">
        <v>652</v>
      </c>
      <c r="G335" s="222" t="s">
        <v>653</v>
      </c>
      <c r="H335" s="223">
        <v>1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42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654</v>
      </c>
      <c r="AT335" s="231" t="s">
        <v>127</v>
      </c>
      <c r="AU335" s="231" t="s">
        <v>132</v>
      </c>
      <c r="AY335" s="17" t="s">
        <v>125</v>
      </c>
      <c r="BE335" s="232">
        <f>IF(N335="základná",J335,0)</f>
        <v>0</v>
      </c>
      <c r="BF335" s="232">
        <f>IF(N335="znížená",J335,0)</f>
        <v>0</v>
      </c>
      <c r="BG335" s="232">
        <f>IF(N335="zákl. prenesená",J335,0)</f>
        <v>0</v>
      </c>
      <c r="BH335" s="232">
        <f>IF(N335="zníž. prenesená",J335,0)</f>
        <v>0</v>
      </c>
      <c r="BI335" s="232">
        <f>IF(N335="nulová",J335,0)</f>
        <v>0</v>
      </c>
      <c r="BJ335" s="17" t="s">
        <v>132</v>
      </c>
      <c r="BK335" s="232">
        <f>ROUND(I335*H335,2)</f>
        <v>0</v>
      </c>
      <c r="BL335" s="17" t="s">
        <v>654</v>
      </c>
      <c r="BM335" s="231" t="s">
        <v>655</v>
      </c>
    </row>
    <row r="336" s="2" customFormat="1" ht="31.92453" customHeight="1">
      <c r="A336" s="38"/>
      <c r="B336" s="39"/>
      <c r="C336" s="219" t="s">
        <v>656</v>
      </c>
      <c r="D336" s="219" t="s">
        <v>127</v>
      </c>
      <c r="E336" s="220" t="s">
        <v>657</v>
      </c>
      <c r="F336" s="221" t="s">
        <v>658</v>
      </c>
      <c r="G336" s="222" t="s">
        <v>653</v>
      </c>
      <c r="H336" s="223">
        <v>1</v>
      </c>
      <c r="I336" s="224"/>
      <c r="J336" s="225">
        <f>ROUND(I336*H336,2)</f>
        <v>0</v>
      </c>
      <c r="K336" s="226"/>
      <c r="L336" s="44"/>
      <c r="M336" s="227" t="s">
        <v>1</v>
      </c>
      <c r="N336" s="228" t="s">
        <v>42</v>
      </c>
      <c r="O336" s="91"/>
      <c r="P336" s="229">
        <f>O336*H336</f>
        <v>0</v>
      </c>
      <c r="Q336" s="229">
        <v>0</v>
      </c>
      <c r="R336" s="229">
        <f>Q336*H336</f>
        <v>0</v>
      </c>
      <c r="S336" s="229">
        <v>0</v>
      </c>
      <c r="T336" s="230">
        <f>S336*H336</f>
        <v>0</v>
      </c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R336" s="231" t="s">
        <v>654</v>
      </c>
      <c r="AT336" s="231" t="s">
        <v>127</v>
      </c>
      <c r="AU336" s="231" t="s">
        <v>132</v>
      </c>
      <c r="AY336" s="17" t="s">
        <v>125</v>
      </c>
      <c r="BE336" s="232">
        <f>IF(N336="základná",J336,0)</f>
        <v>0</v>
      </c>
      <c r="BF336" s="232">
        <f>IF(N336="znížená",J336,0)</f>
        <v>0</v>
      </c>
      <c r="BG336" s="232">
        <f>IF(N336="zákl. prenesená",J336,0)</f>
        <v>0</v>
      </c>
      <c r="BH336" s="232">
        <f>IF(N336="zníž. prenesená",J336,0)</f>
        <v>0</v>
      </c>
      <c r="BI336" s="232">
        <f>IF(N336="nulová",J336,0)</f>
        <v>0</v>
      </c>
      <c r="BJ336" s="17" t="s">
        <v>132</v>
      </c>
      <c r="BK336" s="232">
        <f>ROUND(I336*H336,2)</f>
        <v>0</v>
      </c>
      <c r="BL336" s="17" t="s">
        <v>654</v>
      </c>
      <c r="BM336" s="231" t="s">
        <v>659</v>
      </c>
    </row>
    <row r="337" s="2" customFormat="1" ht="21.0566" customHeight="1">
      <c r="A337" s="38"/>
      <c r="B337" s="39"/>
      <c r="C337" s="219" t="s">
        <v>660</v>
      </c>
      <c r="D337" s="219" t="s">
        <v>127</v>
      </c>
      <c r="E337" s="220" t="s">
        <v>661</v>
      </c>
      <c r="F337" s="221" t="s">
        <v>662</v>
      </c>
      <c r="G337" s="222" t="s">
        <v>653</v>
      </c>
      <c r="H337" s="223">
        <v>1</v>
      </c>
      <c r="I337" s="224"/>
      <c r="J337" s="225">
        <f>ROUND(I337*H337,2)</f>
        <v>0</v>
      </c>
      <c r="K337" s="226"/>
      <c r="L337" s="44"/>
      <c r="M337" s="227" t="s">
        <v>1</v>
      </c>
      <c r="N337" s="228" t="s">
        <v>42</v>
      </c>
      <c r="O337" s="91"/>
      <c r="P337" s="229">
        <f>O337*H337</f>
        <v>0</v>
      </c>
      <c r="Q337" s="229">
        <v>0</v>
      </c>
      <c r="R337" s="229">
        <f>Q337*H337</f>
        <v>0</v>
      </c>
      <c r="S337" s="229">
        <v>0</v>
      </c>
      <c r="T337" s="230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1" t="s">
        <v>654</v>
      </c>
      <c r="AT337" s="231" t="s">
        <v>127</v>
      </c>
      <c r="AU337" s="231" t="s">
        <v>132</v>
      </c>
      <c r="AY337" s="17" t="s">
        <v>125</v>
      </c>
      <c r="BE337" s="232">
        <f>IF(N337="základná",J337,0)</f>
        <v>0</v>
      </c>
      <c r="BF337" s="232">
        <f>IF(N337="znížená",J337,0)</f>
        <v>0</v>
      </c>
      <c r="BG337" s="232">
        <f>IF(N337="zákl. prenesená",J337,0)</f>
        <v>0</v>
      </c>
      <c r="BH337" s="232">
        <f>IF(N337="zníž. prenesená",J337,0)</f>
        <v>0</v>
      </c>
      <c r="BI337" s="232">
        <f>IF(N337="nulová",J337,0)</f>
        <v>0</v>
      </c>
      <c r="BJ337" s="17" t="s">
        <v>132</v>
      </c>
      <c r="BK337" s="232">
        <f>ROUND(I337*H337,2)</f>
        <v>0</v>
      </c>
      <c r="BL337" s="17" t="s">
        <v>654</v>
      </c>
      <c r="BM337" s="231" t="s">
        <v>663</v>
      </c>
    </row>
    <row r="338" s="12" customFormat="1" ht="22.8" customHeight="1">
      <c r="A338" s="12"/>
      <c r="B338" s="203"/>
      <c r="C338" s="204"/>
      <c r="D338" s="205" t="s">
        <v>75</v>
      </c>
      <c r="E338" s="217" t="s">
        <v>664</v>
      </c>
      <c r="F338" s="217" t="s">
        <v>665</v>
      </c>
      <c r="G338" s="204"/>
      <c r="H338" s="204"/>
      <c r="I338" s="207"/>
      <c r="J338" s="218">
        <f>BK338</f>
        <v>0</v>
      </c>
      <c r="K338" s="204"/>
      <c r="L338" s="209"/>
      <c r="M338" s="210"/>
      <c r="N338" s="211"/>
      <c r="O338" s="211"/>
      <c r="P338" s="212">
        <f>P339</f>
        <v>0</v>
      </c>
      <c r="Q338" s="211"/>
      <c r="R338" s="212">
        <f>R339</f>
        <v>0</v>
      </c>
      <c r="S338" s="211"/>
      <c r="T338" s="213">
        <f>T339</f>
        <v>0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14" t="s">
        <v>145</v>
      </c>
      <c r="AT338" s="215" t="s">
        <v>75</v>
      </c>
      <c r="AU338" s="215" t="s">
        <v>84</v>
      </c>
      <c r="AY338" s="214" t="s">
        <v>125</v>
      </c>
      <c r="BK338" s="216">
        <f>BK339</f>
        <v>0</v>
      </c>
    </row>
    <row r="339" s="2" customFormat="1" ht="42.79245" customHeight="1">
      <c r="A339" s="38"/>
      <c r="B339" s="39"/>
      <c r="C339" s="219" t="s">
        <v>666</v>
      </c>
      <c r="D339" s="219" t="s">
        <v>127</v>
      </c>
      <c r="E339" s="220" t="s">
        <v>667</v>
      </c>
      <c r="F339" s="221" t="s">
        <v>668</v>
      </c>
      <c r="G339" s="222" t="s">
        <v>653</v>
      </c>
      <c r="H339" s="223">
        <v>1</v>
      </c>
      <c r="I339" s="224"/>
      <c r="J339" s="225">
        <f>ROUND(I339*H339,2)</f>
        <v>0</v>
      </c>
      <c r="K339" s="226"/>
      <c r="L339" s="44"/>
      <c r="M339" s="277" t="s">
        <v>1</v>
      </c>
      <c r="N339" s="278" t="s">
        <v>42</v>
      </c>
      <c r="O339" s="279"/>
      <c r="P339" s="280">
        <f>O339*H339</f>
        <v>0</v>
      </c>
      <c r="Q339" s="280">
        <v>0</v>
      </c>
      <c r="R339" s="280">
        <f>Q339*H339</f>
        <v>0</v>
      </c>
      <c r="S339" s="280">
        <v>0</v>
      </c>
      <c r="T339" s="281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231" t="s">
        <v>654</v>
      </c>
      <c r="AT339" s="231" t="s">
        <v>127</v>
      </c>
      <c r="AU339" s="231" t="s">
        <v>132</v>
      </c>
      <c r="AY339" s="17" t="s">
        <v>125</v>
      </c>
      <c r="BE339" s="232">
        <f>IF(N339="základná",J339,0)</f>
        <v>0</v>
      </c>
      <c r="BF339" s="232">
        <f>IF(N339="znížená",J339,0)</f>
        <v>0</v>
      </c>
      <c r="BG339" s="232">
        <f>IF(N339="zákl. prenesená",J339,0)</f>
        <v>0</v>
      </c>
      <c r="BH339" s="232">
        <f>IF(N339="zníž. prenesená",J339,0)</f>
        <v>0</v>
      </c>
      <c r="BI339" s="232">
        <f>IF(N339="nulová",J339,0)</f>
        <v>0</v>
      </c>
      <c r="BJ339" s="17" t="s">
        <v>132</v>
      </c>
      <c r="BK339" s="232">
        <f>ROUND(I339*H339,2)</f>
        <v>0</v>
      </c>
      <c r="BL339" s="17" t="s">
        <v>654</v>
      </c>
      <c r="BM339" s="231" t="s">
        <v>669</v>
      </c>
    </row>
    <row r="340" s="2" customFormat="1" ht="6.96" customHeight="1">
      <c r="A340" s="38"/>
      <c r="B340" s="66"/>
      <c r="C340" s="67"/>
      <c r="D340" s="67"/>
      <c r="E340" s="67"/>
      <c r="F340" s="67"/>
      <c r="G340" s="67"/>
      <c r="H340" s="67"/>
      <c r="I340" s="67"/>
      <c r="J340" s="67"/>
      <c r="K340" s="67"/>
      <c r="L340" s="44"/>
      <c r="M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</row>
  </sheetData>
  <sheetProtection sheet="1" autoFilter="0" formatColumns="0" formatRows="0" objects="1" scenarios="1" spinCount="100000" saltValue="zFM9uyb5yESMt1DiaLmEhQrxv7sFFblWJoacpLqbnvVarvunUihl32Rkji23lGPC07/vAkdYU/W+ywVAz6+5eQ==" hashValue="TPpoZAeQ8G92PY0+nz81wXElE8BDnBK0pMtXzCzJnjLn3hGye9vp7eo5GWYrEOiX4p7H/z1xmvTeTcwo7JKEEQ==" algorithmName="SHA-512" password="CC35"/>
  <autoFilter ref="C127:K339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7.863281" style="1" customWidth="1"/>
    <col min="2" max="2" width="1.007813" style="1" customWidth="1"/>
    <col min="3" max="3" width="4.011719" style="1" customWidth="1"/>
    <col min="4" max="4" width="4.152344" style="1" customWidth="1"/>
    <col min="5" max="5" width="16.15234" style="1" customWidth="1"/>
    <col min="6" max="6" width="48.15234" style="1" customWidth="1"/>
    <col min="7" max="7" width="7.011719" style="1" customWidth="1"/>
    <col min="8" max="8" width="13.29297" style="1" customWidth="1"/>
    <col min="9" max="9" width="15.01172" style="1" customWidth="1"/>
    <col min="10" max="10" width="21.15234" style="1" customWidth="1"/>
    <col min="11" max="11" width="21.15234" style="1" hidden="1" customWidth="1"/>
    <col min="12" max="12" width="8.863281" style="1" customWidth="1"/>
    <col min="13" max="13" width="10.29297" style="1" hidden="1" customWidth="1"/>
    <col min="14" max="14" width="9.140625" style="1" hidden="1"/>
    <col min="15" max="15" width="13.43359" style="1" hidden="1" customWidth="1"/>
    <col min="16" max="16" width="13.43359" style="1" hidden="1" customWidth="1"/>
    <col min="17" max="17" width="13.43359" style="1" hidden="1" customWidth="1"/>
    <col min="18" max="18" width="13.43359" style="1" hidden="1" customWidth="1"/>
    <col min="19" max="19" width="13.43359" style="1" hidden="1" customWidth="1"/>
    <col min="20" max="20" width="13.43359" style="1" hidden="1" customWidth="1"/>
    <col min="21" max="21" width="15.43359" style="1" hidden="1" customWidth="1"/>
    <col min="22" max="22" width="11.72266" style="1" customWidth="1"/>
    <col min="23" max="23" width="15.43359" style="1" customWidth="1"/>
    <col min="24" max="24" width="11.72266" style="1" customWidth="1"/>
    <col min="25" max="25" width="14.15234" style="1" customWidth="1"/>
    <col min="26" max="26" width="10.43359" style="1" customWidth="1"/>
    <col min="27" max="27" width="14.15234" style="1" customWidth="1"/>
    <col min="28" max="28" width="15.43359" style="1" customWidth="1"/>
    <col min="29" max="29" width="10.43359" style="1" customWidth="1"/>
    <col min="30" max="30" width="14.15234" style="1" customWidth="1"/>
    <col min="31" max="31" width="15.43359" style="1" customWidth="1"/>
    <col min="44" max="44" width="9.140625" style="1" hidden="1"/>
    <col min="45" max="45" width="9.140625" style="1" hidden="1"/>
    <col min="46" max="46" width="9.140625" style="1" hidden="1"/>
    <col min="47" max="47" width="9.140625" style="1" hidden="1"/>
    <col min="48" max="48" width="9.140625" style="1" hidden="1"/>
    <col min="49" max="49" width="9.140625" style="1" hidden="1"/>
    <col min="50" max="50" width="9.140625" style="1" hidden="1"/>
    <col min="51" max="51" width="9.140625" style="1" hidden="1"/>
    <col min="52" max="52" width="9.140625" style="1" hidden="1"/>
    <col min="53" max="53" width="9.140625" style="1" hidden="1"/>
    <col min="54" max="54" width="9.140625" style="1" hidden="1"/>
    <col min="55" max="55" width="9.140625" style="1" hidden="1"/>
    <col min="56" max="56" width="9.140625" style="1" hidden="1"/>
    <col min="57" max="57" width="9.140625" style="1" hidden="1"/>
    <col min="58" max="58" width="9.140625" style="1" hidden="1"/>
    <col min="59" max="59" width="9.140625" style="1" hidden="1"/>
    <col min="60" max="60" width="9.140625" style="1" hidden="1"/>
    <col min="61" max="61" width="9.140625" style="1" hidden="1"/>
    <col min="62" max="62" width="9.140625" style="1" hidden="1"/>
    <col min="63" max="63" width="9.140625" style="1" hidden="1"/>
    <col min="64" max="64" width="9.140625" style="1" hidden="1"/>
    <col min="65" max="65" width="9.140625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88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76</v>
      </c>
    </row>
    <row r="4" s="1" customFormat="1" ht="24.96" customHeight="1">
      <c r="B4" s="20"/>
      <c r="D4" s="138" t="s">
        <v>89</v>
      </c>
      <c r="L4" s="20"/>
      <c r="M4" s="139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15</v>
      </c>
      <c r="L6" s="20"/>
    </row>
    <row r="7" s="1" customFormat="1" ht="27.84906" customHeight="1">
      <c r="B7" s="20"/>
      <c r="E7" s="141" t="str">
        <f>'Rekapitulácia stavby'!K6</f>
        <v>EURO VELO 11 V PREŠOVSKOM KRAJI, ÚSEK VEĽKÝ ŠARIŠ - PEČOVSKÁ NOVÁ VES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90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30189" customHeight="1">
      <c r="A9" s="38"/>
      <c r="B9" s="44"/>
      <c r="C9" s="38"/>
      <c r="D9" s="38"/>
      <c r="E9" s="142" t="s">
        <v>670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17</v>
      </c>
      <c r="E11" s="38"/>
      <c r="F11" s="143" t="s">
        <v>1</v>
      </c>
      <c r="G11" s="38"/>
      <c r="H11" s="38"/>
      <c r="I11" s="140" t="s">
        <v>18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19</v>
      </c>
      <c r="E12" s="38"/>
      <c r="F12" s="143" t="s">
        <v>671</v>
      </c>
      <c r="G12" s="38"/>
      <c r="H12" s="38"/>
      <c r="I12" s="140" t="s">
        <v>21</v>
      </c>
      <c r="J12" s="144" t="str">
        <f>'Rekapitulácia stavby'!AN8</f>
        <v>20. 8. 2020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23</v>
      </c>
      <c r="E14" s="38"/>
      <c r="F14" s="38"/>
      <c r="G14" s="38"/>
      <c r="H14" s="38"/>
      <c r="I14" s="140" t="s">
        <v>24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25</v>
      </c>
      <c r="F15" s="38"/>
      <c r="G15" s="38"/>
      <c r="H15" s="38"/>
      <c r="I15" s="140" t="s">
        <v>26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27</v>
      </c>
      <c r="E17" s="38"/>
      <c r="F17" s="38"/>
      <c r="G17" s="38"/>
      <c r="H17" s="38"/>
      <c r="I17" s="140" t="s">
        <v>24</v>
      </c>
      <c r="J17" s="33" t="str">
        <f>'Rekapitulácia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3"/>
      <c r="G18" s="143"/>
      <c r="H18" s="143"/>
      <c r="I18" s="140" t="s">
        <v>26</v>
      </c>
      <c r="J18" s="33" t="str">
        <f>'Rekapitulácia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29</v>
      </c>
      <c r="E20" s="38"/>
      <c r="F20" s="38"/>
      <c r="G20" s="38"/>
      <c r="H20" s="38"/>
      <c r="I20" s="140" t="s">
        <v>24</v>
      </c>
      <c r="J20" s="143" t="s">
        <v>30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26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24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672</v>
      </c>
      <c r="F24" s="38"/>
      <c r="G24" s="38"/>
      <c r="H24" s="38"/>
      <c r="I24" s="140" t="s">
        <v>26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30189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ROUND(J134,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ROUND((SUM(BE134:BE393)),  2)</f>
        <v>0</v>
      </c>
      <c r="G33" s="38"/>
      <c r="H33" s="38"/>
      <c r="I33" s="155">
        <v>0.20000000000000001</v>
      </c>
      <c r="J33" s="154">
        <f>ROUND(((SUM(BE134:BE393))*I33),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ROUND((SUM(BF134:BF393)),  2)</f>
        <v>0</v>
      </c>
      <c r="G34" s="38"/>
      <c r="H34" s="38"/>
      <c r="I34" s="155">
        <v>0.20000000000000001</v>
      </c>
      <c r="J34" s="154">
        <f>ROUND(((SUM(BF134:BF393))*I34),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ROUND((SUM(BG134:BG393)),  2)</f>
        <v>0</v>
      </c>
      <c r="G35" s="38"/>
      <c r="H35" s="38"/>
      <c r="I35" s="155">
        <v>0.20000000000000001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ROUND((SUM(BH134:BH393)),  2)</f>
        <v>0</v>
      </c>
      <c r="G36" s="38"/>
      <c r="H36" s="38"/>
      <c r="I36" s="155">
        <v>0.20000000000000001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ROUND((SUM(BI134:BI393)),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hidden="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hidden="1" s="2" customFormat="1" ht="24.96" customHeight="1">
      <c r="A82" s="38"/>
      <c r="B82" s="39"/>
      <c r="C82" s="23" t="s">
        <v>94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hidden="1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hidden="1" s="2" customFormat="1" ht="12" customHeight="1">
      <c r="A84" s="38"/>
      <c r="B84" s="39"/>
      <c r="C84" s="32" t="s">
        <v>15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hidden="1" s="2" customFormat="1" ht="27.84906" customHeight="1">
      <c r="A85" s="38"/>
      <c r="B85" s="39"/>
      <c r="C85" s="40"/>
      <c r="D85" s="40"/>
      <c r="E85" s="174" t="str">
        <f>E7</f>
        <v>EURO VELO 11 V PREŠOVSKOM KRAJI, ÚSEK VEĽKÝ ŠARIŠ - PEČOVSKÁ NOVÁ VES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hidden="1" s="2" customFormat="1" ht="12" customHeight="1">
      <c r="A86" s="38"/>
      <c r="B86" s="39"/>
      <c r="C86" s="32" t="s">
        <v>90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hidden="1" s="2" customFormat="1" ht="16.30189" customHeight="1">
      <c r="A87" s="38"/>
      <c r="B87" s="39"/>
      <c r="C87" s="40"/>
      <c r="D87" s="40"/>
      <c r="E87" s="76" t="str">
        <f>E9</f>
        <v>21 - 201-00 Lávka cez Ketelský potok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hidden="1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hidden="1" s="2" customFormat="1" ht="12" customHeight="1">
      <c r="A89" s="38"/>
      <c r="B89" s="39"/>
      <c r="C89" s="32" t="s">
        <v>19</v>
      </c>
      <c r="D89" s="40"/>
      <c r="E89" s="40"/>
      <c r="F89" s="27" t="str">
        <f>F12</f>
        <v>Šarišské Michaľany, Orkucany</v>
      </c>
      <c r="G89" s="40"/>
      <c r="H89" s="40"/>
      <c r="I89" s="32" t="s">
        <v>21</v>
      </c>
      <c r="J89" s="79" t="str">
        <f>IF(J12="","",J12)</f>
        <v>20. 8. 2020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hidden="1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hidden="1" s="2" customFormat="1" ht="15.30566" customHeight="1">
      <c r="A91" s="38"/>
      <c r="B91" s="39"/>
      <c r="C91" s="32" t="s">
        <v>23</v>
      </c>
      <c r="D91" s="40"/>
      <c r="E91" s="40"/>
      <c r="F91" s="27" t="str">
        <f>E15</f>
        <v>KOCR Severovýchod Slovenska</v>
      </c>
      <c r="G91" s="40"/>
      <c r="H91" s="40"/>
      <c r="I91" s="32" t="s">
        <v>29</v>
      </c>
      <c r="J91" s="36" t="str">
        <f>E21</f>
        <v>ISPO spol. s 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hidden="1" s="2" customFormat="1" ht="15.30566" customHeight="1">
      <c r="A92" s="38"/>
      <c r="B92" s="39"/>
      <c r="C92" s="32" t="s">
        <v>27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 xml:space="preserve"> Ing. Čurlík Ján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hidden="1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hidden="1" s="2" customFormat="1" ht="29.28" customHeight="1">
      <c r="A94" s="38"/>
      <c r="B94" s="39"/>
      <c r="C94" s="175" t="s">
        <v>95</v>
      </c>
      <c r="D94" s="176"/>
      <c r="E94" s="176"/>
      <c r="F94" s="176"/>
      <c r="G94" s="176"/>
      <c r="H94" s="176"/>
      <c r="I94" s="176"/>
      <c r="J94" s="177" t="s">
        <v>96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hidden="1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hidden="1" s="2" customFormat="1" ht="22.8" customHeight="1">
      <c r="A96" s="38"/>
      <c r="B96" s="39"/>
      <c r="C96" s="178" t="s">
        <v>97</v>
      </c>
      <c r="D96" s="40"/>
      <c r="E96" s="40"/>
      <c r="F96" s="40"/>
      <c r="G96" s="40"/>
      <c r="H96" s="40"/>
      <c r="I96" s="40"/>
      <c r="J96" s="110">
        <f>J134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98</v>
      </c>
    </row>
    <row r="97" hidden="1" s="9" customFormat="1" ht="24.96" customHeight="1">
      <c r="A97" s="9"/>
      <c r="B97" s="179"/>
      <c r="C97" s="180"/>
      <c r="D97" s="181" t="s">
        <v>99</v>
      </c>
      <c r="E97" s="182"/>
      <c r="F97" s="182"/>
      <c r="G97" s="182"/>
      <c r="H97" s="182"/>
      <c r="I97" s="182"/>
      <c r="J97" s="183">
        <f>J135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5"/>
      <c r="C98" s="186"/>
      <c r="D98" s="187" t="s">
        <v>100</v>
      </c>
      <c r="E98" s="188"/>
      <c r="F98" s="188"/>
      <c r="G98" s="188"/>
      <c r="H98" s="188"/>
      <c r="I98" s="188"/>
      <c r="J98" s="189">
        <f>J136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5"/>
      <c r="C99" s="186"/>
      <c r="D99" s="187" t="s">
        <v>673</v>
      </c>
      <c r="E99" s="188"/>
      <c r="F99" s="188"/>
      <c r="G99" s="188"/>
      <c r="H99" s="188"/>
      <c r="I99" s="188"/>
      <c r="J99" s="189">
        <f>J200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5"/>
      <c r="C100" s="186"/>
      <c r="D100" s="187" t="s">
        <v>101</v>
      </c>
      <c r="E100" s="188"/>
      <c r="F100" s="188"/>
      <c r="G100" s="188"/>
      <c r="H100" s="188"/>
      <c r="I100" s="188"/>
      <c r="J100" s="189">
        <f>J222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5"/>
      <c r="C101" s="186"/>
      <c r="D101" s="187" t="s">
        <v>102</v>
      </c>
      <c r="E101" s="188"/>
      <c r="F101" s="188"/>
      <c r="G101" s="188"/>
      <c r="H101" s="188"/>
      <c r="I101" s="188"/>
      <c r="J101" s="189">
        <f>J252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5"/>
      <c r="C102" s="186"/>
      <c r="D102" s="187" t="s">
        <v>103</v>
      </c>
      <c r="E102" s="188"/>
      <c r="F102" s="188"/>
      <c r="G102" s="188"/>
      <c r="H102" s="188"/>
      <c r="I102" s="188"/>
      <c r="J102" s="189">
        <f>J271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5"/>
      <c r="C103" s="186"/>
      <c r="D103" s="187" t="s">
        <v>674</v>
      </c>
      <c r="E103" s="188"/>
      <c r="F103" s="188"/>
      <c r="G103" s="188"/>
      <c r="H103" s="188"/>
      <c r="I103" s="188"/>
      <c r="J103" s="189">
        <f>J297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5"/>
      <c r="C104" s="186"/>
      <c r="D104" s="187" t="s">
        <v>675</v>
      </c>
      <c r="E104" s="188"/>
      <c r="F104" s="188"/>
      <c r="G104" s="188"/>
      <c r="H104" s="188"/>
      <c r="I104" s="188"/>
      <c r="J104" s="189">
        <f>J303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5"/>
      <c r="C105" s="186"/>
      <c r="D105" s="187" t="s">
        <v>104</v>
      </c>
      <c r="E105" s="188"/>
      <c r="F105" s="188"/>
      <c r="G105" s="188"/>
      <c r="H105" s="188"/>
      <c r="I105" s="188"/>
      <c r="J105" s="189">
        <f>J307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5"/>
      <c r="C106" s="186"/>
      <c r="D106" s="187" t="s">
        <v>105</v>
      </c>
      <c r="E106" s="188"/>
      <c r="F106" s="188"/>
      <c r="G106" s="188"/>
      <c r="H106" s="188"/>
      <c r="I106" s="188"/>
      <c r="J106" s="189">
        <f>J332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9"/>
      <c r="C107" s="180"/>
      <c r="D107" s="181" t="s">
        <v>106</v>
      </c>
      <c r="E107" s="182"/>
      <c r="F107" s="182"/>
      <c r="G107" s="182"/>
      <c r="H107" s="182"/>
      <c r="I107" s="182"/>
      <c r="J107" s="183">
        <f>J336</f>
        <v>0</v>
      </c>
      <c r="K107" s="180"/>
      <c r="L107" s="18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5"/>
      <c r="C108" s="186"/>
      <c r="D108" s="187" t="s">
        <v>107</v>
      </c>
      <c r="E108" s="188"/>
      <c r="F108" s="188"/>
      <c r="G108" s="188"/>
      <c r="H108" s="188"/>
      <c r="I108" s="188"/>
      <c r="J108" s="189">
        <f>J337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5"/>
      <c r="C109" s="186"/>
      <c r="D109" s="187" t="s">
        <v>676</v>
      </c>
      <c r="E109" s="188"/>
      <c r="F109" s="188"/>
      <c r="G109" s="188"/>
      <c r="H109" s="188"/>
      <c r="I109" s="188"/>
      <c r="J109" s="189">
        <f>J379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9" customFormat="1" ht="24.96" customHeight="1">
      <c r="A110" s="9"/>
      <c r="B110" s="179"/>
      <c r="C110" s="180"/>
      <c r="D110" s="181" t="s">
        <v>677</v>
      </c>
      <c r="E110" s="182"/>
      <c r="F110" s="182"/>
      <c r="G110" s="182"/>
      <c r="H110" s="182"/>
      <c r="I110" s="182"/>
      <c r="J110" s="183">
        <f>J383</f>
        <v>0</v>
      </c>
      <c r="K110" s="180"/>
      <c r="L110" s="184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idden="1" s="10" customFormat="1" ht="19.92" customHeight="1">
      <c r="A111" s="10"/>
      <c r="B111" s="185"/>
      <c r="C111" s="186"/>
      <c r="D111" s="187" t="s">
        <v>678</v>
      </c>
      <c r="E111" s="188"/>
      <c r="F111" s="188"/>
      <c r="G111" s="188"/>
      <c r="H111" s="188"/>
      <c r="I111" s="188"/>
      <c r="J111" s="189">
        <f>J384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9" customFormat="1" ht="24.96" customHeight="1">
      <c r="A112" s="9"/>
      <c r="B112" s="179"/>
      <c r="C112" s="180"/>
      <c r="D112" s="181" t="s">
        <v>108</v>
      </c>
      <c r="E112" s="182"/>
      <c r="F112" s="182"/>
      <c r="G112" s="182"/>
      <c r="H112" s="182"/>
      <c r="I112" s="182"/>
      <c r="J112" s="183">
        <f>J387</f>
        <v>0</v>
      </c>
      <c r="K112" s="180"/>
      <c r="L112" s="184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hidden="1" s="10" customFormat="1" ht="19.92" customHeight="1">
      <c r="A113" s="10"/>
      <c r="B113" s="185"/>
      <c r="C113" s="186"/>
      <c r="D113" s="187" t="s">
        <v>109</v>
      </c>
      <c r="E113" s="188"/>
      <c r="F113" s="188"/>
      <c r="G113" s="188"/>
      <c r="H113" s="188"/>
      <c r="I113" s="188"/>
      <c r="J113" s="189">
        <f>J388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hidden="1" s="10" customFormat="1" ht="19.92" customHeight="1">
      <c r="A114" s="10"/>
      <c r="B114" s="185"/>
      <c r="C114" s="186"/>
      <c r="D114" s="187" t="s">
        <v>110</v>
      </c>
      <c r="E114" s="188"/>
      <c r="F114" s="188"/>
      <c r="G114" s="188"/>
      <c r="H114" s="188"/>
      <c r="I114" s="188"/>
      <c r="J114" s="189">
        <f>J391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hidden="1" s="2" customFormat="1" ht="6.96" customHeight="1">
      <c r="A116" s="38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hidden="1"/>
    <row r="118" hidden="1"/>
    <row r="119" hidden="1"/>
    <row r="120" s="2" customFormat="1" ht="6.96" customHeight="1">
      <c r="A120" s="38"/>
      <c r="B120" s="68"/>
      <c r="C120" s="69"/>
      <c r="D120" s="69"/>
      <c r="E120" s="69"/>
      <c r="F120" s="69"/>
      <c r="G120" s="69"/>
      <c r="H120" s="69"/>
      <c r="I120" s="69"/>
      <c r="J120" s="69"/>
      <c r="K120" s="69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111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15</v>
      </c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7.84906" customHeight="1">
      <c r="A124" s="38"/>
      <c r="B124" s="39"/>
      <c r="C124" s="40"/>
      <c r="D124" s="40"/>
      <c r="E124" s="174" t="str">
        <f>E7</f>
        <v>EURO VELO 11 V PREŠOVSKOM KRAJI, ÚSEK VEĽKÝ ŠARIŠ - PEČOVSKÁ NOVÁ VES</v>
      </c>
      <c r="F124" s="32"/>
      <c r="G124" s="32"/>
      <c r="H124" s="32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90</v>
      </c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30189" customHeight="1">
      <c r="A126" s="38"/>
      <c r="B126" s="39"/>
      <c r="C126" s="40"/>
      <c r="D126" s="40"/>
      <c r="E126" s="76" t="str">
        <f>E9</f>
        <v>21 - 201-00 Lávka cez Ketelský potok</v>
      </c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40"/>
      <c r="D127" s="40"/>
      <c r="E127" s="40"/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19</v>
      </c>
      <c r="D128" s="40"/>
      <c r="E128" s="40"/>
      <c r="F128" s="27" t="str">
        <f>F12</f>
        <v>Šarišské Michaľany, Orkucany</v>
      </c>
      <c r="G128" s="40"/>
      <c r="H128" s="40"/>
      <c r="I128" s="32" t="s">
        <v>21</v>
      </c>
      <c r="J128" s="79" t="str">
        <f>IF(J12="","",J12)</f>
        <v>20. 8. 2020</v>
      </c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30566" customHeight="1">
      <c r="A130" s="38"/>
      <c r="B130" s="39"/>
      <c r="C130" s="32" t="s">
        <v>23</v>
      </c>
      <c r="D130" s="40"/>
      <c r="E130" s="40"/>
      <c r="F130" s="27" t="str">
        <f>E15</f>
        <v>KOCR Severovýchod Slovenska</v>
      </c>
      <c r="G130" s="40"/>
      <c r="H130" s="40"/>
      <c r="I130" s="32" t="s">
        <v>29</v>
      </c>
      <c r="J130" s="36" t="str">
        <f>E21</f>
        <v>ISPO spol. s r.o.</v>
      </c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30566" customHeight="1">
      <c r="A131" s="38"/>
      <c r="B131" s="39"/>
      <c r="C131" s="32" t="s">
        <v>27</v>
      </c>
      <c r="D131" s="40"/>
      <c r="E131" s="40"/>
      <c r="F131" s="27" t="str">
        <f>IF(E18="","",E18)</f>
        <v>Vyplň údaj</v>
      </c>
      <c r="G131" s="40"/>
      <c r="H131" s="40"/>
      <c r="I131" s="32" t="s">
        <v>33</v>
      </c>
      <c r="J131" s="36" t="str">
        <f>E24</f>
        <v xml:space="preserve"> Ing. Čurlík Ján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40"/>
      <c r="D132" s="40"/>
      <c r="E132" s="40"/>
      <c r="F132" s="40"/>
      <c r="G132" s="40"/>
      <c r="H132" s="40"/>
      <c r="I132" s="40"/>
      <c r="J132" s="40"/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91"/>
      <c r="B133" s="192"/>
      <c r="C133" s="193" t="s">
        <v>112</v>
      </c>
      <c r="D133" s="194" t="s">
        <v>61</v>
      </c>
      <c r="E133" s="194" t="s">
        <v>57</v>
      </c>
      <c r="F133" s="194" t="s">
        <v>58</v>
      </c>
      <c r="G133" s="194" t="s">
        <v>113</v>
      </c>
      <c r="H133" s="194" t="s">
        <v>114</v>
      </c>
      <c r="I133" s="194" t="s">
        <v>115</v>
      </c>
      <c r="J133" s="195" t="s">
        <v>96</v>
      </c>
      <c r="K133" s="196" t="s">
        <v>116</v>
      </c>
      <c r="L133" s="197"/>
      <c r="M133" s="100" t="s">
        <v>1</v>
      </c>
      <c r="N133" s="101" t="s">
        <v>40</v>
      </c>
      <c r="O133" s="101" t="s">
        <v>117</v>
      </c>
      <c r="P133" s="101" t="s">
        <v>118</v>
      </c>
      <c r="Q133" s="101" t="s">
        <v>119</v>
      </c>
      <c r="R133" s="101" t="s">
        <v>120</v>
      </c>
      <c r="S133" s="101" t="s">
        <v>121</v>
      </c>
      <c r="T133" s="102" t="s">
        <v>122</v>
      </c>
      <c r="U133" s="191"/>
      <c r="V133" s="191"/>
      <c r="W133" s="191"/>
      <c r="X133" s="191"/>
      <c r="Y133" s="191"/>
      <c r="Z133" s="191"/>
      <c r="AA133" s="191"/>
      <c r="AB133" s="191"/>
      <c r="AC133" s="191"/>
      <c r="AD133" s="191"/>
      <c r="AE133" s="191"/>
    </row>
    <row r="134" s="2" customFormat="1" ht="22.8" customHeight="1">
      <c r="A134" s="38"/>
      <c r="B134" s="39"/>
      <c r="C134" s="107" t="s">
        <v>97</v>
      </c>
      <c r="D134" s="40"/>
      <c r="E134" s="40"/>
      <c r="F134" s="40"/>
      <c r="G134" s="40"/>
      <c r="H134" s="40"/>
      <c r="I134" s="40"/>
      <c r="J134" s="198">
        <f>BK134</f>
        <v>0</v>
      </c>
      <c r="K134" s="40"/>
      <c r="L134" s="44"/>
      <c r="M134" s="103"/>
      <c r="N134" s="199"/>
      <c r="O134" s="104"/>
      <c r="P134" s="200">
        <f>P135+P336+P383+P387</f>
        <v>0</v>
      </c>
      <c r="Q134" s="104"/>
      <c r="R134" s="200">
        <f>R135+R336+R383+R387</f>
        <v>311.9883924400001</v>
      </c>
      <c r="S134" s="104"/>
      <c r="T134" s="201">
        <f>T135+T336+T383+T387</f>
        <v>72.575999999999993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75</v>
      </c>
      <c r="AU134" s="17" t="s">
        <v>98</v>
      </c>
      <c r="BK134" s="202">
        <f>BK135+BK336+BK383+BK387</f>
        <v>0</v>
      </c>
    </row>
    <row r="135" s="12" customFormat="1" ht="25.92" customHeight="1">
      <c r="A135" s="12"/>
      <c r="B135" s="203"/>
      <c r="C135" s="204"/>
      <c r="D135" s="205" t="s">
        <v>75</v>
      </c>
      <c r="E135" s="206" t="s">
        <v>123</v>
      </c>
      <c r="F135" s="206" t="s">
        <v>124</v>
      </c>
      <c r="G135" s="204"/>
      <c r="H135" s="204"/>
      <c r="I135" s="207"/>
      <c r="J135" s="208">
        <f>BK135</f>
        <v>0</v>
      </c>
      <c r="K135" s="204"/>
      <c r="L135" s="209"/>
      <c r="M135" s="210"/>
      <c r="N135" s="211"/>
      <c r="O135" s="211"/>
      <c r="P135" s="212">
        <f>P136+P200+P222+P252+P271+P297+P303+P307+P332</f>
        <v>0</v>
      </c>
      <c r="Q135" s="211"/>
      <c r="R135" s="212">
        <f>R136+R200+R222+R252+R271+R297+R303+R307+R332</f>
        <v>311.26531280000006</v>
      </c>
      <c r="S135" s="211"/>
      <c r="T135" s="213">
        <f>T136+T200+T222+T252+T271+T297+T303+T307+T332</f>
        <v>72.575999999999993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14" t="s">
        <v>84</v>
      </c>
      <c r="AT135" s="215" t="s">
        <v>75</v>
      </c>
      <c r="AU135" s="215" t="s">
        <v>76</v>
      </c>
      <c r="AY135" s="214" t="s">
        <v>125</v>
      </c>
      <c r="BK135" s="216">
        <f>BK136+BK200+BK222+BK252+BK271+BK297+BK303+BK307+BK332</f>
        <v>0</v>
      </c>
    </row>
    <row r="136" s="12" customFormat="1" ht="22.8" customHeight="1">
      <c r="A136" s="12"/>
      <c r="B136" s="203"/>
      <c r="C136" s="204"/>
      <c r="D136" s="205" t="s">
        <v>75</v>
      </c>
      <c r="E136" s="217" t="s">
        <v>84</v>
      </c>
      <c r="F136" s="217" t="s">
        <v>126</v>
      </c>
      <c r="G136" s="204"/>
      <c r="H136" s="204"/>
      <c r="I136" s="207"/>
      <c r="J136" s="218">
        <f>BK136</f>
        <v>0</v>
      </c>
      <c r="K136" s="204"/>
      <c r="L136" s="209"/>
      <c r="M136" s="210"/>
      <c r="N136" s="211"/>
      <c r="O136" s="211"/>
      <c r="P136" s="212">
        <f>SUM(P137:P199)</f>
        <v>0</v>
      </c>
      <c r="Q136" s="211"/>
      <c r="R136" s="212">
        <f>SUM(R137:R199)</f>
        <v>1.1964900000000001</v>
      </c>
      <c r="S136" s="211"/>
      <c r="T136" s="213">
        <f>SUM(T137:T199)</f>
        <v>72.575999999999993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84</v>
      </c>
      <c r="AY136" s="214" t="s">
        <v>125</v>
      </c>
      <c r="BK136" s="216">
        <f>SUM(BK137:BK199)</f>
        <v>0</v>
      </c>
    </row>
    <row r="137" s="2" customFormat="1" ht="31.92453" customHeight="1">
      <c r="A137" s="38"/>
      <c r="B137" s="39"/>
      <c r="C137" s="219" t="s">
        <v>84</v>
      </c>
      <c r="D137" s="219" t="s">
        <v>127</v>
      </c>
      <c r="E137" s="220" t="s">
        <v>679</v>
      </c>
      <c r="F137" s="221" t="s">
        <v>680</v>
      </c>
      <c r="G137" s="222" t="s">
        <v>130</v>
      </c>
      <c r="H137" s="223">
        <v>108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42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0.40799999999999997</v>
      </c>
      <c r="T137" s="230">
        <f>S137*H137</f>
        <v>44.064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131</v>
      </c>
      <c r="AT137" s="231" t="s">
        <v>127</v>
      </c>
      <c r="AU137" s="231" t="s">
        <v>132</v>
      </c>
      <c r="AY137" s="17" t="s">
        <v>125</v>
      </c>
      <c r="BE137" s="232">
        <f>IF(N137="základná",J137,0)</f>
        <v>0</v>
      </c>
      <c r="BF137" s="232">
        <f>IF(N137="znížená",J137,0)</f>
        <v>0</v>
      </c>
      <c r="BG137" s="232">
        <f>IF(N137="zákl. prenesená",J137,0)</f>
        <v>0</v>
      </c>
      <c r="BH137" s="232">
        <f>IF(N137="zníž. prenesená",J137,0)</f>
        <v>0</v>
      </c>
      <c r="BI137" s="232">
        <f>IF(N137="nulová",J137,0)</f>
        <v>0</v>
      </c>
      <c r="BJ137" s="17" t="s">
        <v>132</v>
      </c>
      <c r="BK137" s="232">
        <f>ROUND(I137*H137,2)</f>
        <v>0</v>
      </c>
      <c r="BL137" s="17" t="s">
        <v>131</v>
      </c>
      <c r="BM137" s="231" t="s">
        <v>681</v>
      </c>
    </row>
    <row r="138" s="13" customFormat="1">
      <c r="A138" s="13"/>
      <c r="B138" s="233"/>
      <c r="C138" s="234"/>
      <c r="D138" s="235" t="s">
        <v>182</v>
      </c>
      <c r="E138" s="236" t="s">
        <v>1</v>
      </c>
      <c r="F138" s="237" t="s">
        <v>682</v>
      </c>
      <c r="G138" s="234"/>
      <c r="H138" s="238">
        <v>108</v>
      </c>
      <c r="I138" s="239"/>
      <c r="J138" s="234"/>
      <c r="K138" s="234"/>
      <c r="L138" s="240"/>
      <c r="M138" s="241"/>
      <c r="N138" s="242"/>
      <c r="O138" s="242"/>
      <c r="P138" s="242"/>
      <c r="Q138" s="242"/>
      <c r="R138" s="242"/>
      <c r="S138" s="242"/>
      <c r="T138" s="24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4" t="s">
        <v>182</v>
      </c>
      <c r="AU138" s="244" t="s">
        <v>132</v>
      </c>
      <c r="AV138" s="13" t="s">
        <v>132</v>
      </c>
      <c r="AW138" s="13" t="s">
        <v>32</v>
      </c>
      <c r="AX138" s="13" t="s">
        <v>76</v>
      </c>
      <c r="AY138" s="244" t="s">
        <v>125</v>
      </c>
    </row>
    <row r="139" s="14" customFormat="1">
      <c r="A139" s="14"/>
      <c r="B139" s="245"/>
      <c r="C139" s="246"/>
      <c r="D139" s="235" t="s">
        <v>182</v>
      </c>
      <c r="E139" s="247" t="s">
        <v>1</v>
      </c>
      <c r="F139" s="248" t="s">
        <v>209</v>
      </c>
      <c r="G139" s="246"/>
      <c r="H139" s="249">
        <v>108</v>
      </c>
      <c r="I139" s="250"/>
      <c r="J139" s="246"/>
      <c r="K139" s="246"/>
      <c r="L139" s="251"/>
      <c r="M139" s="252"/>
      <c r="N139" s="253"/>
      <c r="O139" s="253"/>
      <c r="P139" s="253"/>
      <c r="Q139" s="253"/>
      <c r="R139" s="253"/>
      <c r="S139" s="253"/>
      <c r="T139" s="25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5" t="s">
        <v>182</v>
      </c>
      <c r="AU139" s="255" t="s">
        <v>132</v>
      </c>
      <c r="AV139" s="14" t="s">
        <v>131</v>
      </c>
      <c r="AW139" s="14" t="s">
        <v>32</v>
      </c>
      <c r="AX139" s="14" t="s">
        <v>84</v>
      </c>
      <c r="AY139" s="255" t="s">
        <v>125</v>
      </c>
    </row>
    <row r="140" s="2" customFormat="1" ht="31.92453" customHeight="1">
      <c r="A140" s="38"/>
      <c r="B140" s="39"/>
      <c r="C140" s="219" t="s">
        <v>132</v>
      </c>
      <c r="D140" s="219" t="s">
        <v>127</v>
      </c>
      <c r="E140" s="220" t="s">
        <v>683</v>
      </c>
      <c r="F140" s="221" t="s">
        <v>684</v>
      </c>
      <c r="G140" s="222" t="s">
        <v>130</v>
      </c>
      <c r="H140" s="223">
        <v>118.8</v>
      </c>
      <c r="I140" s="224"/>
      <c r="J140" s="225">
        <f>ROUND(I140*H140,2)</f>
        <v>0</v>
      </c>
      <c r="K140" s="226"/>
      <c r="L140" s="44"/>
      <c r="M140" s="227" t="s">
        <v>1</v>
      </c>
      <c r="N140" s="228" t="s">
        <v>42</v>
      </c>
      <c r="O140" s="91"/>
      <c r="P140" s="229">
        <f>O140*H140</f>
        <v>0</v>
      </c>
      <c r="Q140" s="229">
        <v>0</v>
      </c>
      <c r="R140" s="229">
        <f>Q140*H140</f>
        <v>0</v>
      </c>
      <c r="S140" s="229">
        <v>0.23999999999999999</v>
      </c>
      <c r="T140" s="230">
        <f>S140*H140</f>
        <v>28.511999999999997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1" t="s">
        <v>131</v>
      </c>
      <c r="AT140" s="231" t="s">
        <v>127</v>
      </c>
      <c r="AU140" s="231" t="s">
        <v>132</v>
      </c>
      <c r="AY140" s="17" t="s">
        <v>125</v>
      </c>
      <c r="BE140" s="232">
        <f>IF(N140="základná",J140,0)</f>
        <v>0</v>
      </c>
      <c r="BF140" s="232">
        <f>IF(N140="znížená",J140,0)</f>
        <v>0</v>
      </c>
      <c r="BG140" s="232">
        <f>IF(N140="zákl. prenesená",J140,0)</f>
        <v>0</v>
      </c>
      <c r="BH140" s="232">
        <f>IF(N140="zníž. prenesená",J140,0)</f>
        <v>0</v>
      </c>
      <c r="BI140" s="232">
        <f>IF(N140="nulová",J140,0)</f>
        <v>0</v>
      </c>
      <c r="BJ140" s="17" t="s">
        <v>132</v>
      </c>
      <c r="BK140" s="232">
        <f>ROUND(I140*H140,2)</f>
        <v>0</v>
      </c>
      <c r="BL140" s="17" t="s">
        <v>131</v>
      </c>
      <c r="BM140" s="231" t="s">
        <v>685</v>
      </c>
    </row>
    <row r="141" s="13" customFormat="1">
      <c r="A141" s="13"/>
      <c r="B141" s="233"/>
      <c r="C141" s="234"/>
      <c r="D141" s="235" t="s">
        <v>182</v>
      </c>
      <c r="E141" s="236" t="s">
        <v>1</v>
      </c>
      <c r="F141" s="237" t="s">
        <v>686</v>
      </c>
      <c r="G141" s="234"/>
      <c r="H141" s="238">
        <v>118.8</v>
      </c>
      <c r="I141" s="239"/>
      <c r="J141" s="234"/>
      <c r="K141" s="234"/>
      <c r="L141" s="240"/>
      <c r="M141" s="241"/>
      <c r="N141" s="242"/>
      <c r="O141" s="242"/>
      <c r="P141" s="242"/>
      <c r="Q141" s="242"/>
      <c r="R141" s="242"/>
      <c r="S141" s="242"/>
      <c r="T141" s="24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4" t="s">
        <v>182</v>
      </c>
      <c r="AU141" s="244" t="s">
        <v>132</v>
      </c>
      <c r="AV141" s="13" t="s">
        <v>132</v>
      </c>
      <c r="AW141" s="13" t="s">
        <v>32</v>
      </c>
      <c r="AX141" s="13" t="s">
        <v>76</v>
      </c>
      <c r="AY141" s="244" t="s">
        <v>125</v>
      </c>
    </row>
    <row r="142" s="14" customFormat="1">
      <c r="A142" s="14"/>
      <c r="B142" s="245"/>
      <c r="C142" s="246"/>
      <c r="D142" s="235" t="s">
        <v>182</v>
      </c>
      <c r="E142" s="247" t="s">
        <v>1</v>
      </c>
      <c r="F142" s="248" t="s">
        <v>209</v>
      </c>
      <c r="G142" s="246"/>
      <c r="H142" s="249">
        <v>118.8</v>
      </c>
      <c r="I142" s="250"/>
      <c r="J142" s="246"/>
      <c r="K142" s="246"/>
      <c r="L142" s="251"/>
      <c r="M142" s="252"/>
      <c r="N142" s="253"/>
      <c r="O142" s="253"/>
      <c r="P142" s="253"/>
      <c r="Q142" s="253"/>
      <c r="R142" s="253"/>
      <c r="S142" s="253"/>
      <c r="T142" s="25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5" t="s">
        <v>182</v>
      </c>
      <c r="AU142" s="255" t="s">
        <v>132</v>
      </c>
      <c r="AV142" s="14" t="s">
        <v>131</v>
      </c>
      <c r="AW142" s="14" t="s">
        <v>32</v>
      </c>
      <c r="AX142" s="14" t="s">
        <v>84</v>
      </c>
      <c r="AY142" s="255" t="s">
        <v>125</v>
      </c>
    </row>
    <row r="143" s="2" customFormat="1" ht="21.0566" customHeight="1">
      <c r="A143" s="38"/>
      <c r="B143" s="39"/>
      <c r="C143" s="219" t="s">
        <v>138</v>
      </c>
      <c r="D143" s="219" t="s">
        <v>127</v>
      </c>
      <c r="E143" s="220" t="s">
        <v>185</v>
      </c>
      <c r="F143" s="221" t="s">
        <v>186</v>
      </c>
      <c r="G143" s="222" t="s">
        <v>175</v>
      </c>
      <c r="H143" s="223">
        <v>60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42</v>
      </c>
      <c r="O143" s="91"/>
      <c r="P143" s="229">
        <f>O143*H143</f>
        <v>0</v>
      </c>
      <c r="Q143" s="229">
        <v>0.019890000000000001</v>
      </c>
      <c r="R143" s="229">
        <f>Q143*H143</f>
        <v>1.1934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131</v>
      </c>
      <c r="AT143" s="231" t="s">
        <v>127</v>
      </c>
      <c r="AU143" s="231" t="s">
        <v>132</v>
      </c>
      <c r="AY143" s="17" t="s">
        <v>125</v>
      </c>
      <c r="BE143" s="232">
        <f>IF(N143="základná",J143,0)</f>
        <v>0</v>
      </c>
      <c r="BF143" s="232">
        <f>IF(N143="znížená",J143,0)</f>
        <v>0</v>
      </c>
      <c r="BG143" s="232">
        <f>IF(N143="zákl. prenesená",J143,0)</f>
        <v>0</v>
      </c>
      <c r="BH143" s="232">
        <f>IF(N143="zníž. prenesená",J143,0)</f>
        <v>0</v>
      </c>
      <c r="BI143" s="232">
        <f>IF(N143="nulová",J143,0)</f>
        <v>0</v>
      </c>
      <c r="BJ143" s="17" t="s">
        <v>132</v>
      </c>
      <c r="BK143" s="232">
        <f>ROUND(I143*H143,2)</f>
        <v>0</v>
      </c>
      <c r="BL143" s="17" t="s">
        <v>131</v>
      </c>
      <c r="BM143" s="231" t="s">
        <v>687</v>
      </c>
    </row>
    <row r="144" s="13" customFormat="1">
      <c r="A144" s="13"/>
      <c r="B144" s="233"/>
      <c r="C144" s="234"/>
      <c r="D144" s="235" t="s">
        <v>182</v>
      </c>
      <c r="E144" s="236" t="s">
        <v>1</v>
      </c>
      <c r="F144" s="237" t="s">
        <v>688</v>
      </c>
      <c r="G144" s="234"/>
      <c r="H144" s="238">
        <v>60</v>
      </c>
      <c r="I144" s="239"/>
      <c r="J144" s="234"/>
      <c r="K144" s="234"/>
      <c r="L144" s="240"/>
      <c r="M144" s="241"/>
      <c r="N144" s="242"/>
      <c r="O144" s="242"/>
      <c r="P144" s="242"/>
      <c r="Q144" s="242"/>
      <c r="R144" s="242"/>
      <c r="S144" s="242"/>
      <c r="T144" s="24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4" t="s">
        <v>182</v>
      </c>
      <c r="AU144" s="244" t="s">
        <v>132</v>
      </c>
      <c r="AV144" s="13" t="s">
        <v>132</v>
      </c>
      <c r="AW144" s="13" t="s">
        <v>32</v>
      </c>
      <c r="AX144" s="13" t="s">
        <v>84</v>
      </c>
      <c r="AY144" s="244" t="s">
        <v>125</v>
      </c>
    </row>
    <row r="145" s="2" customFormat="1" ht="21.0566" customHeight="1">
      <c r="A145" s="38"/>
      <c r="B145" s="39"/>
      <c r="C145" s="219" t="s">
        <v>131</v>
      </c>
      <c r="D145" s="219" t="s">
        <v>127</v>
      </c>
      <c r="E145" s="220" t="s">
        <v>689</v>
      </c>
      <c r="F145" s="221" t="s">
        <v>690</v>
      </c>
      <c r="G145" s="222" t="s">
        <v>691</v>
      </c>
      <c r="H145" s="223">
        <v>40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42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131</v>
      </c>
      <c r="AT145" s="231" t="s">
        <v>127</v>
      </c>
      <c r="AU145" s="231" t="s">
        <v>132</v>
      </c>
      <c r="AY145" s="17" t="s">
        <v>125</v>
      </c>
      <c r="BE145" s="232">
        <f>IF(N145="základná",J145,0)</f>
        <v>0</v>
      </c>
      <c r="BF145" s="232">
        <f>IF(N145="znížená",J145,0)</f>
        <v>0</v>
      </c>
      <c r="BG145" s="232">
        <f>IF(N145="zákl. prenesená",J145,0)</f>
        <v>0</v>
      </c>
      <c r="BH145" s="232">
        <f>IF(N145="zníž. prenesená",J145,0)</f>
        <v>0</v>
      </c>
      <c r="BI145" s="232">
        <f>IF(N145="nulová",J145,0)</f>
        <v>0</v>
      </c>
      <c r="BJ145" s="17" t="s">
        <v>132</v>
      </c>
      <c r="BK145" s="232">
        <f>ROUND(I145*H145,2)</f>
        <v>0</v>
      </c>
      <c r="BL145" s="17" t="s">
        <v>131</v>
      </c>
      <c r="BM145" s="231" t="s">
        <v>692</v>
      </c>
    </row>
    <row r="146" s="13" customFormat="1">
      <c r="A146" s="13"/>
      <c r="B146" s="233"/>
      <c r="C146" s="234"/>
      <c r="D146" s="235" t="s">
        <v>182</v>
      </c>
      <c r="E146" s="236" t="s">
        <v>1</v>
      </c>
      <c r="F146" s="237" t="s">
        <v>693</v>
      </c>
      <c r="G146" s="234"/>
      <c r="H146" s="238">
        <v>40</v>
      </c>
      <c r="I146" s="239"/>
      <c r="J146" s="234"/>
      <c r="K146" s="234"/>
      <c r="L146" s="240"/>
      <c r="M146" s="241"/>
      <c r="N146" s="242"/>
      <c r="O146" s="242"/>
      <c r="P146" s="242"/>
      <c r="Q146" s="242"/>
      <c r="R146" s="242"/>
      <c r="S146" s="242"/>
      <c r="T146" s="24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4" t="s">
        <v>182</v>
      </c>
      <c r="AU146" s="244" t="s">
        <v>132</v>
      </c>
      <c r="AV146" s="13" t="s">
        <v>132</v>
      </c>
      <c r="AW146" s="13" t="s">
        <v>32</v>
      </c>
      <c r="AX146" s="13" t="s">
        <v>84</v>
      </c>
      <c r="AY146" s="244" t="s">
        <v>125</v>
      </c>
    </row>
    <row r="147" s="2" customFormat="1" ht="31.92453" customHeight="1">
      <c r="A147" s="38"/>
      <c r="B147" s="39"/>
      <c r="C147" s="219" t="s">
        <v>145</v>
      </c>
      <c r="D147" s="219" t="s">
        <v>127</v>
      </c>
      <c r="E147" s="220" t="s">
        <v>694</v>
      </c>
      <c r="F147" s="221" t="s">
        <v>695</v>
      </c>
      <c r="G147" s="222" t="s">
        <v>696</v>
      </c>
      <c r="H147" s="223">
        <v>5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42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131</v>
      </c>
      <c r="AT147" s="231" t="s">
        <v>127</v>
      </c>
      <c r="AU147" s="231" t="s">
        <v>132</v>
      </c>
      <c r="AY147" s="17" t="s">
        <v>125</v>
      </c>
      <c r="BE147" s="232">
        <f>IF(N147="základná",J147,0)</f>
        <v>0</v>
      </c>
      <c r="BF147" s="232">
        <f>IF(N147="znížená",J147,0)</f>
        <v>0</v>
      </c>
      <c r="BG147" s="232">
        <f>IF(N147="zákl. prenesená",J147,0)</f>
        <v>0</v>
      </c>
      <c r="BH147" s="232">
        <f>IF(N147="zníž. prenesená",J147,0)</f>
        <v>0</v>
      </c>
      <c r="BI147" s="232">
        <f>IF(N147="nulová",J147,0)</f>
        <v>0</v>
      </c>
      <c r="BJ147" s="17" t="s">
        <v>132</v>
      </c>
      <c r="BK147" s="232">
        <f>ROUND(I147*H147,2)</f>
        <v>0</v>
      </c>
      <c r="BL147" s="17" t="s">
        <v>131</v>
      </c>
      <c r="BM147" s="231" t="s">
        <v>697</v>
      </c>
    </row>
    <row r="148" s="2" customFormat="1" ht="31.92453" customHeight="1">
      <c r="A148" s="38"/>
      <c r="B148" s="39"/>
      <c r="C148" s="219" t="s">
        <v>149</v>
      </c>
      <c r="D148" s="219" t="s">
        <v>127</v>
      </c>
      <c r="E148" s="220" t="s">
        <v>698</v>
      </c>
      <c r="F148" s="221" t="s">
        <v>699</v>
      </c>
      <c r="G148" s="222" t="s">
        <v>180</v>
      </c>
      <c r="H148" s="223">
        <v>15</v>
      </c>
      <c r="I148" s="224"/>
      <c r="J148" s="225">
        <f>ROUND(I148*H148,2)</f>
        <v>0</v>
      </c>
      <c r="K148" s="226"/>
      <c r="L148" s="44"/>
      <c r="M148" s="227" t="s">
        <v>1</v>
      </c>
      <c r="N148" s="228" t="s">
        <v>42</v>
      </c>
      <c r="O148" s="91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1" t="s">
        <v>131</v>
      </c>
      <c r="AT148" s="231" t="s">
        <v>127</v>
      </c>
      <c r="AU148" s="231" t="s">
        <v>132</v>
      </c>
      <c r="AY148" s="17" t="s">
        <v>125</v>
      </c>
      <c r="BE148" s="232">
        <f>IF(N148="základná",J148,0)</f>
        <v>0</v>
      </c>
      <c r="BF148" s="232">
        <f>IF(N148="znížená",J148,0)</f>
        <v>0</v>
      </c>
      <c r="BG148" s="232">
        <f>IF(N148="zákl. prenesená",J148,0)</f>
        <v>0</v>
      </c>
      <c r="BH148" s="232">
        <f>IF(N148="zníž. prenesená",J148,0)</f>
        <v>0</v>
      </c>
      <c r="BI148" s="232">
        <f>IF(N148="nulová",J148,0)</f>
        <v>0</v>
      </c>
      <c r="BJ148" s="17" t="s">
        <v>132</v>
      </c>
      <c r="BK148" s="232">
        <f>ROUND(I148*H148,2)</f>
        <v>0</v>
      </c>
      <c r="BL148" s="17" t="s">
        <v>131</v>
      </c>
      <c r="BM148" s="231" t="s">
        <v>700</v>
      </c>
    </row>
    <row r="149" s="13" customFormat="1">
      <c r="A149" s="13"/>
      <c r="B149" s="233"/>
      <c r="C149" s="234"/>
      <c r="D149" s="235" t="s">
        <v>182</v>
      </c>
      <c r="E149" s="236" t="s">
        <v>1</v>
      </c>
      <c r="F149" s="237" t="s">
        <v>701</v>
      </c>
      <c r="G149" s="234"/>
      <c r="H149" s="238">
        <v>15</v>
      </c>
      <c r="I149" s="239"/>
      <c r="J149" s="234"/>
      <c r="K149" s="234"/>
      <c r="L149" s="240"/>
      <c r="M149" s="241"/>
      <c r="N149" s="242"/>
      <c r="O149" s="242"/>
      <c r="P149" s="242"/>
      <c r="Q149" s="242"/>
      <c r="R149" s="242"/>
      <c r="S149" s="242"/>
      <c r="T149" s="24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4" t="s">
        <v>182</v>
      </c>
      <c r="AU149" s="244" t="s">
        <v>132</v>
      </c>
      <c r="AV149" s="13" t="s">
        <v>132</v>
      </c>
      <c r="AW149" s="13" t="s">
        <v>32</v>
      </c>
      <c r="AX149" s="13" t="s">
        <v>84</v>
      </c>
      <c r="AY149" s="244" t="s">
        <v>125</v>
      </c>
    </row>
    <row r="150" s="2" customFormat="1" ht="16.30189" customHeight="1">
      <c r="A150" s="38"/>
      <c r="B150" s="39"/>
      <c r="C150" s="219" t="s">
        <v>153</v>
      </c>
      <c r="D150" s="219" t="s">
        <v>127</v>
      </c>
      <c r="E150" s="220" t="s">
        <v>702</v>
      </c>
      <c r="F150" s="221" t="s">
        <v>703</v>
      </c>
      <c r="G150" s="222" t="s">
        <v>180</v>
      </c>
      <c r="H150" s="223">
        <v>29.25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42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131</v>
      </c>
      <c r="AT150" s="231" t="s">
        <v>127</v>
      </c>
      <c r="AU150" s="231" t="s">
        <v>132</v>
      </c>
      <c r="AY150" s="17" t="s">
        <v>125</v>
      </c>
      <c r="BE150" s="232">
        <f>IF(N150="základná",J150,0)</f>
        <v>0</v>
      </c>
      <c r="BF150" s="232">
        <f>IF(N150="znížená",J150,0)</f>
        <v>0</v>
      </c>
      <c r="BG150" s="232">
        <f>IF(N150="zákl. prenesená",J150,0)</f>
        <v>0</v>
      </c>
      <c r="BH150" s="232">
        <f>IF(N150="zníž. prenesená",J150,0)</f>
        <v>0</v>
      </c>
      <c r="BI150" s="232">
        <f>IF(N150="nulová",J150,0)</f>
        <v>0</v>
      </c>
      <c r="BJ150" s="17" t="s">
        <v>132</v>
      </c>
      <c r="BK150" s="232">
        <f>ROUND(I150*H150,2)</f>
        <v>0</v>
      </c>
      <c r="BL150" s="17" t="s">
        <v>131</v>
      </c>
      <c r="BM150" s="231" t="s">
        <v>704</v>
      </c>
    </row>
    <row r="151" s="13" customFormat="1">
      <c r="A151" s="13"/>
      <c r="B151" s="233"/>
      <c r="C151" s="234"/>
      <c r="D151" s="235" t="s">
        <v>182</v>
      </c>
      <c r="E151" s="236" t="s">
        <v>1</v>
      </c>
      <c r="F151" s="237" t="s">
        <v>705</v>
      </c>
      <c r="G151" s="234"/>
      <c r="H151" s="238">
        <v>29.25</v>
      </c>
      <c r="I151" s="239"/>
      <c r="J151" s="234"/>
      <c r="K151" s="234"/>
      <c r="L151" s="240"/>
      <c r="M151" s="241"/>
      <c r="N151" s="242"/>
      <c r="O151" s="242"/>
      <c r="P151" s="242"/>
      <c r="Q151" s="242"/>
      <c r="R151" s="242"/>
      <c r="S151" s="242"/>
      <c r="T151" s="24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4" t="s">
        <v>182</v>
      </c>
      <c r="AU151" s="244" t="s">
        <v>132</v>
      </c>
      <c r="AV151" s="13" t="s">
        <v>132</v>
      </c>
      <c r="AW151" s="13" t="s">
        <v>32</v>
      </c>
      <c r="AX151" s="13" t="s">
        <v>84</v>
      </c>
      <c r="AY151" s="244" t="s">
        <v>125</v>
      </c>
    </row>
    <row r="152" s="2" customFormat="1" ht="21.0566" customHeight="1">
      <c r="A152" s="38"/>
      <c r="B152" s="39"/>
      <c r="C152" s="219" t="s">
        <v>157</v>
      </c>
      <c r="D152" s="219" t="s">
        <v>127</v>
      </c>
      <c r="E152" s="220" t="s">
        <v>706</v>
      </c>
      <c r="F152" s="221" t="s">
        <v>707</v>
      </c>
      <c r="G152" s="222" t="s">
        <v>180</v>
      </c>
      <c r="H152" s="223">
        <v>8.7750000000000004</v>
      </c>
      <c r="I152" s="224"/>
      <c r="J152" s="225">
        <f>ROUND(I152*H152,2)</f>
        <v>0</v>
      </c>
      <c r="K152" s="226"/>
      <c r="L152" s="44"/>
      <c r="M152" s="227" t="s">
        <v>1</v>
      </c>
      <c r="N152" s="228" t="s">
        <v>42</v>
      </c>
      <c r="O152" s="91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1" t="s">
        <v>131</v>
      </c>
      <c r="AT152" s="231" t="s">
        <v>127</v>
      </c>
      <c r="AU152" s="231" t="s">
        <v>132</v>
      </c>
      <c r="AY152" s="17" t="s">
        <v>125</v>
      </c>
      <c r="BE152" s="232">
        <f>IF(N152="základná",J152,0)</f>
        <v>0</v>
      </c>
      <c r="BF152" s="232">
        <f>IF(N152="znížená",J152,0)</f>
        <v>0</v>
      </c>
      <c r="BG152" s="232">
        <f>IF(N152="zákl. prenesená",J152,0)</f>
        <v>0</v>
      </c>
      <c r="BH152" s="232">
        <f>IF(N152="zníž. prenesená",J152,0)</f>
        <v>0</v>
      </c>
      <c r="BI152" s="232">
        <f>IF(N152="nulová",J152,0)</f>
        <v>0</v>
      </c>
      <c r="BJ152" s="17" t="s">
        <v>132</v>
      </c>
      <c r="BK152" s="232">
        <f>ROUND(I152*H152,2)</f>
        <v>0</v>
      </c>
      <c r="BL152" s="17" t="s">
        <v>131</v>
      </c>
      <c r="BM152" s="231" t="s">
        <v>708</v>
      </c>
    </row>
    <row r="153" s="13" customFormat="1">
      <c r="A153" s="13"/>
      <c r="B153" s="233"/>
      <c r="C153" s="234"/>
      <c r="D153" s="235" t="s">
        <v>182</v>
      </c>
      <c r="E153" s="236" t="s">
        <v>1</v>
      </c>
      <c r="F153" s="237" t="s">
        <v>709</v>
      </c>
      <c r="G153" s="234"/>
      <c r="H153" s="238">
        <v>29.25</v>
      </c>
      <c r="I153" s="239"/>
      <c r="J153" s="234"/>
      <c r="K153" s="234"/>
      <c r="L153" s="240"/>
      <c r="M153" s="241"/>
      <c r="N153" s="242"/>
      <c r="O153" s="242"/>
      <c r="P153" s="242"/>
      <c r="Q153" s="242"/>
      <c r="R153" s="242"/>
      <c r="S153" s="242"/>
      <c r="T153" s="24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4" t="s">
        <v>182</v>
      </c>
      <c r="AU153" s="244" t="s">
        <v>132</v>
      </c>
      <c r="AV153" s="13" t="s">
        <v>132</v>
      </c>
      <c r="AW153" s="13" t="s">
        <v>32</v>
      </c>
      <c r="AX153" s="13" t="s">
        <v>84</v>
      </c>
      <c r="AY153" s="244" t="s">
        <v>125</v>
      </c>
    </row>
    <row r="154" s="13" customFormat="1">
      <c r="A154" s="13"/>
      <c r="B154" s="233"/>
      <c r="C154" s="234"/>
      <c r="D154" s="235" t="s">
        <v>182</v>
      </c>
      <c r="E154" s="234"/>
      <c r="F154" s="237" t="s">
        <v>710</v>
      </c>
      <c r="G154" s="234"/>
      <c r="H154" s="238">
        <v>8.7750000000000004</v>
      </c>
      <c r="I154" s="239"/>
      <c r="J154" s="234"/>
      <c r="K154" s="234"/>
      <c r="L154" s="240"/>
      <c r="M154" s="241"/>
      <c r="N154" s="242"/>
      <c r="O154" s="242"/>
      <c r="P154" s="242"/>
      <c r="Q154" s="242"/>
      <c r="R154" s="242"/>
      <c r="S154" s="242"/>
      <c r="T154" s="24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4" t="s">
        <v>182</v>
      </c>
      <c r="AU154" s="244" t="s">
        <v>132</v>
      </c>
      <c r="AV154" s="13" t="s">
        <v>132</v>
      </c>
      <c r="AW154" s="13" t="s">
        <v>4</v>
      </c>
      <c r="AX154" s="13" t="s">
        <v>84</v>
      </c>
      <c r="AY154" s="244" t="s">
        <v>125</v>
      </c>
    </row>
    <row r="155" s="2" customFormat="1" ht="21.0566" customHeight="1">
      <c r="A155" s="38"/>
      <c r="B155" s="39"/>
      <c r="C155" s="219" t="s">
        <v>161</v>
      </c>
      <c r="D155" s="219" t="s">
        <v>127</v>
      </c>
      <c r="E155" s="220" t="s">
        <v>711</v>
      </c>
      <c r="F155" s="221" t="s">
        <v>712</v>
      </c>
      <c r="G155" s="222" t="s">
        <v>180</v>
      </c>
      <c r="H155" s="223">
        <v>71.189999999999998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42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131</v>
      </c>
      <c r="AT155" s="231" t="s">
        <v>127</v>
      </c>
      <c r="AU155" s="231" t="s">
        <v>132</v>
      </c>
      <c r="AY155" s="17" t="s">
        <v>125</v>
      </c>
      <c r="BE155" s="232">
        <f>IF(N155="základná",J155,0)</f>
        <v>0</v>
      </c>
      <c r="BF155" s="232">
        <f>IF(N155="znížená",J155,0)</f>
        <v>0</v>
      </c>
      <c r="BG155" s="232">
        <f>IF(N155="zákl. prenesená",J155,0)</f>
        <v>0</v>
      </c>
      <c r="BH155" s="232">
        <f>IF(N155="zníž. prenesená",J155,0)</f>
        <v>0</v>
      </c>
      <c r="BI155" s="232">
        <f>IF(N155="nulová",J155,0)</f>
        <v>0</v>
      </c>
      <c r="BJ155" s="17" t="s">
        <v>132</v>
      </c>
      <c r="BK155" s="232">
        <f>ROUND(I155*H155,2)</f>
        <v>0</v>
      </c>
      <c r="BL155" s="17" t="s">
        <v>131</v>
      </c>
      <c r="BM155" s="231" t="s">
        <v>713</v>
      </c>
    </row>
    <row r="156" s="13" customFormat="1">
      <c r="A156" s="13"/>
      <c r="B156" s="233"/>
      <c r="C156" s="234"/>
      <c r="D156" s="235" t="s">
        <v>182</v>
      </c>
      <c r="E156" s="236" t="s">
        <v>1</v>
      </c>
      <c r="F156" s="237" t="s">
        <v>714</v>
      </c>
      <c r="G156" s="234"/>
      <c r="H156" s="238">
        <v>71.189999999999998</v>
      </c>
      <c r="I156" s="239"/>
      <c r="J156" s="234"/>
      <c r="K156" s="234"/>
      <c r="L156" s="240"/>
      <c r="M156" s="241"/>
      <c r="N156" s="242"/>
      <c r="O156" s="242"/>
      <c r="P156" s="242"/>
      <c r="Q156" s="242"/>
      <c r="R156" s="242"/>
      <c r="S156" s="242"/>
      <c r="T156" s="24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4" t="s">
        <v>182</v>
      </c>
      <c r="AU156" s="244" t="s">
        <v>132</v>
      </c>
      <c r="AV156" s="13" t="s">
        <v>132</v>
      </c>
      <c r="AW156" s="13" t="s">
        <v>32</v>
      </c>
      <c r="AX156" s="13" t="s">
        <v>84</v>
      </c>
      <c r="AY156" s="244" t="s">
        <v>125</v>
      </c>
    </row>
    <row r="157" s="2" customFormat="1" ht="21.0566" customHeight="1">
      <c r="A157" s="38"/>
      <c r="B157" s="39"/>
      <c r="C157" s="219" t="s">
        <v>165</v>
      </c>
      <c r="D157" s="219" t="s">
        <v>127</v>
      </c>
      <c r="E157" s="220" t="s">
        <v>715</v>
      </c>
      <c r="F157" s="221" t="s">
        <v>716</v>
      </c>
      <c r="G157" s="222" t="s">
        <v>180</v>
      </c>
      <c r="H157" s="223">
        <v>21.356999999999999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42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131</v>
      </c>
      <c r="AT157" s="231" t="s">
        <v>127</v>
      </c>
      <c r="AU157" s="231" t="s">
        <v>132</v>
      </c>
      <c r="AY157" s="17" t="s">
        <v>125</v>
      </c>
      <c r="BE157" s="232">
        <f>IF(N157="základná",J157,0)</f>
        <v>0</v>
      </c>
      <c r="BF157" s="232">
        <f>IF(N157="znížená",J157,0)</f>
        <v>0</v>
      </c>
      <c r="BG157" s="232">
        <f>IF(N157="zákl. prenesená",J157,0)</f>
        <v>0</v>
      </c>
      <c r="BH157" s="232">
        <f>IF(N157="zníž. prenesená",J157,0)</f>
        <v>0</v>
      </c>
      <c r="BI157" s="232">
        <f>IF(N157="nulová",J157,0)</f>
        <v>0</v>
      </c>
      <c r="BJ157" s="17" t="s">
        <v>132</v>
      </c>
      <c r="BK157" s="232">
        <f>ROUND(I157*H157,2)</f>
        <v>0</v>
      </c>
      <c r="BL157" s="17" t="s">
        <v>131</v>
      </c>
      <c r="BM157" s="231" t="s">
        <v>717</v>
      </c>
    </row>
    <row r="158" s="13" customFormat="1">
      <c r="A158" s="13"/>
      <c r="B158" s="233"/>
      <c r="C158" s="234"/>
      <c r="D158" s="235" t="s">
        <v>182</v>
      </c>
      <c r="E158" s="236" t="s">
        <v>1</v>
      </c>
      <c r="F158" s="237" t="s">
        <v>718</v>
      </c>
      <c r="G158" s="234"/>
      <c r="H158" s="238">
        <v>71.189999999999998</v>
      </c>
      <c r="I158" s="239"/>
      <c r="J158" s="234"/>
      <c r="K158" s="234"/>
      <c r="L158" s="240"/>
      <c r="M158" s="241"/>
      <c r="N158" s="242"/>
      <c r="O158" s="242"/>
      <c r="P158" s="242"/>
      <c r="Q158" s="242"/>
      <c r="R158" s="242"/>
      <c r="S158" s="242"/>
      <c r="T158" s="24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4" t="s">
        <v>182</v>
      </c>
      <c r="AU158" s="244" t="s">
        <v>132</v>
      </c>
      <c r="AV158" s="13" t="s">
        <v>132</v>
      </c>
      <c r="AW158" s="13" t="s">
        <v>32</v>
      </c>
      <c r="AX158" s="13" t="s">
        <v>84</v>
      </c>
      <c r="AY158" s="244" t="s">
        <v>125</v>
      </c>
    </row>
    <row r="159" s="13" customFormat="1">
      <c r="A159" s="13"/>
      <c r="B159" s="233"/>
      <c r="C159" s="234"/>
      <c r="D159" s="235" t="s">
        <v>182</v>
      </c>
      <c r="E159" s="234"/>
      <c r="F159" s="237" t="s">
        <v>719</v>
      </c>
      <c r="G159" s="234"/>
      <c r="H159" s="238">
        <v>21.356999999999999</v>
      </c>
      <c r="I159" s="239"/>
      <c r="J159" s="234"/>
      <c r="K159" s="234"/>
      <c r="L159" s="240"/>
      <c r="M159" s="241"/>
      <c r="N159" s="242"/>
      <c r="O159" s="242"/>
      <c r="P159" s="242"/>
      <c r="Q159" s="242"/>
      <c r="R159" s="242"/>
      <c r="S159" s="242"/>
      <c r="T159" s="24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4" t="s">
        <v>182</v>
      </c>
      <c r="AU159" s="244" t="s">
        <v>132</v>
      </c>
      <c r="AV159" s="13" t="s">
        <v>132</v>
      </c>
      <c r="AW159" s="13" t="s">
        <v>4</v>
      </c>
      <c r="AX159" s="13" t="s">
        <v>84</v>
      </c>
      <c r="AY159" s="244" t="s">
        <v>125</v>
      </c>
    </row>
    <row r="160" s="2" customFormat="1" ht="21.0566" customHeight="1">
      <c r="A160" s="38"/>
      <c r="B160" s="39"/>
      <c r="C160" s="219" t="s">
        <v>81</v>
      </c>
      <c r="D160" s="219" t="s">
        <v>127</v>
      </c>
      <c r="E160" s="220" t="s">
        <v>219</v>
      </c>
      <c r="F160" s="221" t="s">
        <v>220</v>
      </c>
      <c r="G160" s="222" t="s">
        <v>180</v>
      </c>
      <c r="H160" s="223">
        <v>10.952</v>
      </c>
      <c r="I160" s="224"/>
      <c r="J160" s="225">
        <f>ROUND(I160*H160,2)</f>
        <v>0</v>
      </c>
      <c r="K160" s="226"/>
      <c r="L160" s="44"/>
      <c r="M160" s="227" t="s">
        <v>1</v>
      </c>
      <c r="N160" s="228" t="s">
        <v>42</v>
      </c>
      <c r="O160" s="91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1" t="s">
        <v>131</v>
      </c>
      <c r="AT160" s="231" t="s">
        <v>127</v>
      </c>
      <c r="AU160" s="231" t="s">
        <v>132</v>
      </c>
      <c r="AY160" s="17" t="s">
        <v>125</v>
      </c>
      <c r="BE160" s="232">
        <f>IF(N160="základná",J160,0)</f>
        <v>0</v>
      </c>
      <c r="BF160" s="232">
        <f>IF(N160="znížená",J160,0)</f>
        <v>0</v>
      </c>
      <c r="BG160" s="232">
        <f>IF(N160="zákl. prenesená",J160,0)</f>
        <v>0</v>
      </c>
      <c r="BH160" s="232">
        <f>IF(N160="zníž. prenesená",J160,0)</f>
        <v>0</v>
      </c>
      <c r="BI160" s="232">
        <f>IF(N160="nulová",J160,0)</f>
        <v>0</v>
      </c>
      <c r="BJ160" s="17" t="s">
        <v>132</v>
      </c>
      <c r="BK160" s="232">
        <f>ROUND(I160*H160,2)</f>
        <v>0</v>
      </c>
      <c r="BL160" s="17" t="s">
        <v>131</v>
      </c>
      <c r="BM160" s="231" t="s">
        <v>720</v>
      </c>
    </row>
    <row r="161" s="13" customFormat="1">
      <c r="A161" s="13"/>
      <c r="B161" s="233"/>
      <c r="C161" s="234"/>
      <c r="D161" s="235" t="s">
        <v>182</v>
      </c>
      <c r="E161" s="236" t="s">
        <v>1</v>
      </c>
      <c r="F161" s="237" t="s">
        <v>721</v>
      </c>
      <c r="G161" s="234"/>
      <c r="H161" s="238">
        <v>10.952</v>
      </c>
      <c r="I161" s="239"/>
      <c r="J161" s="234"/>
      <c r="K161" s="234"/>
      <c r="L161" s="240"/>
      <c r="M161" s="241"/>
      <c r="N161" s="242"/>
      <c r="O161" s="242"/>
      <c r="P161" s="242"/>
      <c r="Q161" s="242"/>
      <c r="R161" s="242"/>
      <c r="S161" s="242"/>
      <c r="T161" s="24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4" t="s">
        <v>182</v>
      </c>
      <c r="AU161" s="244" t="s">
        <v>132</v>
      </c>
      <c r="AV161" s="13" t="s">
        <v>132</v>
      </c>
      <c r="AW161" s="13" t="s">
        <v>32</v>
      </c>
      <c r="AX161" s="13" t="s">
        <v>76</v>
      </c>
      <c r="AY161" s="244" t="s">
        <v>125</v>
      </c>
    </row>
    <row r="162" s="14" customFormat="1">
      <c r="A162" s="14"/>
      <c r="B162" s="245"/>
      <c r="C162" s="246"/>
      <c r="D162" s="235" t="s">
        <v>182</v>
      </c>
      <c r="E162" s="247" t="s">
        <v>1</v>
      </c>
      <c r="F162" s="248" t="s">
        <v>209</v>
      </c>
      <c r="G162" s="246"/>
      <c r="H162" s="249">
        <v>10.952</v>
      </c>
      <c r="I162" s="250"/>
      <c r="J162" s="246"/>
      <c r="K162" s="246"/>
      <c r="L162" s="251"/>
      <c r="M162" s="252"/>
      <c r="N162" s="253"/>
      <c r="O162" s="253"/>
      <c r="P162" s="253"/>
      <c r="Q162" s="253"/>
      <c r="R162" s="253"/>
      <c r="S162" s="253"/>
      <c r="T162" s="25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55" t="s">
        <v>182</v>
      </c>
      <c r="AU162" s="255" t="s">
        <v>132</v>
      </c>
      <c r="AV162" s="14" t="s">
        <v>131</v>
      </c>
      <c r="AW162" s="14" t="s">
        <v>32</v>
      </c>
      <c r="AX162" s="14" t="s">
        <v>84</v>
      </c>
      <c r="AY162" s="255" t="s">
        <v>125</v>
      </c>
    </row>
    <row r="163" s="2" customFormat="1" ht="31.92453" customHeight="1">
      <c r="A163" s="38"/>
      <c r="B163" s="39"/>
      <c r="C163" s="219" t="s">
        <v>172</v>
      </c>
      <c r="D163" s="219" t="s">
        <v>127</v>
      </c>
      <c r="E163" s="220" t="s">
        <v>224</v>
      </c>
      <c r="F163" s="221" t="s">
        <v>225</v>
      </c>
      <c r="G163" s="222" t="s">
        <v>180</v>
      </c>
      <c r="H163" s="223">
        <v>3.286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42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131</v>
      </c>
      <c r="AT163" s="231" t="s">
        <v>127</v>
      </c>
      <c r="AU163" s="231" t="s">
        <v>132</v>
      </c>
      <c r="AY163" s="17" t="s">
        <v>125</v>
      </c>
      <c r="BE163" s="232">
        <f>IF(N163="základná",J163,0)</f>
        <v>0</v>
      </c>
      <c r="BF163" s="232">
        <f>IF(N163="znížená",J163,0)</f>
        <v>0</v>
      </c>
      <c r="BG163" s="232">
        <f>IF(N163="zákl. prenesená",J163,0)</f>
        <v>0</v>
      </c>
      <c r="BH163" s="232">
        <f>IF(N163="zníž. prenesená",J163,0)</f>
        <v>0</v>
      </c>
      <c r="BI163" s="232">
        <f>IF(N163="nulová",J163,0)</f>
        <v>0</v>
      </c>
      <c r="BJ163" s="17" t="s">
        <v>132</v>
      </c>
      <c r="BK163" s="232">
        <f>ROUND(I163*H163,2)</f>
        <v>0</v>
      </c>
      <c r="BL163" s="17" t="s">
        <v>131</v>
      </c>
      <c r="BM163" s="231" t="s">
        <v>722</v>
      </c>
    </row>
    <row r="164" s="13" customFormat="1">
      <c r="A164" s="13"/>
      <c r="B164" s="233"/>
      <c r="C164" s="234"/>
      <c r="D164" s="235" t="s">
        <v>182</v>
      </c>
      <c r="E164" s="236" t="s">
        <v>1</v>
      </c>
      <c r="F164" s="237" t="s">
        <v>723</v>
      </c>
      <c r="G164" s="234"/>
      <c r="H164" s="238">
        <v>10.952</v>
      </c>
      <c r="I164" s="239"/>
      <c r="J164" s="234"/>
      <c r="K164" s="234"/>
      <c r="L164" s="240"/>
      <c r="M164" s="241"/>
      <c r="N164" s="242"/>
      <c r="O164" s="242"/>
      <c r="P164" s="242"/>
      <c r="Q164" s="242"/>
      <c r="R164" s="242"/>
      <c r="S164" s="242"/>
      <c r="T164" s="24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4" t="s">
        <v>182</v>
      </c>
      <c r="AU164" s="244" t="s">
        <v>132</v>
      </c>
      <c r="AV164" s="13" t="s">
        <v>132</v>
      </c>
      <c r="AW164" s="13" t="s">
        <v>32</v>
      </c>
      <c r="AX164" s="13" t="s">
        <v>84</v>
      </c>
      <c r="AY164" s="244" t="s">
        <v>125</v>
      </c>
    </row>
    <row r="165" s="13" customFormat="1">
      <c r="A165" s="13"/>
      <c r="B165" s="233"/>
      <c r="C165" s="234"/>
      <c r="D165" s="235" t="s">
        <v>182</v>
      </c>
      <c r="E165" s="234"/>
      <c r="F165" s="237" t="s">
        <v>724</v>
      </c>
      <c r="G165" s="234"/>
      <c r="H165" s="238">
        <v>3.286</v>
      </c>
      <c r="I165" s="239"/>
      <c r="J165" s="234"/>
      <c r="K165" s="234"/>
      <c r="L165" s="240"/>
      <c r="M165" s="241"/>
      <c r="N165" s="242"/>
      <c r="O165" s="242"/>
      <c r="P165" s="242"/>
      <c r="Q165" s="242"/>
      <c r="R165" s="242"/>
      <c r="S165" s="242"/>
      <c r="T165" s="24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4" t="s">
        <v>182</v>
      </c>
      <c r="AU165" s="244" t="s">
        <v>132</v>
      </c>
      <c r="AV165" s="13" t="s">
        <v>132</v>
      </c>
      <c r="AW165" s="13" t="s">
        <v>4</v>
      </c>
      <c r="AX165" s="13" t="s">
        <v>84</v>
      </c>
      <c r="AY165" s="244" t="s">
        <v>125</v>
      </c>
    </row>
    <row r="166" s="2" customFormat="1" ht="16.30189" customHeight="1">
      <c r="A166" s="38"/>
      <c r="B166" s="39"/>
      <c r="C166" s="219" t="s">
        <v>177</v>
      </c>
      <c r="D166" s="219" t="s">
        <v>127</v>
      </c>
      <c r="E166" s="220" t="s">
        <v>229</v>
      </c>
      <c r="F166" s="221" t="s">
        <v>230</v>
      </c>
      <c r="G166" s="222" t="s">
        <v>180</v>
      </c>
      <c r="H166" s="223">
        <v>4.1399999999999997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42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131</v>
      </c>
      <c r="AT166" s="231" t="s">
        <v>127</v>
      </c>
      <c r="AU166" s="231" t="s">
        <v>132</v>
      </c>
      <c r="AY166" s="17" t="s">
        <v>125</v>
      </c>
      <c r="BE166" s="232">
        <f>IF(N166="základná",J166,0)</f>
        <v>0</v>
      </c>
      <c r="BF166" s="232">
        <f>IF(N166="znížená",J166,0)</f>
        <v>0</v>
      </c>
      <c r="BG166" s="232">
        <f>IF(N166="zákl. prenesená",J166,0)</f>
        <v>0</v>
      </c>
      <c r="BH166" s="232">
        <f>IF(N166="zníž. prenesená",J166,0)</f>
        <v>0</v>
      </c>
      <c r="BI166" s="232">
        <f>IF(N166="nulová",J166,0)</f>
        <v>0</v>
      </c>
      <c r="BJ166" s="17" t="s">
        <v>132</v>
      </c>
      <c r="BK166" s="232">
        <f>ROUND(I166*H166,2)</f>
        <v>0</v>
      </c>
      <c r="BL166" s="17" t="s">
        <v>131</v>
      </c>
      <c r="BM166" s="231" t="s">
        <v>725</v>
      </c>
    </row>
    <row r="167" s="13" customFormat="1">
      <c r="A167" s="13"/>
      <c r="B167" s="233"/>
      <c r="C167" s="234"/>
      <c r="D167" s="235" t="s">
        <v>182</v>
      </c>
      <c r="E167" s="236" t="s">
        <v>1</v>
      </c>
      <c r="F167" s="237" t="s">
        <v>726</v>
      </c>
      <c r="G167" s="234"/>
      <c r="H167" s="238">
        <v>4.1399999999999997</v>
      </c>
      <c r="I167" s="239"/>
      <c r="J167" s="234"/>
      <c r="K167" s="234"/>
      <c r="L167" s="240"/>
      <c r="M167" s="241"/>
      <c r="N167" s="242"/>
      <c r="O167" s="242"/>
      <c r="P167" s="242"/>
      <c r="Q167" s="242"/>
      <c r="R167" s="242"/>
      <c r="S167" s="242"/>
      <c r="T167" s="24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4" t="s">
        <v>182</v>
      </c>
      <c r="AU167" s="244" t="s">
        <v>132</v>
      </c>
      <c r="AV167" s="13" t="s">
        <v>132</v>
      </c>
      <c r="AW167" s="13" t="s">
        <v>32</v>
      </c>
      <c r="AX167" s="13" t="s">
        <v>76</v>
      </c>
      <c r="AY167" s="244" t="s">
        <v>125</v>
      </c>
    </row>
    <row r="168" s="14" customFormat="1">
      <c r="A168" s="14"/>
      <c r="B168" s="245"/>
      <c r="C168" s="246"/>
      <c r="D168" s="235" t="s">
        <v>182</v>
      </c>
      <c r="E168" s="247" t="s">
        <v>1</v>
      </c>
      <c r="F168" s="248" t="s">
        <v>209</v>
      </c>
      <c r="G168" s="246"/>
      <c r="H168" s="249">
        <v>4.1399999999999997</v>
      </c>
      <c r="I168" s="250"/>
      <c r="J168" s="246"/>
      <c r="K168" s="246"/>
      <c r="L168" s="251"/>
      <c r="M168" s="252"/>
      <c r="N168" s="253"/>
      <c r="O168" s="253"/>
      <c r="P168" s="253"/>
      <c r="Q168" s="253"/>
      <c r="R168" s="253"/>
      <c r="S168" s="253"/>
      <c r="T168" s="25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5" t="s">
        <v>182</v>
      </c>
      <c r="AU168" s="255" t="s">
        <v>132</v>
      </c>
      <c r="AV168" s="14" t="s">
        <v>131</v>
      </c>
      <c r="AW168" s="14" t="s">
        <v>32</v>
      </c>
      <c r="AX168" s="14" t="s">
        <v>84</v>
      </c>
      <c r="AY168" s="255" t="s">
        <v>125</v>
      </c>
    </row>
    <row r="169" s="2" customFormat="1" ht="31.92453" customHeight="1">
      <c r="A169" s="38"/>
      <c r="B169" s="39"/>
      <c r="C169" s="219" t="s">
        <v>184</v>
      </c>
      <c r="D169" s="219" t="s">
        <v>127</v>
      </c>
      <c r="E169" s="220" t="s">
        <v>727</v>
      </c>
      <c r="F169" s="221" t="s">
        <v>728</v>
      </c>
      <c r="G169" s="222" t="s">
        <v>180</v>
      </c>
      <c r="H169" s="223">
        <v>1.242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42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131</v>
      </c>
      <c r="AT169" s="231" t="s">
        <v>127</v>
      </c>
      <c r="AU169" s="231" t="s">
        <v>132</v>
      </c>
      <c r="AY169" s="17" t="s">
        <v>125</v>
      </c>
      <c r="BE169" s="232">
        <f>IF(N169="základná",J169,0)</f>
        <v>0</v>
      </c>
      <c r="BF169" s="232">
        <f>IF(N169="znížená",J169,0)</f>
        <v>0</v>
      </c>
      <c r="BG169" s="232">
        <f>IF(N169="zákl. prenesená",J169,0)</f>
        <v>0</v>
      </c>
      <c r="BH169" s="232">
        <f>IF(N169="zníž. prenesená",J169,0)</f>
        <v>0</v>
      </c>
      <c r="BI169" s="232">
        <f>IF(N169="nulová",J169,0)</f>
        <v>0</v>
      </c>
      <c r="BJ169" s="17" t="s">
        <v>132</v>
      </c>
      <c r="BK169" s="232">
        <f>ROUND(I169*H169,2)</f>
        <v>0</v>
      </c>
      <c r="BL169" s="17" t="s">
        <v>131</v>
      </c>
      <c r="BM169" s="231" t="s">
        <v>729</v>
      </c>
    </row>
    <row r="170" s="13" customFormat="1">
      <c r="A170" s="13"/>
      <c r="B170" s="233"/>
      <c r="C170" s="234"/>
      <c r="D170" s="235" t="s">
        <v>182</v>
      </c>
      <c r="E170" s="236" t="s">
        <v>1</v>
      </c>
      <c r="F170" s="237" t="s">
        <v>730</v>
      </c>
      <c r="G170" s="234"/>
      <c r="H170" s="238">
        <v>4.1399999999999997</v>
      </c>
      <c r="I170" s="239"/>
      <c r="J170" s="234"/>
      <c r="K170" s="234"/>
      <c r="L170" s="240"/>
      <c r="M170" s="241"/>
      <c r="N170" s="242"/>
      <c r="O170" s="242"/>
      <c r="P170" s="242"/>
      <c r="Q170" s="242"/>
      <c r="R170" s="242"/>
      <c r="S170" s="242"/>
      <c r="T170" s="24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4" t="s">
        <v>182</v>
      </c>
      <c r="AU170" s="244" t="s">
        <v>132</v>
      </c>
      <c r="AV170" s="13" t="s">
        <v>132</v>
      </c>
      <c r="AW170" s="13" t="s">
        <v>32</v>
      </c>
      <c r="AX170" s="13" t="s">
        <v>84</v>
      </c>
      <c r="AY170" s="244" t="s">
        <v>125</v>
      </c>
    </row>
    <row r="171" s="13" customFormat="1">
      <c r="A171" s="13"/>
      <c r="B171" s="233"/>
      <c r="C171" s="234"/>
      <c r="D171" s="235" t="s">
        <v>182</v>
      </c>
      <c r="E171" s="234"/>
      <c r="F171" s="237" t="s">
        <v>731</v>
      </c>
      <c r="G171" s="234"/>
      <c r="H171" s="238">
        <v>1.242</v>
      </c>
      <c r="I171" s="239"/>
      <c r="J171" s="234"/>
      <c r="K171" s="234"/>
      <c r="L171" s="240"/>
      <c r="M171" s="241"/>
      <c r="N171" s="242"/>
      <c r="O171" s="242"/>
      <c r="P171" s="242"/>
      <c r="Q171" s="242"/>
      <c r="R171" s="242"/>
      <c r="S171" s="242"/>
      <c r="T171" s="24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4" t="s">
        <v>182</v>
      </c>
      <c r="AU171" s="244" t="s">
        <v>132</v>
      </c>
      <c r="AV171" s="13" t="s">
        <v>132</v>
      </c>
      <c r="AW171" s="13" t="s">
        <v>4</v>
      </c>
      <c r="AX171" s="13" t="s">
        <v>84</v>
      </c>
      <c r="AY171" s="244" t="s">
        <v>125</v>
      </c>
    </row>
    <row r="172" s="2" customFormat="1" ht="31.92453" customHeight="1">
      <c r="A172" s="38"/>
      <c r="B172" s="39"/>
      <c r="C172" s="219" t="s">
        <v>189</v>
      </c>
      <c r="D172" s="219" t="s">
        <v>127</v>
      </c>
      <c r="E172" s="220" t="s">
        <v>732</v>
      </c>
      <c r="F172" s="221" t="s">
        <v>733</v>
      </c>
      <c r="G172" s="222" t="s">
        <v>180</v>
      </c>
      <c r="H172" s="223">
        <v>64.549999999999997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42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131</v>
      </c>
      <c r="AT172" s="231" t="s">
        <v>127</v>
      </c>
      <c r="AU172" s="231" t="s">
        <v>132</v>
      </c>
      <c r="AY172" s="17" t="s">
        <v>125</v>
      </c>
      <c r="BE172" s="232">
        <f>IF(N172="základná",J172,0)</f>
        <v>0</v>
      </c>
      <c r="BF172" s="232">
        <f>IF(N172="znížená",J172,0)</f>
        <v>0</v>
      </c>
      <c r="BG172" s="232">
        <f>IF(N172="zákl. prenesená",J172,0)</f>
        <v>0</v>
      </c>
      <c r="BH172" s="232">
        <f>IF(N172="zníž. prenesená",J172,0)</f>
        <v>0</v>
      </c>
      <c r="BI172" s="232">
        <f>IF(N172="nulová",J172,0)</f>
        <v>0</v>
      </c>
      <c r="BJ172" s="17" t="s">
        <v>132</v>
      </c>
      <c r="BK172" s="232">
        <f>ROUND(I172*H172,2)</f>
        <v>0</v>
      </c>
      <c r="BL172" s="17" t="s">
        <v>131</v>
      </c>
      <c r="BM172" s="231" t="s">
        <v>734</v>
      </c>
    </row>
    <row r="173" s="13" customFormat="1">
      <c r="A173" s="13"/>
      <c r="B173" s="233"/>
      <c r="C173" s="234"/>
      <c r="D173" s="235" t="s">
        <v>182</v>
      </c>
      <c r="E173" s="236" t="s">
        <v>1</v>
      </c>
      <c r="F173" s="237" t="s">
        <v>735</v>
      </c>
      <c r="G173" s="234"/>
      <c r="H173" s="238">
        <v>64.549999999999997</v>
      </c>
      <c r="I173" s="239"/>
      <c r="J173" s="234"/>
      <c r="K173" s="234"/>
      <c r="L173" s="240"/>
      <c r="M173" s="241"/>
      <c r="N173" s="242"/>
      <c r="O173" s="242"/>
      <c r="P173" s="242"/>
      <c r="Q173" s="242"/>
      <c r="R173" s="242"/>
      <c r="S173" s="242"/>
      <c r="T173" s="24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4" t="s">
        <v>182</v>
      </c>
      <c r="AU173" s="244" t="s">
        <v>132</v>
      </c>
      <c r="AV173" s="13" t="s">
        <v>132</v>
      </c>
      <c r="AW173" s="13" t="s">
        <v>32</v>
      </c>
      <c r="AX173" s="13" t="s">
        <v>84</v>
      </c>
      <c r="AY173" s="244" t="s">
        <v>125</v>
      </c>
    </row>
    <row r="174" s="2" customFormat="1" ht="21.0566" customHeight="1">
      <c r="A174" s="38"/>
      <c r="B174" s="39"/>
      <c r="C174" s="219" t="s">
        <v>193</v>
      </c>
      <c r="D174" s="219" t="s">
        <v>127</v>
      </c>
      <c r="E174" s="220" t="s">
        <v>325</v>
      </c>
      <c r="F174" s="221" t="s">
        <v>326</v>
      </c>
      <c r="G174" s="222" t="s">
        <v>180</v>
      </c>
      <c r="H174" s="223">
        <v>50.981999999999999</v>
      </c>
      <c r="I174" s="224"/>
      <c r="J174" s="225">
        <f>ROUND(I174*H174,2)</f>
        <v>0</v>
      </c>
      <c r="K174" s="226"/>
      <c r="L174" s="44"/>
      <c r="M174" s="227" t="s">
        <v>1</v>
      </c>
      <c r="N174" s="228" t="s">
        <v>42</v>
      </c>
      <c r="O174" s="91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1" t="s">
        <v>131</v>
      </c>
      <c r="AT174" s="231" t="s">
        <v>127</v>
      </c>
      <c r="AU174" s="231" t="s">
        <v>132</v>
      </c>
      <c r="AY174" s="17" t="s">
        <v>125</v>
      </c>
      <c r="BE174" s="232">
        <f>IF(N174="základná",J174,0)</f>
        <v>0</v>
      </c>
      <c r="BF174" s="232">
        <f>IF(N174="znížená",J174,0)</f>
        <v>0</v>
      </c>
      <c r="BG174" s="232">
        <f>IF(N174="zákl. prenesená",J174,0)</f>
        <v>0</v>
      </c>
      <c r="BH174" s="232">
        <f>IF(N174="zníž. prenesená",J174,0)</f>
        <v>0</v>
      </c>
      <c r="BI174" s="232">
        <f>IF(N174="nulová",J174,0)</f>
        <v>0</v>
      </c>
      <c r="BJ174" s="17" t="s">
        <v>132</v>
      </c>
      <c r="BK174" s="232">
        <f>ROUND(I174*H174,2)</f>
        <v>0</v>
      </c>
      <c r="BL174" s="17" t="s">
        <v>131</v>
      </c>
      <c r="BM174" s="231" t="s">
        <v>736</v>
      </c>
    </row>
    <row r="175" s="15" customFormat="1">
      <c r="A175" s="15"/>
      <c r="B175" s="267"/>
      <c r="C175" s="268"/>
      <c r="D175" s="235" t="s">
        <v>182</v>
      </c>
      <c r="E175" s="269" t="s">
        <v>1</v>
      </c>
      <c r="F175" s="270" t="s">
        <v>737</v>
      </c>
      <c r="G175" s="268"/>
      <c r="H175" s="269" t="s">
        <v>1</v>
      </c>
      <c r="I175" s="271"/>
      <c r="J175" s="268"/>
      <c r="K175" s="268"/>
      <c r="L175" s="272"/>
      <c r="M175" s="273"/>
      <c r="N175" s="274"/>
      <c r="O175" s="274"/>
      <c r="P175" s="274"/>
      <c r="Q175" s="274"/>
      <c r="R175" s="274"/>
      <c r="S175" s="274"/>
      <c r="T175" s="27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6" t="s">
        <v>182</v>
      </c>
      <c r="AU175" s="276" t="s">
        <v>132</v>
      </c>
      <c r="AV175" s="15" t="s">
        <v>84</v>
      </c>
      <c r="AW175" s="15" t="s">
        <v>32</v>
      </c>
      <c r="AX175" s="15" t="s">
        <v>76</v>
      </c>
      <c r="AY175" s="276" t="s">
        <v>125</v>
      </c>
    </row>
    <row r="176" s="13" customFormat="1">
      <c r="A176" s="13"/>
      <c r="B176" s="233"/>
      <c r="C176" s="234"/>
      <c r="D176" s="235" t="s">
        <v>182</v>
      </c>
      <c r="E176" s="236" t="s">
        <v>1</v>
      </c>
      <c r="F176" s="237" t="s">
        <v>738</v>
      </c>
      <c r="G176" s="234"/>
      <c r="H176" s="238">
        <v>71.189999999999998</v>
      </c>
      <c r="I176" s="239"/>
      <c r="J176" s="234"/>
      <c r="K176" s="234"/>
      <c r="L176" s="240"/>
      <c r="M176" s="241"/>
      <c r="N176" s="242"/>
      <c r="O176" s="242"/>
      <c r="P176" s="242"/>
      <c r="Q176" s="242"/>
      <c r="R176" s="242"/>
      <c r="S176" s="242"/>
      <c r="T176" s="24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4" t="s">
        <v>182</v>
      </c>
      <c r="AU176" s="244" t="s">
        <v>132</v>
      </c>
      <c r="AV176" s="13" t="s">
        <v>132</v>
      </c>
      <c r="AW176" s="13" t="s">
        <v>32</v>
      </c>
      <c r="AX176" s="13" t="s">
        <v>76</v>
      </c>
      <c r="AY176" s="244" t="s">
        <v>125</v>
      </c>
    </row>
    <row r="177" s="13" customFormat="1">
      <c r="A177" s="13"/>
      <c r="B177" s="233"/>
      <c r="C177" s="234"/>
      <c r="D177" s="235" t="s">
        <v>182</v>
      </c>
      <c r="E177" s="236" t="s">
        <v>1</v>
      </c>
      <c r="F177" s="237" t="s">
        <v>739</v>
      </c>
      <c r="G177" s="234"/>
      <c r="H177" s="238">
        <v>-2.0699999999999998</v>
      </c>
      <c r="I177" s="239"/>
      <c r="J177" s="234"/>
      <c r="K177" s="234"/>
      <c r="L177" s="240"/>
      <c r="M177" s="241"/>
      <c r="N177" s="242"/>
      <c r="O177" s="242"/>
      <c r="P177" s="242"/>
      <c r="Q177" s="242"/>
      <c r="R177" s="242"/>
      <c r="S177" s="242"/>
      <c r="T177" s="24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4" t="s">
        <v>182</v>
      </c>
      <c r="AU177" s="244" t="s">
        <v>132</v>
      </c>
      <c r="AV177" s="13" t="s">
        <v>132</v>
      </c>
      <c r="AW177" s="13" t="s">
        <v>32</v>
      </c>
      <c r="AX177" s="13" t="s">
        <v>76</v>
      </c>
      <c r="AY177" s="244" t="s">
        <v>125</v>
      </c>
    </row>
    <row r="178" s="13" customFormat="1">
      <c r="A178" s="13"/>
      <c r="B178" s="233"/>
      <c r="C178" s="234"/>
      <c r="D178" s="235" t="s">
        <v>182</v>
      </c>
      <c r="E178" s="236" t="s">
        <v>1</v>
      </c>
      <c r="F178" s="237" t="s">
        <v>740</v>
      </c>
      <c r="G178" s="234"/>
      <c r="H178" s="238">
        <v>-1.6799999999999999</v>
      </c>
      <c r="I178" s="239"/>
      <c r="J178" s="234"/>
      <c r="K178" s="234"/>
      <c r="L178" s="240"/>
      <c r="M178" s="241"/>
      <c r="N178" s="242"/>
      <c r="O178" s="242"/>
      <c r="P178" s="242"/>
      <c r="Q178" s="242"/>
      <c r="R178" s="242"/>
      <c r="S178" s="242"/>
      <c r="T178" s="24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4" t="s">
        <v>182</v>
      </c>
      <c r="AU178" s="244" t="s">
        <v>132</v>
      </c>
      <c r="AV178" s="13" t="s">
        <v>132</v>
      </c>
      <c r="AW178" s="13" t="s">
        <v>32</v>
      </c>
      <c r="AX178" s="13" t="s">
        <v>76</v>
      </c>
      <c r="AY178" s="244" t="s">
        <v>125</v>
      </c>
    </row>
    <row r="179" s="13" customFormat="1">
      <c r="A179" s="13"/>
      <c r="B179" s="233"/>
      <c r="C179" s="234"/>
      <c r="D179" s="235" t="s">
        <v>182</v>
      </c>
      <c r="E179" s="236" t="s">
        <v>1</v>
      </c>
      <c r="F179" s="237" t="s">
        <v>741</v>
      </c>
      <c r="G179" s="234"/>
      <c r="H179" s="238">
        <v>-15.326000000000001</v>
      </c>
      <c r="I179" s="239"/>
      <c r="J179" s="234"/>
      <c r="K179" s="234"/>
      <c r="L179" s="240"/>
      <c r="M179" s="241"/>
      <c r="N179" s="242"/>
      <c r="O179" s="242"/>
      <c r="P179" s="242"/>
      <c r="Q179" s="242"/>
      <c r="R179" s="242"/>
      <c r="S179" s="242"/>
      <c r="T179" s="24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4" t="s">
        <v>182</v>
      </c>
      <c r="AU179" s="244" t="s">
        <v>132</v>
      </c>
      <c r="AV179" s="13" t="s">
        <v>132</v>
      </c>
      <c r="AW179" s="13" t="s">
        <v>32</v>
      </c>
      <c r="AX179" s="13" t="s">
        <v>76</v>
      </c>
      <c r="AY179" s="244" t="s">
        <v>125</v>
      </c>
    </row>
    <row r="180" s="13" customFormat="1">
      <c r="A180" s="13"/>
      <c r="B180" s="233"/>
      <c r="C180" s="234"/>
      <c r="D180" s="235" t="s">
        <v>182</v>
      </c>
      <c r="E180" s="236" t="s">
        <v>1</v>
      </c>
      <c r="F180" s="237" t="s">
        <v>742</v>
      </c>
      <c r="G180" s="234"/>
      <c r="H180" s="238">
        <v>-1.1319999999999999</v>
      </c>
      <c r="I180" s="239"/>
      <c r="J180" s="234"/>
      <c r="K180" s="234"/>
      <c r="L180" s="240"/>
      <c r="M180" s="241"/>
      <c r="N180" s="242"/>
      <c r="O180" s="242"/>
      <c r="P180" s="242"/>
      <c r="Q180" s="242"/>
      <c r="R180" s="242"/>
      <c r="S180" s="242"/>
      <c r="T180" s="24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4" t="s">
        <v>182</v>
      </c>
      <c r="AU180" s="244" t="s">
        <v>132</v>
      </c>
      <c r="AV180" s="13" t="s">
        <v>132</v>
      </c>
      <c r="AW180" s="13" t="s">
        <v>32</v>
      </c>
      <c r="AX180" s="13" t="s">
        <v>76</v>
      </c>
      <c r="AY180" s="244" t="s">
        <v>125</v>
      </c>
    </row>
    <row r="181" s="14" customFormat="1">
      <c r="A181" s="14"/>
      <c r="B181" s="245"/>
      <c r="C181" s="246"/>
      <c r="D181" s="235" t="s">
        <v>182</v>
      </c>
      <c r="E181" s="247" t="s">
        <v>1</v>
      </c>
      <c r="F181" s="248" t="s">
        <v>209</v>
      </c>
      <c r="G181" s="246"/>
      <c r="H181" s="249">
        <v>50.981999999999999</v>
      </c>
      <c r="I181" s="250"/>
      <c r="J181" s="246"/>
      <c r="K181" s="246"/>
      <c r="L181" s="251"/>
      <c r="M181" s="252"/>
      <c r="N181" s="253"/>
      <c r="O181" s="253"/>
      <c r="P181" s="253"/>
      <c r="Q181" s="253"/>
      <c r="R181" s="253"/>
      <c r="S181" s="253"/>
      <c r="T181" s="25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5" t="s">
        <v>182</v>
      </c>
      <c r="AU181" s="255" t="s">
        <v>132</v>
      </c>
      <c r="AV181" s="14" t="s">
        <v>131</v>
      </c>
      <c r="AW181" s="14" t="s">
        <v>32</v>
      </c>
      <c r="AX181" s="14" t="s">
        <v>84</v>
      </c>
      <c r="AY181" s="255" t="s">
        <v>125</v>
      </c>
    </row>
    <row r="182" s="2" customFormat="1" ht="16.30189" customHeight="1">
      <c r="A182" s="38"/>
      <c r="B182" s="39"/>
      <c r="C182" s="219" t="s">
        <v>198</v>
      </c>
      <c r="D182" s="219" t="s">
        <v>127</v>
      </c>
      <c r="E182" s="220" t="s">
        <v>743</v>
      </c>
      <c r="F182" s="221" t="s">
        <v>744</v>
      </c>
      <c r="G182" s="222" t="s">
        <v>180</v>
      </c>
      <c r="H182" s="223">
        <v>64.549999999999997</v>
      </c>
      <c r="I182" s="224"/>
      <c r="J182" s="225">
        <f>ROUND(I182*H182,2)</f>
        <v>0</v>
      </c>
      <c r="K182" s="226"/>
      <c r="L182" s="44"/>
      <c r="M182" s="227" t="s">
        <v>1</v>
      </c>
      <c r="N182" s="228" t="s">
        <v>42</v>
      </c>
      <c r="O182" s="91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1" t="s">
        <v>131</v>
      </c>
      <c r="AT182" s="231" t="s">
        <v>127</v>
      </c>
      <c r="AU182" s="231" t="s">
        <v>132</v>
      </c>
      <c r="AY182" s="17" t="s">
        <v>125</v>
      </c>
      <c r="BE182" s="232">
        <f>IF(N182="základná",J182,0)</f>
        <v>0</v>
      </c>
      <c r="BF182" s="232">
        <f>IF(N182="znížená",J182,0)</f>
        <v>0</v>
      </c>
      <c r="BG182" s="232">
        <f>IF(N182="zákl. prenesená",J182,0)</f>
        <v>0</v>
      </c>
      <c r="BH182" s="232">
        <f>IF(N182="zníž. prenesená",J182,0)</f>
        <v>0</v>
      </c>
      <c r="BI182" s="232">
        <f>IF(N182="nulová",J182,0)</f>
        <v>0</v>
      </c>
      <c r="BJ182" s="17" t="s">
        <v>132</v>
      </c>
      <c r="BK182" s="232">
        <f>ROUND(I182*H182,2)</f>
        <v>0</v>
      </c>
      <c r="BL182" s="17" t="s">
        <v>131</v>
      </c>
      <c r="BM182" s="231" t="s">
        <v>745</v>
      </c>
    </row>
    <row r="183" s="13" customFormat="1">
      <c r="A183" s="13"/>
      <c r="B183" s="233"/>
      <c r="C183" s="234"/>
      <c r="D183" s="235" t="s">
        <v>182</v>
      </c>
      <c r="E183" s="236" t="s">
        <v>1</v>
      </c>
      <c r="F183" s="237" t="s">
        <v>735</v>
      </c>
      <c r="G183" s="234"/>
      <c r="H183" s="238">
        <v>64.549999999999997</v>
      </c>
      <c r="I183" s="239"/>
      <c r="J183" s="234"/>
      <c r="K183" s="234"/>
      <c r="L183" s="240"/>
      <c r="M183" s="241"/>
      <c r="N183" s="242"/>
      <c r="O183" s="242"/>
      <c r="P183" s="242"/>
      <c r="Q183" s="242"/>
      <c r="R183" s="242"/>
      <c r="S183" s="242"/>
      <c r="T183" s="24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4" t="s">
        <v>182</v>
      </c>
      <c r="AU183" s="244" t="s">
        <v>132</v>
      </c>
      <c r="AV183" s="13" t="s">
        <v>132</v>
      </c>
      <c r="AW183" s="13" t="s">
        <v>32</v>
      </c>
      <c r="AX183" s="13" t="s">
        <v>84</v>
      </c>
      <c r="AY183" s="244" t="s">
        <v>125</v>
      </c>
    </row>
    <row r="184" s="2" customFormat="1" ht="21.0566" customHeight="1">
      <c r="A184" s="38"/>
      <c r="B184" s="39"/>
      <c r="C184" s="219" t="s">
        <v>203</v>
      </c>
      <c r="D184" s="219" t="s">
        <v>127</v>
      </c>
      <c r="E184" s="220" t="s">
        <v>746</v>
      </c>
      <c r="F184" s="221" t="s">
        <v>747</v>
      </c>
      <c r="G184" s="222" t="s">
        <v>350</v>
      </c>
      <c r="H184" s="223">
        <v>122.645</v>
      </c>
      <c r="I184" s="224"/>
      <c r="J184" s="225">
        <f>ROUND(I184*H184,2)</f>
        <v>0</v>
      </c>
      <c r="K184" s="226"/>
      <c r="L184" s="44"/>
      <c r="M184" s="227" t="s">
        <v>1</v>
      </c>
      <c r="N184" s="228" t="s">
        <v>42</v>
      </c>
      <c r="O184" s="91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31" t="s">
        <v>131</v>
      </c>
      <c r="AT184" s="231" t="s">
        <v>127</v>
      </c>
      <c r="AU184" s="231" t="s">
        <v>132</v>
      </c>
      <c r="AY184" s="17" t="s">
        <v>125</v>
      </c>
      <c r="BE184" s="232">
        <f>IF(N184="základná",J184,0)</f>
        <v>0</v>
      </c>
      <c r="BF184" s="232">
        <f>IF(N184="znížená",J184,0)</f>
        <v>0</v>
      </c>
      <c r="BG184" s="232">
        <f>IF(N184="zákl. prenesená",J184,0)</f>
        <v>0</v>
      </c>
      <c r="BH184" s="232">
        <f>IF(N184="zníž. prenesená",J184,0)</f>
        <v>0</v>
      </c>
      <c r="BI184" s="232">
        <f>IF(N184="nulová",J184,0)</f>
        <v>0</v>
      </c>
      <c r="BJ184" s="17" t="s">
        <v>132</v>
      </c>
      <c r="BK184" s="232">
        <f>ROUND(I184*H184,2)</f>
        <v>0</v>
      </c>
      <c r="BL184" s="17" t="s">
        <v>131</v>
      </c>
      <c r="BM184" s="231" t="s">
        <v>748</v>
      </c>
    </row>
    <row r="185" s="13" customFormat="1">
      <c r="A185" s="13"/>
      <c r="B185" s="233"/>
      <c r="C185" s="234"/>
      <c r="D185" s="235" t="s">
        <v>182</v>
      </c>
      <c r="E185" s="236" t="s">
        <v>1</v>
      </c>
      <c r="F185" s="237" t="s">
        <v>735</v>
      </c>
      <c r="G185" s="234"/>
      <c r="H185" s="238">
        <v>64.549999999999997</v>
      </c>
      <c r="I185" s="239"/>
      <c r="J185" s="234"/>
      <c r="K185" s="234"/>
      <c r="L185" s="240"/>
      <c r="M185" s="241"/>
      <c r="N185" s="242"/>
      <c r="O185" s="242"/>
      <c r="P185" s="242"/>
      <c r="Q185" s="242"/>
      <c r="R185" s="242"/>
      <c r="S185" s="242"/>
      <c r="T185" s="24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4" t="s">
        <v>182</v>
      </c>
      <c r="AU185" s="244" t="s">
        <v>132</v>
      </c>
      <c r="AV185" s="13" t="s">
        <v>132</v>
      </c>
      <c r="AW185" s="13" t="s">
        <v>32</v>
      </c>
      <c r="AX185" s="13" t="s">
        <v>84</v>
      </c>
      <c r="AY185" s="244" t="s">
        <v>125</v>
      </c>
    </row>
    <row r="186" s="13" customFormat="1">
      <c r="A186" s="13"/>
      <c r="B186" s="233"/>
      <c r="C186" s="234"/>
      <c r="D186" s="235" t="s">
        <v>182</v>
      </c>
      <c r="E186" s="234"/>
      <c r="F186" s="237" t="s">
        <v>749</v>
      </c>
      <c r="G186" s="234"/>
      <c r="H186" s="238">
        <v>122.645</v>
      </c>
      <c r="I186" s="239"/>
      <c r="J186" s="234"/>
      <c r="K186" s="234"/>
      <c r="L186" s="240"/>
      <c r="M186" s="241"/>
      <c r="N186" s="242"/>
      <c r="O186" s="242"/>
      <c r="P186" s="242"/>
      <c r="Q186" s="242"/>
      <c r="R186" s="242"/>
      <c r="S186" s="242"/>
      <c r="T186" s="24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4" t="s">
        <v>182</v>
      </c>
      <c r="AU186" s="244" t="s">
        <v>132</v>
      </c>
      <c r="AV186" s="13" t="s">
        <v>132</v>
      </c>
      <c r="AW186" s="13" t="s">
        <v>4</v>
      </c>
      <c r="AX186" s="13" t="s">
        <v>84</v>
      </c>
      <c r="AY186" s="244" t="s">
        <v>125</v>
      </c>
    </row>
    <row r="187" s="2" customFormat="1" ht="21.0566" customHeight="1">
      <c r="A187" s="38"/>
      <c r="B187" s="39"/>
      <c r="C187" s="219" t="s">
        <v>210</v>
      </c>
      <c r="D187" s="219" t="s">
        <v>127</v>
      </c>
      <c r="E187" s="220" t="s">
        <v>354</v>
      </c>
      <c r="F187" s="221" t="s">
        <v>355</v>
      </c>
      <c r="G187" s="222" t="s">
        <v>130</v>
      </c>
      <c r="H187" s="223">
        <v>100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42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131</v>
      </c>
      <c r="AT187" s="231" t="s">
        <v>127</v>
      </c>
      <c r="AU187" s="231" t="s">
        <v>132</v>
      </c>
      <c r="AY187" s="17" t="s">
        <v>125</v>
      </c>
      <c r="BE187" s="232">
        <f>IF(N187="základná",J187,0)</f>
        <v>0</v>
      </c>
      <c r="BF187" s="232">
        <f>IF(N187="znížená",J187,0)</f>
        <v>0</v>
      </c>
      <c r="BG187" s="232">
        <f>IF(N187="zákl. prenesená",J187,0)</f>
        <v>0</v>
      </c>
      <c r="BH187" s="232">
        <f>IF(N187="zníž. prenesená",J187,0)</f>
        <v>0</v>
      </c>
      <c r="BI187" s="232">
        <f>IF(N187="nulová",J187,0)</f>
        <v>0</v>
      </c>
      <c r="BJ187" s="17" t="s">
        <v>132</v>
      </c>
      <c r="BK187" s="232">
        <f>ROUND(I187*H187,2)</f>
        <v>0</v>
      </c>
      <c r="BL187" s="17" t="s">
        <v>131</v>
      </c>
      <c r="BM187" s="231" t="s">
        <v>750</v>
      </c>
    </row>
    <row r="188" s="13" customFormat="1">
      <c r="A188" s="13"/>
      <c r="B188" s="233"/>
      <c r="C188" s="234"/>
      <c r="D188" s="235" t="s">
        <v>182</v>
      </c>
      <c r="E188" s="236" t="s">
        <v>1</v>
      </c>
      <c r="F188" s="237" t="s">
        <v>751</v>
      </c>
      <c r="G188" s="234"/>
      <c r="H188" s="238">
        <v>100</v>
      </c>
      <c r="I188" s="239"/>
      <c r="J188" s="234"/>
      <c r="K188" s="234"/>
      <c r="L188" s="240"/>
      <c r="M188" s="241"/>
      <c r="N188" s="242"/>
      <c r="O188" s="242"/>
      <c r="P188" s="242"/>
      <c r="Q188" s="242"/>
      <c r="R188" s="242"/>
      <c r="S188" s="242"/>
      <c r="T188" s="24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4" t="s">
        <v>182</v>
      </c>
      <c r="AU188" s="244" t="s">
        <v>132</v>
      </c>
      <c r="AV188" s="13" t="s">
        <v>132</v>
      </c>
      <c r="AW188" s="13" t="s">
        <v>32</v>
      </c>
      <c r="AX188" s="13" t="s">
        <v>84</v>
      </c>
      <c r="AY188" s="244" t="s">
        <v>125</v>
      </c>
    </row>
    <row r="189" s="2" customFormat="1" ht="16.30189" customHeight="1">
      <c r="A189" s="38"/>
      <c r="B189" s="39"/>
      <c r="C189" s="256" t="s">
        <v>7</v>
      </c>
      <c r="D189" s="256" t="s">
        <v>215</v>
      </c>
      <c r="E189" s="257" t="s">
        <v>359</v>
      </c>
      <c r="F189" s="258" t="s">
        <v>360</v>
      </c>
      <c r="G189" s="259" t="s">
        <v>361</v>
      </c>
      <c r="H189" s="260">
        <v>3.0899999999999999</v>
      </c>
      <c r="I189" s="261"/>
      <c r="J189" s="262">
        <f>ROUND(I189*H189,2)</f>
        <v>0</v>
      </c>
      <c r="K189" s="263"/>
      <c r="L189" s="264"/>
      <c r="M189" s="265" t="s">
        <v>1</v>
      </c>
      <c r="N189" s="266" t="s">
        <v>42</v>
      </c>
      <c r="O189" s="91"/>
      <c r="P189" s="229">
        <f>O189*H189</f>
        <v>0</v>
      </c>
      <c r="Q189" s="229">
        <v>0.001</v>
      </c>
      <c r="R189" s="229">
        <f>Q189*H189</f>
        <v>0.0030899999999999999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157</v>
      </c>
      <c r="AT189" s="231" t="s">
        <v>215</v>
      </c>
      <c r="AU189" s="231" t="s">
        <v>132</v>
      </c>
      <c r="AY189" s="17" t="s">
        <v>125</v>
      </c>
      <c r="BE189" s="232">
        <f>IF(N189="základná",J189,0)</f>
        <v>0</v>
      </c>
      <c r="BF189" s="232">
        <f>IF(N189="znížená",J189,0)</f>
        <v>0</v>
      </c>
      <c r="BG189" s="232">
        <f>IF(N189="zákl. prenesená",J189,0)</f>
        <v>0</v>
      </c>
      <c r="BH189" s="232">
        <f>IF(N189="zníž. prenesená",J189,0)</f>
        <v>0</v>
      </c>
      <c r="BI189" s="232">
        <f>IF(N189="nulová",J189,0)</f>
        <v>0</v>
      </c>
      <c r="BJ189" s="17" t="s">
        <v>132</v>
      </c>
      <c r="BK189" s="232">
        <f>ROUND(I189*H189,2)</f>
        <v>0</v>
      </c>
      <c r="BL189" s="17" t="s">
        <v>131</v>
      </c>
      <c r="BM189" s="231" t="s">
        <v>752</v>
      </c>
    </row>
    <row r="190" s="13" customFormat="1">
      <c r="A190" s="13"/>
      <c r="B190" s="233"/>
      <c r="C190" s="234"/>
      <c r="D190" s="235" t="s">
        <v>182</v>
      </c>
      <c r="E190" s="234"/>
      <c r="F190" s="237" t="s">
        <v>753</v>
      </c>
      <c r="G190" s="234"/>
      <c r="H190" s="238">
        <v>3.0899999999999999</v>
      </c>
      <c r="I190" s="239"/>
      <c r="J190" s="234"/>
      <c r="K190" s="234"/>
      <c r="L190" s="240"/>
      <c r="M190" s="241"/>
      <c r="N190" s="242"/>
      <c r="O190" s="242"/>
      <c r="P190" s="242"/>
      <c r="Q190" s="242"/>
      <c r="R190" s="242"/>
      <c r="S190" s="242"/>
      <c r="T190" s="24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4" t="s">
        <v>182</v>
      </c>
      <c r="AU190" s="244" t="s">
        <v>132</v>
      </c>
      <c r="AV190" s="13" t="s">
        <v>132</v>
      </c>
      <c r="AW190" s="13" t="s">
        <v>4</v>
      </c>
      <c r="AX190" s="13" t="s">
        <v>84</v>
      </c>
      <c r="AY190" s="244" t="s">
        <v>125</v>
      </c>
    </row>
    <row r="191" s="2" customFormat="1" ht="21.0566" customHeight="1">
      <c r="A191" s="38"/>
      <c r="B191" s="39"/>
      <c r="C191" s="219" t="s">
        <v>86</v>
      </c>
      <c r="D191" s="219" t="s">
        <v>127</v>
      </c>
      <c r="E191" s="220" t="s">
        <v>754</v>
      </c>
      <c r="F191" s="221" t="s">
        <v>755</v>
      </c>
      <c r="G191" s="222" t="s">
        <v>130</v>
      </c>
      <c r="H191" s="223">
        <v>135.91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42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131</v>
      </c>
      <c r="AT191" s="231" t="s">
        <v>127</v>
      </c>
      <c r="AU191" s="231" t="s">
        <v>132</v>
      </c>
      <c r="AY191" s="17" t="s">
        <v>125</v>
      </c>
      <c r="BE191" s="232">
        <f>IF(N191="základná",J191,0)</f>
        <v>0</v>
      </c>
      <c r="BF191" s="232">
        <f>IF(N191="znížená",J191,0)</f>
        <v>0</v>
      </c>
      <c r="BG191" s="232">
        <f>IF(N191="zákl. prenesená",J191,0)</f>
        <v>0</v>
      </c>
      <c r="BH191" s="232">
        <f>IF(N191="zníž. prenesená",J191,0)</f>
        <v>0</v>
      </c>
      <c r="BI191" s="232">
        <f>IF(N191="nulová",J191,0)</f>
        <v>0</v>
      </c>
      <c r="BJ191" s="17" t="s">
        <v>132</v>
      </c>
      <c r="BK191" s="232">
        <f>ROUND(I191*H191,2)</f>
        <v>0</v>
      </c>
      <c r="BL191" s="17" t="s">
        <v>131</v>
      </c>
      <c r="BM191" s="231" t="s">
        <v>756</v>
      </c>
    </row>
    <row r="192" s="13" customFormat="1">
      <c r="A192" s="13"/>
      <c r="B192" s="233"/>
      <c r="C192" s="234"/>
      <c r="D192" s="235" t="s">
        <v>182</v>
      </c>
      <c r="E192" s="236" t="s">
        <v>1</v>
      </c>
      <c r="F192" s="237" t="s">
        <v>757</v>
      </c>
      <c r="G192" s="234"/>
      <c r="H192" s="238">
        <v>107.55</v>
      </c>
      <c r="I192" s="239"/>
      <c r="J192" s="234"/>
      <c r="K192" s="234"/>
      <c r="L192" s="240"/>
      <c r="M192" s="241"/>
      <c r="N192" s="242"/>
      <c r="O192" s="242"/>
      <c r="P192" s="242"/>
      <c r="Q192" s="242"/>
      <c r="R192" s="242"/>
      <c r="S192" s="242"/>
      <c r="T192" s="24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4" t="s">
        <v>182</v>
      </c>
      <c r="AU192" s="244" t="s">
        <v>132</v>
      </c>
      <c r="AV192" s="13" t="s">
        <v>132</v>
      </c>
      <c r="AW192" s="13" t="s">
        <v>32</v>
      </c>
      <c r="AX192" s="13" t="s">
        <v>76</v>
      </c>
      <c r="AY192" s="244" t="s">
        <v>125</v>
      </c>
    </row>
    <row r="193" s="13" customFormat="1">
      <c r="A193" s="13"/>
      <c r="B193" s="233"/>
      <c r="C193" s="234"/>
      <c r="D193" s="235" t="s">
        <v>182</v>
      </c>
      <c r="E193" s="236" t="s">
        <v>1</v>
      </c>
      <c r="F193" s="237" t="s">
        <v>758</v>
      </c>
      <c r="G193" s="234"/>
      <c r="H193" s="238">
        <v>13.359999999999999</v>
      </c>
      <c r="I193" s="239"/>
      <c r="J193" s="234"/>
      <c r="K193" s="234"/>
      <c r="L193" s="240"/>
      <c r="M193" s="241"/>
      <c r="N193" s="242"/>
      <c r="O193" s="242"/>
      <c r="P193" s="242"/>
      <c r="Q193" s="242"/>
      <c r="R193" s="242"/>
      <c r="S193" s="242"/>
      <c r="T193" s="24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4" t="s">
        <v>182</v>
      </c>
      <c r="AU193" s="244" t="s">
        <v>132</v>
      </c>
      <c r="AV193" s="13" t="s">
        <v>132</v>
      </c>
      <c r="AW193" s="13" t="s">
        <v>32</v>
      </c>
      <c r="AX193" s="13" t="s">
        <v>76</v>
      </c>
      <c r="AY193" s="244" t="s">
        <v>125</v>
      </c>
    </row>
    <row r="194" s="15" customFormat="1">
      <c r="A194" s="15"/>
      <c r="B194" s="267"/>
      <c r="C194" s="268"/>
      <c r="D194" s="235" t="s">
        <v>182</v>
      </c>
      <c r="E194" s="269" t="s">
        <v>1</v>
      </c>
      <c r="F194" s="270" t="s">
        <v>368</v>
      </c>
      <c r="G194" s="268"/>
      <c r="H194" s="269" t="s">
        <v>1</v>
      </c>
      <c r="I194" s="271"/>
      <c r="J194" s="268"/>
      <c r="K194" s="268"/>
      <c r="L194" s="272"/>
      <c r="M194" s="273"/>
      <c r="N194" s="274"/>
      <c r="O194" s="274"/>
      <c r="P194" s="274"/>
      <c r="Q194" s="274"/>
      <c r="R194" s="274"/>
      <c r="S194" s="274"/>
      <c r="T194" s="27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6" t="s">
        <v>182</v>
      </c>
      <c r="AU194" s="276" t="s">
        <v>132</v>
      </c>
      <c r="AV194" s="15" t="s">
        <v>84</v>
      </c>
      <c r="AW194" s="15" t="s">
        <v>32</v>
      </c>
      <c r="AX194" s="15" t="s">
        <v>76</v>
      </c>
      <c r="AY194" s="276" t="s">
        <v>125</v>
      </c>
    </row>
    <row r="195" s="13" customFormat="1">
      <c r="A195" s="13"/>
      <c r="B195" s="233"/>
      <c r="C195" s="234"/>
      <c r="D195" s="235" t="s">
        <v>182</v>
      </c>
      <c r="E195" s="236" t="s">
        <v>1</v>
      </c>
      <c r="F195" s="237" t="s">
        <v>759</v>
      </c>
      <c r="G195" s="234"/>
      <c r="H195" s="238">
        <v>15</v>
      </c>
      <c r="I195" s="239"/>
      <c r="J195" s="234"/>
      <c r="K195" s="234"/>
      <c r="L195" s="240"/>
      <c r="M195" s="241"/>
      <c r="N195" s="242"/>
      <c r="O195" s="242"/>
      <c r="P195" s="242"/>
      <c r="Q195" s="242"/>
      <c r="R195" s="242"/>
      <c r="S195" s="242"/>
      <c r="T195" s="24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4" t="s">
        <v>182</v>
      </c>
      <c r="AU195" s="244" t="s">
        <v>132</v>
      </c>
      <c r="AV195" s="13" t="s">
        <v>132</v>
      </c>
      <c r="AW195" s="13" t="s">
        <v>32</v>
      </c>
      <c r="AX195" s="13" t="s">
        <v>76</v>
      </c>
      <c r="AY195" s="244" t="s">
        <v>125</v>
      </c>
    </row>
    <row r="196" s="14" customFormat="1">
      <c r="A196" s="14"/>
      <c r="B196" s="245"/>
      <c r="C196" s="246"/>
      <c r="D196" s="235" t="s">
        <v>182</v>
      </c>
      <c r="E196" s="247" t="s">
        <v>1</v>
      </c>
      <c r="F196" s="248" t="s">
        <v>209</v>
      </c>
      <c r="G196" s="246"/>
      <c r="H196" s="249">
        <v>135.91</v>
      </c>
      <c r="I196" s="250"/>
      <c r="J196" s="246"/>
      <c r="K196" s="246"/>
      <c r="L196" s="251"/>
      <c r="M196" s="252"/>
      <c r="N196" s="253"/>
      <c r="O196" s="253"/>
      <c r="P196" s="253"/>
      <c r="Q196" s="253"/>
      <c r="R196" s="253"/>
      <c r="S196" s="253"/>
      <c r="T196" s="25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5" t="s">
        <v>182</v>
      </c>
      <c r="AU196" s="255" t="s">
        <v>132</v>
      </c>
      <c r="AV196" s="14" t="s">
        <v>131</v>
      </c>
      <c r="AW196" s="14" t="s">
        <v>32</v>
      </c>
      <c r="AX196" s="14" t="s">
        <v>84</v>
      </c>
      <c r="AY196" s="255" t="s">
        <v>125</v>
      </c>
    </row>
    <row r="197" s="2" customFormat="1" ht="16.30189" customHeight="1">
      <c r="A197" s="38"/>
      <c r="B197" s="39"/>
      <c r="C197" s="219" t="s">
        <v>223</v>
      </c>
      <c r="D197" s="219" t="s">
        <v>127</v>
      </c>
      <c r="E197" s="220" t="s">
        <v>372</v>
      </c>
      <c r="F197" s="221" t="s">
        <v>373</v>
      </c>
      <c r="G197" s="222" t="s">
        <v>130</v>
      </c>
      <c r="H197" s="223">
        <v>100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42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131</v>
      </c>
      <c r="AT197" s="231" t="s">
        <v>127</v>
      </c>
      <c r="AU197" s="231" t="s">
        <v>132</v>
      </c>
      <c r="AY197" s="17" t="s">
        <v>125</v>
      </c>
      <c r="BE197" s="232">
        <f>IF(N197="základná",J197,0)</f>
        <v>0</v>
      </c>
      <c r="BF197" s="232">
        <f>IF(N197="znížená",J197,0)</f>
        <v>0</v>
      </c>
      <c r="BG197" s="232">
        <f>IF(N197="zákl. prenesená",J197,0)</f>
        <v>0</v>
      </c>
      <c r="BH197" s="232">
        <f>IF(N197="zníž. prenesená",J197,0)</f>
        <v>0</v>
      </c>
      <c r="BI197" s="232">
        <f>IF(N197="nulová",J197,0)</f>
        <v>0</v>
      </c>
      <c r="BJ197" s="17" t="s">
        <v>132</v>
      </c>
      <c r="BK197" s="232">
        <f>ROUND(I197*H197,2)</f>
        <v>0</v>
      </c>
      <c r="BL197" s="17" t="s">
        <v>131</v>
      </c>
      <c r="BM197" s="231" t="s">
        <v>760</v>
      </c>
    </row>
    <row r="198" s="2" customFormat="1" ht="21.0566" customHeight="1">
      <c r="A198" s="38"/>
      <c r="B198" s="39"/>
      <c r="C198" s="219" t="s">
        <v>228</v>
      </c>
      <c r="D198" s="219" t="s">
        <v>127</v>
      </c>
      <c r="E198" s="220" t="s">
        <v>761</v>
      </c>
      <c r="F198" s="221" t="s">
        <v>762</v>
      </c>
      <c r="G198" s="222" t="s">
        <v>130</v>
      </c>
      <c r="H198" s="223">
        <v>100</v>
      </c>
      <c r="I198" s="224"/>
      <c r="J198" s="225">
        <f>ROUND(I198*H198,2)</f>
        <v>0</v>
      </c>
      <c r="K198" s="226"/>
      <c r="L198" s="44"/>
      <c r="M198" s="227" t="s">
        <v>1</v>
      </c>
      <c r="N198" s="228" t="s">
        <v>42</v>
      </c>
      <c r="O198" s="91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1" t="s">
        <v>131</v>
      </c>
      <c r="AT198" s="231" t="s">
        <v>127</v>
      </c>
      <c r="AU198" s="231" t="s">
        <v>132</v>
      </c>
      <c r="AY198" s="17" t="s">
        <v>125</v>
      </c>
      <c r="BE198" s="232">
        <f>IF(N198="základná",J198,0)</f>
        <v>0</v>
      </c>
      <c r="BF198" s="232">
        <f>IF(N198="znížená",J198,0)</f>
        <v>0</v>
      </c>
      <c r="BG198" s="232">
        <f>IF(N198="zákl. prenesená",J198,0)</f>
        <v>0</v>
      </c>
      <c r="BH198" s="232">
        <f>IF(N198="zníž. prenesená",J198,0)</f>
        <v>0</v>
      </c>
      <c r="BI198" s="232">
        <f>IF(N198="nulová",J198,0)</f>
        <v>0</v>
      </c>
      <c r="BJ198" s="17" t="s">
        <v>132</v>
      </c>
      <c r="BK198" s="232">
        <f>ROUND(I198*H198,2)</f>
        <v>0</v>
      </c>
      <c r="BL198" s="17" t="s">
        <v>131</v>
      </c>
      <c r="BM198" s="231" t="s">
        <v>763</v>
      </c>
    </row>
    <row r="199" s="13" customFormat="1">
      <c r="A199" s="13"/>
      <c r="B199" s="233"/>
      <c r="C199" s="234"/>
      <c r="D199" s="235" t="s">
        <v>182</v>
      </c>
      <c r="E199" s="236" t="s">
        <v>1</v>
      </c>
      <c r="F199" s="237" t="s">
        <v>764</v>
      </c>
      <c r="G199" s="234"/>
      <c r="H199" s="238">
        <v>100</v>
      </c>
      <c r="I199" s="239"/>
      <c r="J199" s="234"/>
      <c r="K199" s="234"/>
      <c r="L199" s="240"/>
      <c r="M199" s="241"/>
      <c r="N199" s="242"/>
      <c r="O199" s="242"/>
      <c r="P199" s="242"/>
      <c r="Q199" s="242"/>
      <c r="R199" s="242"/>
      <c r="S199" s="242"/>
      <c r="T199" s="24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4" t="s">
        <v>182</v>
      </c>
      <c r="AU199" s="244" t="s">
        <v>132</v>
      </c>
      <c r="AV199" s="13" t="s">
        <v>132</v>
      </c>
      <c r="AW199" s="13" t="s">
        <v>32</v>
      </c>
      <c r="AX199" s="13" t="s">
        <v>84</v>
      </c>
      <c r="AY199" s="244" t="s">
        <v>125</v>
      </c>
    </row>
    <row r="200" s="12" customFormat="1" ht="22.8" customHeight="1">
      <c r="A200" s="12"/>
      <c r="B200" s="203"/>
      <c r="C200" s="204"/>
      <c r="D200" s="205" t="s">
        <v>75</v>
      </c>
      <c r="E200" s="217" t="s">
        <v>132</v>
      </c>
      <c r="F200" s="217" t="s">
        <v>765</v>
      </c>
      <c r="G200" s="204"/>
      <c r="H200" s="204"/>
      <c r="I200" s="207"/>
      <c r="J200" s="218">
        <f>BK200</f>
        <v>0</v>
      </c>
      <c r="K200" s="204"/>
      <c r="L200" s="209"/>
      <c r="M200" s="210"/>
      <c r="N200" s="211"/>
      <c r="O200" s="211"/>
      <c r="P200" s="212">
        <f>SUM(P201:P221)</f>
        <v>0</v>
      </c>
      <c r="Q200" s="211"/>
      <c r="R200" s="212">
        <f>SUM(R201:R221)</f>
        <v>9.1320708999999987</v>
      </c>
      <c r="S200" s="211"/>
      <c r="T200" s="213">
        <f>SUM(T201:T221)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4" t="s">
        <v>84</v>
      </c>
      <c r="AT200" s="215" t="s">
        <v>75</v>
      </c>
      <c r="AU200" s="215" t="s">
        <v>84</v>
      </c>
      <c r="AY200" s="214" t="s">
        <v>125</v>
      </c>
      <c r="BK200" s="216">
        <f>SUM(BK201:BK221)</f>
        <v>0</v>
      </c>
    </row>
    <row r="201" s="2" customFormat="1" ht="31.92453" customHeight="1">
      <c r="A201" s="38"/>
      <c r="B201" s="39"/>
      <c r="C201" s="219" t="s">
        <v>235</v>
      </c>
      <c r="D201" s="219" t="s">
        <v>127</v>
      </c>
      <c r="E201" s="220" t="s">
        <v>766</v>
      </c>
      <c r="F201" s="221" t="s">
        <v>767</v>
      </c>
      <c r="G201" s="222" t="s">
        <v>130</v>
      </c>
      <c r="H201" s="223">
        <v>6.0339999999999998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42</v>
      </c>
      <c r="O201" s="91"/>
      <c r="P201" s="229">
        <f>O201*H201</f>
        <v>0</v>
      </c>
      <c r="Q201" s="229">
        <v>0.00035</v>
      </c>
      <c r="R201" s="229">
        <f>Q201*H201</f>
        <v>0.0021118999999999999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131</v>
      </c>
      <c r="AT201" s="231" t="s">
        <v>127</v>
      </c>
      <c r="AU201" s="231" t="s">
        <v>132</v>
      </c>
      <c r="AY201" s="17" t="s">
        <v>125</v>
      </c>
      <c r="BE201" s="232">
        <f>IF(N201="základná",J201,0)</f>
        <v>0</v>
      </c>
      <c r="BF201" s="232">
        <f>IF(N201="znížená",J201,0)</f>
        <v>0</v>
      </c>
      <c r="BG201" s="232">
        <f>IF(N201="zákl. prenesená",J201,0)</f>
        <v>0</v>
      </c>
      <c r="BH201" s="232">
        <f>IF(N201="zníž. prenesená",J201,0)</f>
        <v>0</v>
      </c>
      <c r="BI201" s="232">
        <f>IF(N201="nulová",J201,0)</f>
        <v>0</v>
      </c>
      <c r="BJ201" s="17" t="s">
        <v>132</v>
      </c>
      <c r="BK201" s="232">
        <f>ROUND(I201*H201,2)</f>
        <v>0</v>
      </c>
      <c r="BL201" s="17" t="s">
        <v>131</v>
      </c>
      <c r="BM201" s="231" t="s">
        <v>768</v>
      </c>
    </row>
    <row r="202" s="13" customFormat="1">
      <c r="A202" s="13"/>
      <c r="B202" s="233"/>
      <c r="C202" s="234"/>
      <c r="D202" s="235" t="s">
        <v>182</v>
      </c>
      <c r="E202" s="236" t="s">
        <v>1</v>
      </c>
      <c r="F202" s="237" t="s">
        <v>769</v>
      </c>
      <c r="G202" s="234"/>
      <c r="H202" s="238">
        <v>6.0339999999999998</v>
      </c>
      <c r="I202" s="239"/>
      <c r="J202" s="234"/>
      <c r="K202" s="234"/>
      <c r="L202" s="240"/>
      <c r="M202" s="241"/>
      <c r="N202" s="242"/>
      <c r="O202" s="242"/>
      <c r="P202" s="242"/>
      <c r="Q202" s="242"/>
      <c r="R202" s="242"/>
      <c r="S202" s="242"/>
      <c r="T202" s="24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4" t="s">
        <v>182</v>
      </c>
      <c r="AU202" s="244" t="s">
        <v>132</v>
      </c>
      <c r="AV202" s="13" t="s">
        <v>132</v>
      </c>
      <c r="AW202" s="13" t="s">
        <v>32</v>
      </c>
      <c r="AX202" s="13" t="s">
        <v>84</v>
      </c>
      <c r="AY202" s="244" t="s">
        <v>125</v>
      </c>
    </row>
    <row r="203" s="2" customFormat="1" ht="16.30189" customHeight="1">
      <c r="A203" s="38"/>
      <c r="B203" s="39"/>
      <c r="C203" s="256" t="s">
        <v>240</v>
      </c>
      <c r="D203" s="256" t="s">
        <v>215</v>
      </c>
      <c r="E203" s="257" t="s">
        <v>770</v>
      </c>
      <c r="F203" s="258" t="s">
        <v>771</v>
      </c>
      <c r="G203" s="259" t="s">
        <v>130</v>
      </c>
      <c r="H203" s="260">
        <v>6.1550000000000002</v>
      </c>
      <c r="I203" s="261"/>
      <c r="J203" s="262">
        <f>ROUND(I203*H203,2)</f>
        <v>0</v>
      </c>
      <c r="K203" s="263"/>
      <c r="L203" s="264"/>
      <c r="M203" s="265" t="s">
        <v>1</v>
      </c>
      <c r="N203" s="266" t="s">
        <v>42</v>
      </c>
      <c r="O203" s="91"/>
      <c r="P203" s="229">
        <f>O203*H203</f>
        <v>0</v>
      </c>
      <c r="Q203" s="229">
        <v>0.00040000000000000002</v>
      </c>
      <c r="R203" s="229">
        <f>Q203*H203</f>
        <v>0.0024620000000000002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157</v>
      </c>
      <c r="AT203" s="231" t="s">
        <v>215</v>
      </c>
      <c r="AU203" s="231" t="s">
        <v>132</v>
      </c>
      <c r="AY203" s="17" t="s">
        <v>125</v>
      </c>
      <c r="BE203" s="232">
        <f>IF(N203="základná",J203,0)</f>
        <v>0</v>
      </c>
      <c r="BF203" s="232">
        <f>IF(N203="znížená",J203,0)</f>
        <v>0</v>
      </c>
      <c r="BG203" s="232">
        <f>IF(N203="zákl. prenesená",J203,0)</f>
        <v>0</v>
      </c>
      <c r="BH203" s="232">
        <f>IF(N203="zníž. prenesená",J203,0)</f>
        <v>0</v>
      </c>
      <c r="BI203" s="232">
        <f>IF(N203="nulová",J203,0)</f>
        <v>0</v>
      </c>
      <c r="BJ203" s="17" t="s">
        <v>132</v>
      </c>
      <c r="BK203" s="232">
        <f>ROUND(I203*H203,2)</f>
        <v>0</v>
      </c>
      <c r="BL203" s="17" t="s">
        <v>131</v>
      </c>
      <c r="BM203" s="231" t="s">
        <v>772</v>
      </c>
    </row>
    <row r="204" s="13" customFormat="1">
      <c r="A204" s="13"/>
      <c r="B204" s="233"/>
      <c r="C204" s="234"/>
      <c r="D204" s="235" t="s">
        <v>182</v>
      </c>
      <c r="E204" s="236" t="s">
        <v>1</v>
      </c>
      <c r="F204" s="237" t="s">
        <v>773</v>
      </c>
      <c r="G204" s="234"/>
      <c r="H204" s="238">
        <v>6.0339999999999998</v>
      </c>
      <c r="I204" s="239"/>
      <c r="J204" s="234"/>
      <c r="K204" s="234"/>
      <c r="L204" s="240"/>
      <c r="M204" s="241"/>
      <c r="N204" s="242"/>
      <c r="O204" s="242"/>
      <c r="P204" s="242"/>
      <c r="Q204" s="242"/>
      <c r="R204" s="242"/>
      <c r="S204" s="242"/>
      <c r="T204" s="24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4" t="s">
        <v>182</v>
      </c>
      <c r="AU204" s="244" t="s">
        <v>132</v>
      </c>
      <c r="AV204" s="13" t="s">
        <v>132</v>
      </c>
      <c r="AW204" s="13" t="s">
        <v>32</v>
      </c>
      <c r="AX204" s="13" t="s">
        <v>84</v>
      </c>
      <c r="AY204" s="244" t="s">
        <v>125</v>
      </c>
    </row>
    <row r="205" s="13" customFormat="1">
      <c r="A205" s="13"/>
      <c r="B205" s="233"/>
      <c r="C205" s="234"/>
      <c r="D205" s="235" t="s">
        <v>182</v>
      </c>
      <c r="E205" s="234"/>
      <c r="F205" s="237" t="s">
        <v>774</v>
      </c>
      <c r="G205" s="234"/>
      <c r="H205" s="238">
        <v>6.1550000000000002</v>
      </c>
      <c r="I205" s="239"/>
      <c r="J205" s="234"/>
      <c r="K205" s="234"/>
      <c r="L205" s="240"/>
      <c r="M205" s="241"/>
      <c r="N205" s="242"/>
      <c r="O205" s="242"/>
      <c r="P205" s="242"/>
      <c r="Q205" s="242"/>
      <c r="R205" s="242"/>
      <c r="S205" s="242"/>
      <c r="T205" s="24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4" t="s">
        <v>182</v>
      </c>
      <c r="AU205" s="244" t="s">
        <v>132</v>
      </c>
      <c r="AV205" s="13" t="s">
        <v>132</v>
      </c>
      <c r="AW205" s="13" t="s">
        <v>4</v>
      </c>
      <c r="AX205" s="13" t="s">
        <v>84</v>
      </c>
      <c r="AY205" s="244" t="s">
        <v>125</v>
      </c>
    </row>
    <row r="206" s="2" customFormat="1" ht="16.30189" customHeight="1">
      <c r="A206" s="38"/>
      <c r="B206" s="39"/>
      <c r="C206" s="219" t="s">
        <v>245</v>
      </c>
      <c r="D206" s="219" t="s">
        <v>127</v>
      </c>
      <c r="E206" s="220" t="s">
        <v>775</v>
      </c>
      <c r="F206" s="221" t="s">
        <v>776</v>
      </c>
      <c r="G206" s="222" t="s">
        <v>180</v>
      </c>
      <c r="H206" s="223">
        <v>0.375</v>
      </c>
      <c r="I206" s="224"/>
      <c r="J206" s="225">
        <f>ROUND(I206*H206,2)</f>
        <v>0</v>
      </c>
      <c r="K206" s="226"/>
      <c r="L206" s="44"/>
      <c r="M206" s="227" t="s">
        <v>1</v>
      </c>
      <c r="N206" s="228" t="s">
        <v>42</v>
      </c>
      <c r="O206" s="91"/>
      <c r="P206" s="229">
        <f>O206*H206</f>
        <v>0</v>
      </c>
      <c r="Q206" s="229">
        <v>2.1050399999999998</v>
      </c>
      <c r="R206" s="229">
        <f>Q206*H206</f>
        <v>0.78938999999999993</v>
      </c>
      <c r="S206" s="229">
        <v>0</v>
      </c>
      <c r="T206" s="230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1" t="s">
        <v>131</v>
      </c>
      <c r="AT206" s="231" t="s">
        <v>127</v>
      </c>
      <c r="AU206" s="231" t="s">
        <v>132</v>
      </c>
      <c r="AY206" s="17" t="s">
        <v>125</v>
      </c>
      <c r="BE206" s="232">
        <f>IF(N206="základná",J206,0)</f>
        <v>0</v>
      </c>
      <c r="BF206" s="232">
        <f>IF(N206="znížená",J206,0)</f>
        <v>0</v>
      </c>
      <c r="BG206" s="232">
        <f>IF(N206="zákl. prenesená",J206,0)</f>
        <v>0</v>
      </c>
      <c r="BH206" s="232">
        <f>IF(N206="zníž. prenesená",J206,0)</f>
        <v>0</v>
      </c>
      <c r="BI206" s="232">
        <f>IF(N206="nulová",J206,0)</f>
        <v>0</v>
      </c>
      <c r="BJ206" s="17" t="s">
        <v>132</v>
      </c>
      <c r="BK206" s="232">
        <f>ROUND(I206*H206,2)</f>
        <v>0</v>
      </c>
      <c r="BL206" s="17" t="s">
        <v>131</v>
      </c>
      <c r="BM206" s="231" t="s">
        <v>777</v>
      </c>
    </row>
    <row r="207" s="15" customFormat="1">
      <c r="A207" s="15"/>
      <c r="B207" s="267"/>
      <c r="C207" s="268"/>
      <c r="D207" s="235" t="s">
        <v>182</v>
      </c>
      <c r="E207" s="269" t="s">
        <v>1</v>
      </c>
      <c r="F207" s="270" t="s">
        <v>778</v>
      </c>
      <c r="G207" s="268"/>
      <c r="H207" s="269" t="s">
        <v>1</v>
      </c>
      <c r="I207" s="271"/>
      <c r="J207" s="268"/>
      <c r="K207" s="268"/>
      <c r="L207" s="272"/>
      <c r="M207" s="273"/>
      <c r="N207" s="274"/>
      <c r="O207" s="274"/>
      <c r="P207" s="274"/>
      <c r="Q207" s="274"/>
      <c r="R207" s="274"/>
      <c r="S207" s="274"/>
      <c r="T207" s="27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6" t="s">
        <v>182</v>
      </c>
      <c r="AU207" s="276" t="s">
        <v>132</v>
      </c>
      <c r="AV207" s="15" t="s">
        <v>84</v>
      </c>
      <c r="AW207" s="15" t="s">
        <v>32</v>
      </c>
      <c r="AX207" s="15" t="s">
        <v>76</v>
      </c>
      <c r="AY207" s="276" t="s">
        <v>125</v>
      </c>
    </row>
    <row r="208" s="13" customFormat="1">
      <c r="A208" s="13"/>
      <c r="B208" s="233"/>
      <c r="C208" s="234"/>
      <c r="D208" s="235" t="s">
        <v>182</v>
      </c>
      <c r="E208" s="236" t="s">
        <v>1</v>
      </c>
      <c r="F208" s="237" t="s">
        <v>779</v>
      </c>
      <c r="G208" s="234"/>
      <c r="H208" s="238">
        <v>0.375</v>
      </c>
      <c r="I208" s="239"/>
      <c r="J208" s="234"/>
      <c r="K208" s="234"/>
      <c r="L208" s="240"/>
      <c r="M208" s="241"/>
      <c r="N208" s="242"/>
      <c r="O208" s="242"/>
      <c r="P208" s="242"/>
      <c r="Q208" s="242"/>
      <c r="R208" s="242"/>
      <c r="S208" s="242"/>
      <c r="T208" s="24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4" t="s">
        <v>182</v>
      </c>
      <c r="AU208" s="244" t="s">
        <v>132</v>
      </c>
      <c r="AV208" s="13" t="s">
        <v>132</v>
      </c>
      <c r="AW208" s="13" t="s">
        <v>32</v>
      </c>
      <c r="AX208" s="13" t="s">
        <v>84</v>
      </c>
      <c r="AY208" s="244" t="s">
        <v>125</v>
      </c>
    </row>
    <row r="209" s="2" customFormat="1" ht="21.0566" customHeight="1">
      <c r="A209" s="38"/>
      <c r="B209" s="39"/>
      <c r="C209" s="219" t="s">
        <v>249</v>
      </c>
      <c r="D209" s="219" t="s">
        <v>127</v>
      </c>
      <c r="E209" s="220" t="s">
        <v>780</v>
      </c>
      <c r="F209" s="221" t="s">
        <v>781</v>
      </c>
      <c r="G209" s="222" t="s">
        <v>180</v>
      </c>
      <c r="H209" s="223">
        <v>2.0699999999999998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42</v>
      </c>
      <c r="O209" s="91"/>
      <c r="P209" s="229">
        <f>O209*H209</f>
        <v>0</v>
      </c>
      <c r="Q209" s="229">
        <v>2.0699999999999998</v>
      </c>
      <c r="R209" s="229">
        <f>Q209*H209</f>
        <v>4.2848999999999995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131</v>
      </c>
      <c r="AT209" s="231" t="s">
        <v>127</v>
      </c>
      <c r="AU209" s="231" t="s">
        <v>132</v>
      </c>
      <c r="AY209" s="17" t="s">
        <v>125</v>
      </c>
      <c r="BE209" s="232">
        <f>IF(N209="základná",J209,0)</f>
        <v>0</v>
      </c>
      <c r="BF209" s="232">
        <f>IF(N209="znížená",J209,0)</f>
        <v>0</v>
      </c>
      <c r="BG209" s="232">
        <f>IF(N209="zákl. prenesená",J209,0)</f>
        <v>0</v>
      </c>
      <c r="BH209" s="232">
        <f>IF(N209="zníž. prenesená",J209,0)</f>
        <v>0</v>
      </c>
      <c r="BI209" s="232">
        <f>IF(N209="nulová",J209,0)</f>
        <v>0</v>
      </c>
      <c r="BJ209" s="17" t="s">
        <v>132</v>
      </c>
      <c r="BK209" s="232">
        <f>ROUND(I209*H209,2)</f>
        <v>0</v>
      </c>
      <c r="BL209" s="17" t="s">
        <v>131</v>
      </c>
      <c r="BM209" s="231" t="s">
        <v>782</v>
      </c>
    </row>
    <row r="210" s="13" customFormat="1">
      <c r="A210" s="13"/>
      <c r="B210" s="233"/>
      <c r="C210" s="234"/>
      <c r="D210" s="235" t="s">
        <v>182</v>
      </c>
      <c r="E210" s="236" t="s">
        <v>1</v>
      </c>
      <c r="F210" s="237" t="s">
        <v>783</v>
      </c>
      <c r="G210" s="234"/>
      <c r="H210" s="238">
        <v>2.0699999999999998</v>
      </c>
      <c r="I210" s="239"/>
      <c r="J210" s="234"/>
      <c r="K210" s="234"/>
      <c r="L210" s="240"/>
      <c r="M210" s="241"/>
      <c r="N210" s="242"/>
      <c r="O210" s="242"/>
      <c r="P210" s="242"/>
      <c r="Q210" s="242"/>
      <c r="R210" s="242"/>
      <c r="S210" s="242"/>
      <c r="T210" s="24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4" t="s">
        <v>182</v>
      </c>
      <c r="AU210" s="244" t="s">
        <v>132</v>
      </c>
      <c r="AV210" s="13" t="s">
        <v>132</v>
      </c>
      <c r="AW210" s="13" t="s">
        <v>32</v>
      </c>
      <c r="AX210" s="13" t="s">
        <v>84</v>
      </c>
      <c r="AY210" s="244" t="s">
        <v>125</v>
      </c>
    </row>
    <row r="211" s="2" customFormat="1" ht="21.0566" customHeight="1">
      <c r="A211" s="38"/>
      <c r="B211" s="39"/>
      <c r="C211" s="219" t="s">
        <v>253</v>
      </c>
      <c r="D211" s="219" t="s">
        <v>127</v>
      </c>
      <c r="E211" s="220" t="s">
        <v>784</v>
      </c>
      <c r="F211" s="221" t="s">
        <v>785</v>
      </c>
      <c r="G211" s="222" t="s">
        <v>180</v>
      </c>
      <c r="H211" s="223">
        <v>1.6799999999999999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42</v>
      </c>
      <c r="O211" s="91"/>
      <c r="P211" s="229">
        <f>O211*H211</f>
        <v>0</v>
      </c>
      <c r="Q211" s="229">
        <v>2.39649</v>
      </c>
      <c r="R211" s="229">
        <f>Q211*H211</f>
        <v>4.0261031999999997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131</v>
      </c>
      <c r="AT211" s="231" t="s">
        <v>127</v>
      </c>
      <c r="AU211" s="231" t="s">
        <v>132</v>
      </c>
      <c r="AY211" s="17" t="s">
        <v>125</v>
      </c>
      <c r="BE211" s="232">
        <f>IF(N211="základná",J211,0)</f>
        <v>0</v>
      </c>
      <c r="BF211" s="232">
        <f>IF(N211="znížená",J211,0)</f>
        <v>0</v>
      </c>
      <c r="BG211" s="232">
        <f>IF(N211="zákl. prenesená",J211,0)</f>
        <v>0</v>
      </c>
      <c r="BH211" s="232">
        <f>IF(N211="zníž. prenesená",J211,0)</f>
        <v>0</v>
      </c>
      <c r="BI211" s="232">
        <f>IF(N211="nulová",J211,0)</f>
        <v>0</v>
      </c>
      <c r="BJ211" s="17" t="s">
        <v>132</v>
      </c>
      <c r="BK211" s="232">
        <f>ROUND(I211*H211,2)</f>
        <v>0</v>
      </c>
      <c r="BL211" s="17" t="s">
        <v>131</v>
      </c>
      <c r="BM211" s="231" t="s">
        <v>786</v>
      </c>
    </row>
    <row r="212" s="15" customFormat="1">
      <c r="A212" s="15"/>
      <c r="B212" s="267"/>
      <c r="C212" s="268"/>
      <c r="D212" s="235" t="s">
        <v>182</v>
      </c>
      <c r="E212" s="269" t="s">
        <v>1</v>
      </c>
      <c r="F212" s="270" t="s">
        <v>787</v>
      </c>
      <c r="G212" s="268"/>
      <c r="H212" s="269" t="s">
        <v>1</v>
      </c>
      <c r="I212" s="271"/>
      <c r="J212" s="268"/>
      <c r="K212" s="268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182</v>
      </c>
      <c r="AU212" s="276" t="s">
        <v>132</v>
      </c>
      <c r="AV212" s="15" t="s">
        <v>84</v>
      </c>
      <c r="AW212" s="15" t="s">
        <v>32</v>
      </c>
      <c r="AX212" s="15" t="s">
        <v>76</v>
      </c>
      <c r="AY212" s="276" t="s">
        <v>125</v>
      </c>
    </row>
    <row r="213" s="13" customFormat="1">
      <c r="A213" s="13"/>
      <c r="B213" s="233"/>
      <c r="C213" s="234"/>
      <c r="D213" s="235" t="s">
        <v>182</v>
      </c>
      <c r="E213" s="236" t="s">
        <v>1</v>
      </c>
      <c r="F213" s="237" t="s">
        <v>788</v>
      </c>
      <c r="G213" s="234"/>
      <c r="H213" s="238">
        <v>1.6799999999999999</v>
      </c>
      <c r="I213" s="239"/>
      <c r="J213" s="234"/>
      <c r="K213" s="234"/>
      <c r="L213" s="240"/>
      <c r="M213" s="241"/>
      <c r="N213" s="242"/>
      <c r="O213" s="242"/>
      <c r="P213" s="242"/>
      <c r="Q213" s="242"/>
      <c r="R213" s="242"/>
      <c r="S213" s="242"/>
      <c r="T213" s="24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4" t="s">
        <v>182</v>
      </c>
      <c r="AU213" s="244" t="s">
        <v>132</v>
      </c>
      <c r="AV213" s="13" t="s">
        <v>132</v>
      </c>
      <c r="AW213" s="13" t="s">
        <v>32</v>
      </c>
      <c r="AX213" s="13" t="s">
        <v>76</v>
      </c>
      <c r="AY213" s="244" t="s">
        <v>125</v>
      </c>
    </row>
    <row r="214" s="2" customFormat="1" ht="21.0566" customHeight="1">
      <c r="A214" s="38"/>
      <c r="B214" s="39"/>
      <c r="C214" s="219" t="s">
        <v>257</v>
      </c>
      <c r="D214" s="219" t="s">
        <v>127</v>
      </c>
      <c r="E214" s="220" t="s">
        <v>789</v>
      </c>
      <c r="F214" s="221" t="s">
        <v>790</v>
      </c>
      <c r="G214" s="222" t="s">
        <v>130</v>
      </c>
      <c r="H214" s="223">
        <v>3.98</v>
      </c>
      <c r="I214" s="224"/>
      <c r="J214" s="225">
        <f>ROUND(I214*H214,2)</f>
        <v>0</v>
      </c>
      <c r="K214" s="226"/>
      <c r="L214" s="44"/>
      <c r="M214" s="227" t="s">
        <v>1</v>
      </c>
      <c r="N214" s="228" t="s">
        <v>42</v>
      </c>
      <c r="O214" s="91"/>
      <c r="P214" s="229">
        <f>O214*H214</f>
        <v>0</v>
      </c>
      <c r="Q214" s="229">
        <v>0.0068100000000000001</v>
      </c>
      <c r="R214" s="229">
        <f>Q214*H214</f>
        <v>0.027103800000000001</v>
      </c>
      <c r="S214" s="229">
        <v>0</v>
      </c>
      <c r="T214" s="23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1" t="s">
        <v>131</v>
      </c>
      <c r="AT214" s="231" t="s">
        <v>127</v>
      </c>
      <c r="AU214" s="231" t="s">
        <v>132</v>
      </c>
      <c r="AY214" s="17" t="s">
        <v>125</v>
      </c>
      <c r="BE214" s="232">
        <f>IF(N214="základná",J214,0)</f>
        <v>0</v>
      </c>
      <c r="BF214" s="232">
        <f>IF(N214="znížená",J214,0)</f>
        <v>0</v>
      </c>
      <c r="BG214" s="232">
        <f>IF(N214="zákl. prenesená",J214,0)</f>
        <v>0</v>
      </c>
      <c r="BH214" s="232">
        <f>IF(N214="zníž. prenesená",J214,0)</f>
        <v>0</v>
      </c>
      <c r="BI214" s="232">
        <f>IF(N214="nulová",J214,0)</f>
        <v>0</v>
      </c>
      <c r="BJ214" s="17" t="s">
        <v>132</v>
      </c>
      <c r="BK214" s="232">
        <f>ROUND(I214*H214,2)</f>
        <v>0</v>
      </c>
      <c r="BL214" s="17" t="s">
        <v>131</v>
      </c>
      <c r="BM214" s="231" t="s">
        <v>791</v>
      </c>
    </row>
    <row r="215" s="15" customFormat="1">
      <c r="A215" s="15"/>
      <c r="B215" s="267"/>
      <c r="C215" s="268"/>
      <c r="D215" s="235" t="s">
        <v>182</v>
      </c>
      <c r="E215" s="269" t="s">
        <v>1</v>
      </c>
      <c r="F215" s="270" t="s">
        <v>792</v>
      </c>
      <c r="G215" s="268"/>
      <c r="H215" s="269" t="s">
        <v>1</v>
      </c>
      <c r="I215" s="271"/>
      <c r="J215" s="268"/>
      <c r="K215" s="268"/>
      <c r="L215" s="272"/>
      <c r="M215" s="273"/>
      <c r="N215" s="274"/>
      <c r="O215" s="274"/>
      <c r="P215" s="274"/>
      <c r="Q215" s="274"/>
      <c r="R215" s="274"/>
      <c r="S215" s="274"/>
      <c r="T215" s="27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6" t="s">
        <v>182</v>
      </c>
      <c r="AU215" s="276" t="s">
        <v>132</v>
      </c>
      <c r="AV215" s="15" t="s">
        <v>84</v>
      </c>
      <c r="AW215" s="15" t="s">
        <v>32</v>
      </c>
      <c r="AX215" s="15" t="s">
        <v>76</v>
      </c>
      <c r="AY215" s="276" t="s">
        <v>125</v>
      </c>
    </row>
    <row r="216" s="13" customFormat="1">
      <c r="A216" s="13"/>
      <c r="B216" s="233"/>
      <c r="C216" s="234"/>
      <c r="D216" s="235" t="s">
        <v>182</v>
      </c>
      <c r="E216" s="236" t="s">
        <v>1</v>
      </c>
      <c r="F216" s="237" t="s">
        <v>793</v>
      </c>
      <c r="G216" s="234"/>
      <c r="H216" s="238">
        <v>2.48</v>
      </c>
      <c r="I216" s="239"/>
      <c r="J216" s="234"/>
      <c r="K216" s="234"/>
      <c r="L216" s="240"/>
      <c r="M216" s="241"/>
      <c r="N216" s="242"/>
      <c r="O216" s="242"/>
      <c r="P216" s="242"/>
      <c r="Q216" s="242"/>
      <c r="R216" s="242"/>
      <c r="S216" s="242"/>
      <c r="T216" s="24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4" t="s">
        <v>182</v>
      </c>
      <c r="AU216" s="244" t="s">
        <v>132</v>
      </c>
      <c r="AV216" s="13" t="s">
        <v>132</v>
      </c>
      <c r="AW216" s="13" t="s">
        <v>32</v>
      </c>
      <c r="AX216" s="13" t="s">
        <v>76</v>
      </c>
      <c r="AY216" s="244" t="s">
        <v>125</v>
      </c>
    </row>
    <row r="217" s="15" customFormat="1">
      <c r="A217" s="15"/>
      <c r="B217" s="267"/>
      <c r="C217" s="268"/>
      <c r="D217" s="235" t="s">
        <v>182</v>
      </c>
      <c r="E217" s="269" t="s">
        <v>1</v>
      </c>
      <c r="F217" s="270" t="s">
        <v>778</v>
      </c>
      <c r="G217" s="268"/>
      <c r="H217" s="269" t="s">
        <v>1</v>
      </c>
      <c r="I217" s="271"/>
      <c r="J217" s="268"/>
      <c r="K217" s="268"/>
      <c r="L217" s="272"/>
      <c r="M217" s="273"/>
      <c r="N217" s="274"/>
      <c r="O217" s="274"/>
      <c r="P217" s="274"/>
      <c r="Q217" s="274"/>
      <c r="R217" s="274"/>
      <c r="S217" s="274"/>
      <c r="T217" s="27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6" t="s">
        <v>182</v>
      </c>
      <c r="AU217" s="276" t="s">
        <v>132</v>
      </c>
      <c r="AV217" s="15" t="s">
        <v>84</v>
      </c>
      <c r="AW217" s="15" t="s">
        <v>32</v>
      </c>
      <c r="AX217" s="15" t="s">
        <v>76</v>
      </c>
      <c r="AY217" s="276" t="s">
        <v>125</v>
      </c>
    </row>
    <row r="218" s="13" customFormat="1">
      <c r="A218" s="13"/>
      <c r="B218" s="233"/>
      <c r="C218" s="234"/>
      <c r="D218" s="235" t="s">
        <v>182</v>
      </c>
      <c r="E218" s="236" t="s">
        <v>1</v>
      </c>
      <c r="F218" s="237" t="s">
        <v>794</v>
      </c>
      <c r="G218" s="234"/>
      <c r="H218" s="238">
        <v>1.5</v>
      </c>
      <c r="I218" s="239"/>
      <c r="J218" s="234"/>
      <c r="K218" s="234"/>
      <c r="L218" s="240"/>
      <c r="M218" s="241"/>
      <c r="N218" s="242"/>
      <c r="O218" s="242"/>
      <c r="P218" s="242"/>
      <c r="Q218" s="242"/>
      <c r="R218" s="242"/>
      <c r="S218" s="242"/>
      <c r="T218" s="24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4" t="s">
        <v>182</v>
      </c>
      <c r="AU218" s="244" t="s">
        <v>132</v>
      </c>
      <c r="AV218" s="13" t="s">
        <v>132</v>
      </c>
      <c r="AW218" s="13" t="s">
        <v>32</v>
      </c>
      <c r="AX218" s="13" t="s">
        <v>76</v>
      </c>
      <c r="AY218" s="244" t="s">
        <v>125</v>
      </c>
    </row>
    <row r="219" s="14" customFormat="1">
      <c r="A219" s="14"/>
      <c r="B219" s="245"/>
      <c r="C219" s="246"/>
      <c r="D219" s="235" t="s">
        <v>182</v>
      </c>
      <c r="E219" s="247" t="s">
        <v>1</v>
      </c>
      <c r="F219" s="248" t="s">
        <v>209</v>
      </c>
      <c r="G219" s="246"/>
      <c r="H219" s="249">
        <v>3.98</v>
      </c>
      <c r="I219" s="250"/>
      <c r="J219" s="246"/>
      <c r="K219" s="246"/>
      <c r="L219" s="251"/>
      <c r="M219" s="252"/>
      <c r="N219" s="253"/>
      <c r="O219" s="253"/>
      <c r="P219" s="253"/>
      <c r="Q219" s="253"/>
      <c r="R219" s="253"/>
      <c r="S219" s="253"/>
      <c r="T219" s="25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5" t="s">
        <v>182</v>
      </c>
      <c r="AU219" s="255" t="s">
        <v>132</v>
      </c>
      <c r="AV219" s="14" t="s">
        <v>131</v>
      </c>
      <c r="AW219" s="14" t="s">
        <v>32</v>
      </c>
      <c r="AX219" s="14" t="s">
        <v>84</v>
      </c>
      <c r="AY219" s="255" t="s">
        <v>125</v>
      </c>
    </row>
    <row r="220" s="2" customFormat="1" ht="21.0566" customHeight="1">
      <c r="A220" s="38"/>
      <c r="B220" s="39"/>
      <c r="C220" s="219" t="s">
        <v>261</v>
      </c>
      <c r="D220" s="219" t="s">
        <v>127</v>
      </c>
      <c r="E220" s="220" t="s">
        <v>795</v>
      </c>
      <c r="F220" s="221" t="s">
        <v>796</v>
      </c>
      <c r="G220" s="222" t="s">
        <v>130</v>
      </c>
      <c r="H220" s="223">
        <v>3.98</v>
      </c>
      <c r="I220" s="224"/>
      <c r="J220" s="225">
        <f>ROUND(I220*H220,2)</f>
        <v>0</v>
      </c>
      <c r="K220" s="226"/>
      <c r="L220" s="44"/>
      <c r="M220" s="227" t="s">
        <v>1</v>
      </c>
      <c r="N220" s="228" t="s">
        <v>42</v>
      </c>
      <c r="O220" s="91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31" t="s">
        <v>131</v>
      </c>
      <c r="AT220" s="231" t="s">
        <v>127</v>
      </c>
      <c r="AU220" s="231" t="s">
        <v>132</v>
      </c>
      <c r="AY220" s="17" t="s">
        <v>125</v>
      </c>
      <c r="BE220" s="232">
        <f>IF(N220="základná",J220,0)</f>
        <v>0</v>
      </c>
      <c r="BF220" s="232">
        <f>IF(N220="znížená",J220,0)</f>
        <v>0</v>
      </c>
      <c r="BG220" s="232">
        <f>IF(N220="zákl. prenesená",J220,0)</f>
        <v>0</v>
      </c>
      <c r="BH220" s="232">
        <f>IF(N220="zníž. prenesená",J220,0)</f>
        <v>0</v>
      </c>
      <c r="BI220" s="232">
        <f>IF(N220="nulová",J220,0)</f>
        <v>0</v>
      </c>
      <c r="BJ220" s="17" t="s">
        <v>132</v>
      </c>
      <c r="BK220" s="232">
        <f>ROUND(I220*H220,2)</f>
        <v>0</v>
      </c>
      <c r="BL220" s="17" t="s">
        <v>131</v>
      </c>
      <c r="BM220" s="231" t="s">
        <v>797</v>
      </c>
    </row>
    <row r="221" s="13" customFormat="1">
      <c r="A221" s="13"/>
      <c r="B221" s="233"/>
      <c r="C221" s="234"/>
      <c r="D221" s="235" t="s">
        <v>182</v>
      </c>
      <c r="E221" s="236" t="s">
        <v>1</v>
      </c>
      <c r="F221" s="237" t="s">
        <v>798</v>
      </c>
      <c r="G221" s="234"/>
      <c r="H221" s="238">
        <v>3.98</v>
      </c>
      <c r="I221" s="239"/>
      <c r="J221" s="234"/>
      <c r="K221" s="234"/>
      <c r="L221" s="240"/>
      <c r="M221" s="241"/>
      <c r="N221" s="242"/>
      <c r="O221" s="242"/>
      <c r="P221" s="242"/>
      <c r="Q221" s="242"/>
      <c r="R221" s="242"/>
      <c r="S221" s="242"/>
      <c r="T221" s="24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4" t="s">
        <v>182</v>
      </c>
      <c r="AU221" s="244" t="s">
        <v>132</v>
      </c>
      <c r="AV221" s="13" t="s">
        <v>132</v>
      </c>
      <c r="AW221" s="13" t="s">
        <v>32</v>
      </c>
      <c r="AX221" s="13" t="s">
        <v>84</v>
      </c>
      <c r="AY221" s="244" t="s">
        <v>125</v>
      </c>
    </row>
    <row r="222" s="12" customFormat="1" ht="22.8" customHeight="1">
      <c r="A222" s="12"/>
      <c r="B222" s="203"/>
      <c r="C222" s="204"/>
      <c r="D222" s="205" t="s">
        <v>75</v>
      </c>
      <c r="E222" s="217" t="s">
        <v>138</v>
      </c>
      <c r="F222" s="217" t="s">
        <v>379</v>
      </c>
      <c r="G222" s="204"/>
      <c r="H222" s="204"/>
      <c r="I222" s="207"/>
      <c r="J222" s="218">
        <f>BK222</f>
        <v>0</v>
      </c>
      <c r="K222" s="204"/>
      <c r="L222" s="209"/>
      <c r="M222" s="210"/>
      <c r="N222" s="211"/>
      <c r="O222" s="211"/>
      <c r="P222" s="212">
        <f>SUM(P223:P251)</f>
        <v>0</v>
      </c>
      <c r="Q222" s="211"/>
      <c r="R222" s="212">
        <f>SUM(R223:R251)</f>
        <v>44.446660999999999</v>
      </c>
      <c r="S222" s="211"/>
      <c r="T222" s="213">
        <f>SUM(T223:T251)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4" t="s">
        <v>84</v>
      </c>
      <c r="AT222" s="215" t="s">
        <v>75</v>
      </c>
      <c r="AU222" s="215" t="s">
        <v>84</v>
      </c>
      <c r="AY222" s="214" t="s">
        <v>125</v>
      </c>
      <c r="BK222" s="216">
        <f>SUM(BK223:BK251)</f>
        <v>0</v>
      </c>
    </row>
    <row r="223" s="2" customFormat="1" ht="16.30189" customHeight="1">
      <c r="A223" s="38"/>
      <c r="B223" s="39"/>
      <c r="C223" s="219" t="s">
        <v>265</v>
      </c>
      <c r="D223" s="219" t="s">
        <v>127</v>
      </c>
      <c r="E223" s="220" t="s">
        <v>799</v>
      </c>
      <c r="F223" s="221" t="s">
        <v>800</v>
      </c>
      <c r="G223" s="222" t="s">
        <v>180</v>
      </c>
      <c r="H223" s="223">
        <v>15.326000000000001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42</v>
      </c>
      <c r="O223" s="91"/>
      <c r="P223" s="229">
        <f>O223*H223</f>
        <v>0</v>
      </c>
      <c r="Q223" s="229">
        <v>2.3225600000000002</v>
      </c>
      <c r="R223" s="229">
        <f>Q223*H223</f>
        <v>35.595554560000004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131</v>
      </c>
      <c r="AT223" s="231" t="s">
        <v>127</v>
      </c>
      <c r="AU223" s="231" t="s">
        <v>132</v>
      </c>
      <c r="AY223" s="17" t="s">
        <v>125</v>
      </c>
      <c r="BE223" s="232">
        <f>IF(N223="základná",J223,0)</f>
        <v>0</v>
      </c>
      <c r="BF223" s="232">
        <f>IF(N223="znížená",J223,0)</f>
        <v>0</v>
      </c>
      <c r="BG223" s="232">
        <f>IF(N223="zákl. prenesená",J223,0)</f>
        <v>0</v>
      </c>
      <c r="BH223" s="232">
        <f>IF(N223="zníž. prenesená",J223,0)</f>
        <v>0</v>
      </c>
      <c r="BI223" s="232">
        <f>IF(N223="nulová",J223,0)</f>
        <v>0</v>
      </c>
      <c r="BJ223" s="17" t="s">
        <v>132</v>
      </c>
      <c r="BK223" s="232">
        <f>ROUND(I223*H223,2)</f>
        <v>0</v>
      </c>
      <c r="BL223" s="17" t="s">
        <v>131</v>
      </c>
      <c r="BM223" s="231" t="s">
        <v>801</v>
      </c>
    </row>
    <row r="224" s="13" customFormat="1">
      <c r="A224" s="13"/>
      <c r="B224" s="233"/>
      <c r="C224" s="234"/>
      <c r="D224" s="235" t="s">
        <v>182</v>
      </c>
      <c r="E224" s="236" t="s">
        <v>1</v>
      </c>
      <c r="F224" s="237" t="s">
        <v>802</v>
      </c>
      <c r="G224" s="234"/>
      <c r="H224" s="238">
        <v>15.326000000000001</v>
      </c>
      <c r="I224" s="239"/>
      <c r="J224" s="234"/>
      <c r="K224" s="234"/>
      <c r="L224" s="240"/>
      <c r="M224" s="241"/>
      <c r="N224" s="242"/>
      <c r="O224" s="242"/>
      <c r="P224" s="242"/>
      <c r="Q224" s="242"/>
      <c r="R224" s="242"/>
      <c r="S224" s="242"/>
      <c r="T224" s="24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4" t="s">
        <v>182</v>
      </c>
      <c r="AU224" s="244" t="s">
        <v>132</v>
      </c>
      <c r="AV224" s="13" t="s">
        <v>132</v>
      </c>
      <c r="AW224" s="13" t="s">
        <v>32</v>
      </c>
      <c r="AX224" s="13" t="s">
        <v>76</v>
      </c>
      <c r="AY224" s="244" t="s">
        <v>125</v>
      </c>
    </row>
    <row r="225" s="14" customFormat="1">
      <c r="A225" s="14"/>
      <c r="B225" s="245"/>
      <c r="C225" s="246"/>
      <c r="D225" s="235" t="s">
        <v>182</v>
      </c>
      <c r="E225" s="247" t="s">
        <v>1</v>
      </c>
      <c r="F225" s="248" t="s">
        <v>209</v>
      </c>
      <c r="G225" s="246"/>
      <c r="H225" s="249">
        <v>15.326000000000001</v>
      </c>
      <c r="I225" s="250"/>
      <c r="J225" s="246"/>
      <c r="K225" s="246"/>
      <c r="L225" s="251"/>
      <c r="M225" s="252"/>
      <c r="N225" s="253"/>
      <c r="O225" s="253"/>
      <c r="P225" s="253"/>
      <c r="Q225" s="253"/>
      <c r="R225" s="253"/>
      <c r="S225" s="253"/>
      <c r="T225" s="25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5" t="s">
        <v>182</v>
      </c>
      <c r="AU225" s="255" t="s">
        <v>132</v>
      </c>
      <c r="AV225" s="14" t="s">
        <v>131</v>
      </c>
      <c r="AW225" s="14" t="s">
        <v>32</v>
      </c>
      <c r="AX225" s="14" t="s">
        <v>84</v>
      </c>
      <c r="AY225" s="255" t="s">
        <v>125</v>
      </c>
    </row>
    <row r="226" s="2" customFormat="1" ht="21.0566" customHeight="1">
      <c r="A226" s="38"/>
      <c r="B226" s="39"/>
      <c r="C226" s="219" t="s">
        <v>269</v>
      </c>
      <c r="D226" s="219" t="s">
        <v>127</v>
      </c>
      <c r="E226" s="220" t="s">
        <v>803</v>
      </c>
      <c r="F226" s="221" t="s">
        <v>804</v>
      </c>
      <c r="G226" s="222" t="s">
        <v>180</v>
      </c>
      <c r="H226" s="223">
        <v>2.2639999999999998</v>
      </c>
      <c r="I226" s="224"/>
      <c r="J226" s="225">
        <f>ROUND(I226*H226,2)</f>
        <v>0</v>
      </c>
      <c r="K226" s="226"/>
      <c r="L226" s="44"/>
      <c r="M226" s="227" t="s">
        <v>1</v>
      </c>
      <c r="N226" s="228" t="s">
        <v>42</v>
      </c>
      <c r="O226" s="91"/>
      <c r="P226" s="229">
        <f>O226*H226</f>
        <v>0</v>
      </c>
      <c r="Q226" s="229">
        <v>2.3225600000000002</v>
      </c>
      <c r="R226" s="229">
        <f>Q226*H226</f>
        <v>5.2582758399999996</v>
      </c>
      <c r="S226" s="229">
        <v>0</v>
      </c>
      <c r="T226" s="230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1" t="s">
        <v>131</v>
      </c>
      <c r="AT226" s="231" t="s">
        <v>127</v>
      </c>
      <c r="AU226" s="231" t="s">
        <v>132</v>
      </c>
      <c r="AY226" s="17" t="s">
        <v>125</v>
      </c>
      <c r="BE226" s="232">
        <f>IF(N226="základná",J226,0)</f>
        <v>0</v>
      </c>
      <c r="BF226" s="232">
        <f>IF(N226="znížená",J226,0)</f>
        <v>0</v>
      </c>
      <c r="BG226" s="232">
        <f>IF(N226="zákl. prenesená",J226,0)</f>
        <v>0</v>
      </c>
      <c r="BH226" s="232">
        <f>IF(N226="zníž. prenesená",J226,0)</f>
        <v>0</v>
      </c>
      <c r="BI226" s="232">
        <f>IF(N226="nulová",J226,0)</f>
        <v>0</v>
      </c>
      <c r="BJ226" s="17" t="s">
        <v>132</v>
      </c>
      <c r="BK226" s="232">
        <f>ROUND(I226*H226,2)</f>
        <v>0</v>
      </c>
      <c r="BL226" s="17" t="s">
        <v>131</v>
      </c>
      <c r="BM226" s="231" t="s">
        <v>805</v>
      </c>
    </row>
    <row r="227" s="13" customFormat="1">
      <c r="A227" s="13"/>
      <c r="B227" s="233"/>
      <c r="C227" s="234"/>
      <c r="D227" s="235" t="s">
        <v>182</v>
      </c>
      <c r="E227" s="236" t="s">
        <v>1</v>
      </c>
      <c r="F227" s="237" t="s">
        <v>806</v>
      </c>
      <c r="G227" s="234"/>
      <c r="H227" s="238">
        <v>2.2639999999999998</v>
      </c>
      <c r="I227" s="239"/>
      <c r="J227" s="234"/>
      <c r="K227" s="234"/>
      <c r="L227" s="240"/>
      <c r="M227" s="241"/>
      <c r="N227" s="242"/>
      <c r="O227" s="242"/>
      <c r="P227" s="242"/>
      <c r="Q227" s="242"/>
      <c r="R227" s="242"/>
      <c r="S227" s="242"/>
      <c r="T227" s="24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4" t="s">
        <v>182</v>
      </c>
      <c r="AU227" s="244" t="s">
        <v>132</v>
      </c>
      <c r="AV227" s="13" t="s">
        <v>132</v>
      </c>
      <c r="AW227" s="13" t="s">
        <v>32</v>
      </c>
      <c r="AX227" s="13" t="s">
        <v>76</v>
      </c>
      <c r="AY227" s="244" t="s">
        <v>125</v>
      </c>
    </row>
    <row r="228" s="14" customFormat="1">
      <c r="A228" s="14"/>
      <c r="B228" s="245"/>
      <c r="C228" s="246"/>
      <c r="D228" s="235" t="s">
        <v>182</v>
      </c>
      <c r="E228" s="247" t="s">
        <v>1</v>
      </c>
      <c r="F228" s="248" t="s">
        <v>209</v>
      </c>
      <c r="G228" s="246"/>
      <c r="H228" s="249">
        <v>2.2639999999999998</v>
      </c>
      <c r="I228" s="250"/>
      <c r="J228" s="246"/>
      <c r="K228" s="246"/>
      <c r="L228" s="251"/>
      <c r="M228" s="252"/>
      <c r="N228" s="253"/>
      <c r="O228" s="253"/>
      <c r="P228" s="253"/>
      <c r="Q228" s="253"/>
      <c r="R228" s="253"/>
      <c r="S228" s="253"/>
      <c r="T228" s="25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5" t="s">
        <v>182</v>
      </c>
      <c r="AU228" s="255" t="s">
        <v>132</v>
      </c>
      <c r="AV228" s="14" t="s">
        <v>131</v>
      </c>
      <c r="AW228" s="14" t="s">
        <v>32</v>
      </c>
      <c r="AX228" s="14" t="s">
        <v>84</v>
      </c>
      <c r="AY228" s="255" t="s">
        <v>125</v>
      </c>
    </row>
    <row r="229" s="2" customFormat="1" ht="21.0566" customHeight="1">
      <c r="A229" s="38"/>
      <c r="B229" s="39"/>
      <c r="C229" s="219" t="s">
        <v>275</v>
      </c>
      <c r="D229" s="219" t="s">
        <v>127</v>
      </c>
      <c r="E229" s="220" t="s">
        <v>807</v>
      </c>
      <c r="F229" s="221" t="s">
        <v>808</v>
      </c>
      <c r="G229" s="222" t="s">
        <v>130</v>
      </c>
      <c r="H229" s="223">
        <v>46.287999999999997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42</v>
      </c>
      <c r="O229" s="91"/>
      <c r="P229" s="229">
        <f>O229*H229</f>
        <v>0</v>
      </c>
      <c r="Q229" s="229">
        <v>0.00346</v>
      </c>
      <c r="R229" s="229">
        <f>Q229*H229</f>
        <v>0.16015647999999999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131</v>
      </c>
      <c r="AT229" s="231" t="s">
        <v>127</v>
      </c>
      <c r="AU229" s="231" t="s">
        <v>132</v>
      </c>
      <c r="AY229" s="17" t="s">
        <v>125</v>
      </c>
      <c r="BE229" s="232">
        <f>IF(N229="základná",J229,0)</f>
        <v>0</v>
      </c>
      <c r="BF229" s="232">
        <f>IF(N229="znížená",J229,0)</f>
        <v>0</v>
      </c>
      <c r="BG229" s="232">
        <f>IF(N229="zákl. prenesená",J229,0)</f>
        <v>0</v>
      </c>
      <c r="BH229" s="232">
        <f>IF(N229="zníž. prenesená",J229,0)</f>
        <v>0</v>
      </c>
      <c r="BI229" s="232">
        <f>IF(N229="nulová",J229,0)</f>
        <v>0</v>
      </c>
      <c r="BJ229" s="17" t="s">
        <v>132</v>
      </c>
      <c r="BK229" s="232">
        <f>ROUND(I229*H229,2)</f>
        <v>0</v>
      </c>
      <c r="BL229" s="17" t="s">
        <v>131</v>
      </c>
      <c r="BM229" s="231" t="s">
        <v>809</v>
      </c>
    </row>
    <row r="230" s="13" customFormat="1">
      <c r="A230" s="13"/>
      <c r="B230" s="233"/>
      <c r="C230" s="234"/>
      <c r="D230" s="235" t="s">
        <v>182</v>
      </c>
      <c r="E230" s="236" t="s">
        <v>1</v>
      </c>
      <c r="F230" s="237" t="s">
        <v>810</v>
      </c>
      <c r="G230" s="234"/>
      <c r="H230" s="238">
        <v>46.287999999999997</v>
      </c>
      <c r="I230" s="239"/>
      <c r="J230" s="234"/>
      <c r="K230" s="234"/>
      <c r="L230" s="240"/>
      <c r="M230" s="241"/>
      <c r="N230" s="242"/>
      <c r="O230" s="242"/>
      <c r="P230" s="242"/>
      <c r="Q230" s="242"/>
      <c r="R230" s="242"/>
      <c r="S230" s="242"/>
      <c r="T230" s="24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4" t="s">
        <v>182</v>
      </c>
      <c r="AU230" s="244" t="s">
        <v>132</v>
      </c>
      <c r="AV230" s="13" t="s">
        <v>132</v>
      </c>
      <c r="AW230" s="13" t="s">
        <v>32</v>
      </c>
      <c r="AX230" s="13" t="s">
        <v>84</v>
      </c>
      <c r="AY230" s="244" t="s">
        <v>125</v>
      </c>
    </row>
    <row r="231" s="2" customFormat="1" ht="21.0566" customHeight="1">
      <c r="A231" s="38"/>
      <c r="B231" s="39"/>
      <c r="C231" s="219" t="s">
        <v>280</v>
      </c>
      <c r="D231" s="219" t="s">
        <v>127</v>
      </c>
      <c r="E231" s="220" t="s">
        <v>811</v>
      </c>
      <c r="F231" s="221" t="s">
        <v>812</v>
      </c>
      <c r="G231" s="222" t="s">
        <v>130</v>
      </c>
      <c r="H231" s="223">
        <v>21.247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42</v>
      </c>
      <c r="O231" s="91"/>
      <c r="P231" s="229">
        <f>O231*H231</f>
        <v>0</v>
      </c>
      <c r="Q231" s="229">
        <v>0.0045700000000000003</v>
      </c>
      <c r="R231" s="229">
        <f>Q231*H231</f>
        <v>0.097098790000000004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131</v>
      </c>
      <c r="AT231" s="231" t="s">
        <v>127</v>
      </c>
      <c r="AU231" s="231" t="s">
        <v>132</v>
      </c>
      <c r="AY231" s="17" t="s">
        <v>125</v>
      </c>
      <c r="BE231" s="232">
        <f>IF(N231="základná",J231,0)</f>
        <v>0</v>
      </c>
      <c r="BF231" s="232">
        <f>IF(N231="znížená",J231,0)</f>
        <v>0</v>
      </c>
      <c r="BG231" s="232">
        <f>IF(N231="zákl. prenesená",J231,0)</f>
        <v>0</v>
      </c>
      <c r="BH231" s="232">
        <f>IF(N231="zníž. prenesená",J231,0)</f>
        <v>0</v>
      </c>
      <c r="BI231" s="232">
        <f>IF(N231="nulová",J231,0)</f>
        <v>0</v>
      </c>
      <c r="BJ231" s="17" t="s">
        <v>132</v>
      </c>
      <c r="BK231" s="232">
        <f>ROUND(I231*H231,2)</f>
        <v>0</v>
      </c>
      <c r="BL231" s="17" t="s">
        <v>131</v>
      </c>
      <c r="BM231" s="231" t="s">
        <v>813</v>
      </c>
    </row>
    <row r="232" s="15" customFormat="1">
      <c r="A232" s="15"/>
      <c r="B232" s="267"/>
      <c r="C232" s="268"/>
      <c r="D232" s="235" t="s">
        <v>182</v>
      </c>
      <c r="E232" s="269" t="s">
        <v>1</v>
      </c>
      <c r="F232" s="270" t="s">
        <v>814</v>
      </c>
      <c r="G232" s="268"/>
      <c r="H232" s="269" t="s">
        <v>1</v>
      </c>
      <c r="I232" s="271"/>
      <c r="J232" s="268"/>
      <c r="K232" s="268"/>
      <c r="L232" s="272"/>
      <c r="M232" s="273"/>
      <c r="N232" s="274"/>
      <c r="O232" s="274"/>
      <c r="P232" s="274"/>
      <c r="Q232" s="274"/>
      <c r="R232" s="274"/>
      <c r="S232" s="274"/>
      <c r="T232" s="27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6" t="s">
        <v>182</v>
      </c>
      <c r="AU232" s="276" t="s">
        <v>132</v>
      </c>
      <c r="AV232" s="15" t="s">
        <v>84</v>
      </c>
      <c r="AW232" s="15" t="s">
        <v>32</v>
      </c>
      <c r="AX232" s="15" t="s">
        <v>76</v>
      </c>
      <c r="AY232" s="276" t="s">
        <v>125</v>
      </c>
    </row>
    <row r="233" s="13" customFormat="1">
      <c r="A233" s="13"/>
      <c r="B233" s="233"/>
      <c r="C233" s="234"/>
      <c r="D233" s="235" t="s">
        <v>182</v>
      </c>
      <c r="E233" s="236" t="s">
        <v>1</v>
      </c>
      <c r="F233" s="237" t="s">
        <v>815</v>
      </c>
      <c r="G233" s="234"/>
      <c r="H233" s="238">
        <v>21.247</v>
      </c>
      <c r="I233" s="239"/>
      <c r="J233" s="234"/>
      <c r="K233" s="234"/>
      <c r="L233" s="240"/>
      <c r="M233" s="241"/>
      <c r="N233" s="242"/>
      <c r="O233" s="242"/>
      <c r="P233" s="242"/>
      <c r="Q233" s="242"/>
      <c r="R233" s="242"/>
      <c r="S233" s="242"/>
      <c r="T233" s="24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4" t="s">
        <v>182</v>
      </c>
      <c r="AU233" s="244" t="s">
        <v>132</v>
      </c>
      <c r="AV233" s="13" t="s">
        <v>132</v>
      </c>
      <c r="AW233" s="13" t="s">
        <v>32</v>
      </c>
      <c r="AX233" s="13" t="s">
        <v>76</v>
      </c>
      <c r="AY233" s="244" t="s">
        <v>125</v>
      </c>
    </row>
    <row r="234" s="14" customFormat="1">
      <c r="A234" s="14"/>
      <c r="B234" s="245"/>
      <c r="C234" s="246"/>
      <c r="D234" s="235" t="s">
        <v>182</v>
      </c>
      <c r="E234" s="247" t="s">
        <v>1</v>
      </c>
      <c r="F234" s="248" t="s">
        <v>209</v>
      </c>
      <c r="G234" s="246"/>
      <c r="H234" s="249">
        <v>21.247</v>
      </c>
      <c r="I234" s="250"/>
      <c r="J234" s="246"/>
      <c r="K234" s="246"/>
      <c r="L234" s="251"/>
      <c r="M234" s="252"/>
      <c r="N234" s="253"/>
      <c r="O234" s="253"/>
      <c r="P234" s="253"/>
      <c r="Q234" s="253"/>
      <c r="R234" s="253"/>
      <c r="S234" s="253"/>
      <c r="T234" s="25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5" t="s">
        <v>182</v>
      </c>
      <c r="AU234" s="255" t="s">
        <v>132</v>
      </c>
      <c r="AV234" s="14" t="s">
        <v>131</v>
      </c>
      <c r="AW234" s="14" t="s">
        <v>32</v>
      </c>
      <c r="AX234" s="14" t="s">
        <v>84</v>
      </c>
      <c r="AY234" s="255" t="s">
        <v>125</v>
      </c>
    </row>
    <row r="235" s="2" customFormat="1" ht="21.0566" customHeight="1">
      <c r="A235" s="38"/>
      <c r="B235" s="39"/>
      <c r="C235" s="219" t="s">
        <v>284</v>
      </c>
      <c r="D235" s="219" t="s">
        <v>127</v>
      </c>
      <c r="E235" s="220" t="s">
        <v>816</v>
      </c>
      <c r="F235" s="221" t="s">
        <v>817</v>
      </c>
      <c r="G235" s="222" t="s">
        <v>130</v>
      </c>
      <c r="H235" s="223">
        <v>46.287999999999997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42</v>
      </c>
      <c r="O235" s="91"/>
      <c r="P235" s="229">
        <f>O235*H235</f>
        <v>0</v>
      </c>
      <c r="Q235" s="229">
        <v>5.0000000000000002E-05</v>
      </c>
      <c r="R235" s="229">
        <f>Q235*H235</f>
        <v>0.0023143999999999999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131</v>
      </c>
      <c r="AT235" s="231" t="s">
        <v>127</v>
      </c>
      <c r="AU235" s="231" t="s">
        <v>132</v>
      </c>
      <c r="AY235" s="17" t="s">
        <v>125</v>
      </c>
      <c r="BE235" s="232">
        <f>IF(N235="základná",J235,0)</f>
        <v>0</v>
      </c>
      <c r="BF235" s="232">
        <f>IF(N235="znížená",J235,0)</f>
        <v>0</v>
      </c>
      <c r="BG235" s="232">
        <f>IF(N235="zákl. prenesená",J235,0)</f>
        <v>0</v>
      </c>
      <c r="BH235" s="232">
        <f>IF(N235="zníž. prenesená",J235,0)</f>
        <v>0</v>
      </c>
      <c r="BI235" s="232">
        <f>IF(N235="nulová",J235,0)</f>
        <v>0</v>
      </c>
      <c r="BJ235" s="17" t="s">
        <v>132</v>
      </c>
      <c r="BK235" s="232">
        <f>ROUND(I235*H235,2)</f>
        <v>0</v>
      </c>
      <c r="BL235" s="17" t="s">
        <v>131</v>
      </c>
      <c r="BM235" s="231" t="s">
        <v>818</v>
      </c>
    </row>
    <row r="236" s="13" customFormat="1">
      <c r="A236" s="13"/>
      <c r="B236" s="233"/>
      <c r="C236" s="234"/>
      <c r="D236" s="235" t="s">
        <v>182</v>
      </c>
      <c r="E236" s="236" t="s">
        <v>1</v>
      </c>
      <c r="F236" s="237" t="s">
        <v>819</v>
      </c>
      <c r="G236" s="234"/>
      <c r="H236" s="238">
        <v>46.287999999999997</v>
      </c>
      <c r="I236" s="239"/>
      <c r="J236" s="234"/>
      <c r="K236" s="234"/>
      <c r="L236" s="240"/>
      <c r="M236" s="241"/>
      <c r="N236" s="242"/>
      <c r="O236" s="242"/>
      <c r="P236" s="242"/>
      <c r="Q236" s="242"/>
      <c r="R236" s="242"/>
      <c r="S236" s="242"/>
      <c r="T236" s="24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4" t="s">
        <v>182</v>
      </c>
      <c r="AU236" s="244" t="s">
        <v>132</v>
      </c>
      <c r="AV236" s="13" t="s">
        <v>132</v>
      </c>
      <c r="AW236" s="13" t="s">
        <v>32</v>
      </c>
      <c r="AX236" s="13" t="s">
        <v>84</v>
      </c>
      <c r="AY236" s="244" t="s">
        <v>125</v>
      </c>
    </row>
    <row r="237" s="2" customFormat="1" ht="21.0566" customHeight="1">
      <c r="A237" s="38"/>
      <c r="B237" s="39"/>
      <c r="C237" s="219" t="s">
        <v>288</v>
      </c>
      <c r="D237" s="219" t="s">
        <v>127</v>
      </c>
      <c r="E237" s="220" t="s">
        <v>820</v>
      </c>
      <c r="F237" s="221" t="s">
        <v>821</v>
      </c>
      <c r="G237" s="222" t="s">
        <v>130</v>
      </c>
      <c r="H237" s="223">
        <v>21.247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42</v>
      </c>
      <c r="O237" s="91"/>
      <c r="P237" s="229">
        <f>O237*H237</f>
        <v>0</v>
      </c>
      <c r="Q237" s="229">
        <v>4.0000000000000003E-05</v>
      </c>
      <c r="R237" s="229">
        <f>Q237*H237</f>
        <v>0.00084988000000000001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131</v>
      </c>
      <c r="AT237" s="231" t="s">
        <v>127</v>
      </c>
      <c r="AU237" s="231" t="s">
        <v>132</v>
      </c>
      <c r="AY237" s="17" t="s">
        <v>125</v>
      </c>
      <c r="BE237" s="232">
        <f>IF(N237="základná",J237,0)</f>
        <v>0</v>
      </c>
      <c r="BF237" s="232">
        <f>IF(N237="znížená",J237,0)</f>
        <v>0</v>
      </c>
      <c r="BG237" s="232">
        <f>IF(N237="zákl. prenesená",J237,0)</f>
        <v>0</v>
      </c>
      <c r="BH237" s="232">
        <f>IF(N237="zníž. prenesená",J237,0)</f>
        <v>0</v>
      </c>
      <c r="BI237" s="232">
        <f>IF(N237="nulová",J237,0)</f>
        <v>0</v>
      </c>
      <c r="BJ237" s="17" t="s">
        <v>132</v>
      </c>
      <c r="BK237" s="232">
        <f>ROUND(I237*H237,2)</f>
        <v>0</v>
      </c>
      <c r="BL237" s="17" t="s">
        <v>131</v>
      </c>
      <c r="BM237" s="231" t="s">
        <v>822</v>
      </c>
    </row>
    <row r="238" s="13" customFormat="1">
      <c r="A238" s="13"/>
      <c r="B238" s="233"/>
      <c r="C238" s="234"/>
      <c r="D238" s="235" t="s">
        <v>182</v>
      </c>
      <c r="E238" s="236" t="s">
        <v>1</v>
      </c>
      <c r="F238" s="237" t="s">
        <v>823</v>
      </c>
      <c r="G238" s="234"/>
      <c r="H238" s="238">
        <v>21.247</v>
      </c>
      <c r="I238" s="239"/>
      <c r="J238" s="234"/>
      <c r="K238" s="234"/>
      <c r="L238" s="240"/>
      <c r="M238" s="241"/>
      <c r="N238" s="242"/>
      <c r="O238" s="242"/>
      <c r="P238" s="242"/>
      <c r="Q238" s="242"/>
      <c r="R238" s="242"/>
      <c r="S238" s="242"/>
      <c r="T238" s="24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4" t="s">
        <v>182</v>
      </c>
      <c r="AU238" s="244" t="s">
        <v>132</v>
      </c>
      <c r="AV238" s="13" t="s">
        <v>132</v>
      </c>
      <c r="AW238" s="13" t="s">
        <v>32</v>
      </c>
      <c r="AX238" s="13" t="s">
        <v>84</v>
      </c>
      <c r="AY238" s="244" t="s">
        <v>125</v>
      </c>
    </row>
    <row r="239" s="2" customFormat="1" ht="21.0566" customHeight="1">
      <c r="A239" s="38"/>
      <c r="B239" s="39"/>
      <c r="C239" s="219" t="s">
        <v>292</v>
      </c>
      <c r="D239" s="219" t="s">
        <v>127</v>
      </c>
      <c r="E239" s="220" t="s">
        <v>824</v>
      </c>
      <c r="F239" s="221" t="s">
        <v>825</v>
      </c>
      <c r="G239" s="222" t="s">
        <v>350</v>
      </c>
      <c r="H239" s="223">
        <v>0.68799999999999994</v>
      </c>
      <c r="I239" s="224"/>
      <c r="J239" s="225">
        <f>ROUND(I239*H239,2)</f>
        <v>0</v>
      </c>
      <c r="K239" s="226"/>
      <c r="L239" s="44"/>
      <c r="M239" s="227" t="s">
        <v>1</v>
      </c>
      <c r="N239" s="228" t="s">
        <v>42</v>
      </c>
      <c r="O239" s="91"/>
      <c r="P239" s="229">
        <f>O239*H239</f>
        <v>0</v>
      </c>
      <c r="Q239" s="229">
        <v>1.01315</v>
      </c>
      <c r="R239" s="229">
        <f>Q239*H239</f>
        <v>0.69704719999999998</v>
      </c>
      <c r="S239" s="229">
        <v>0</v>
      </c>
      <c r="T239" s="230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1" t="s">
        <v>131</v>
      </c>
      <c r="AT239" s="231" t="s">
        <v>127</v>
      </c>
      <c r="AU239" s="231" t="s">
        <v>132</v>
      </c>
      <c r="AY239" s="17" t="s">
        <v>125</v>
      </c>
      <c r="BE239" s="232">
        <f>IF(N239="základná",J239,0)</f>
        <v>0</v>
      </c>
      <c r="BF239" s="232">
        <f>IF(N239="znížená",J239,0)</f>
        <v>0</v>
      </c>
      <c r="BG239" s="232">
        <f>IF(N239="zákl. prenesená",J239,0)</f>
        <v>0</v>
      </c>
      <c r="BH239" s="232">
        <f>IF(N239="zníž. prenesená",J239,0)</f>
        <v>0</v>
      </c>
      <c r="BI239" s="232">
        <f>IF(N239="nulová",J239,0)</f>
        <v>0</v>
      </c>
      <c r="BJ239" s="17" t="s">
        <v>132</v>
      </c>
      <c r="BK239" s="232">
        <f>ROUND(I239*H239,2)</f>
        <v>0</v>
      </c>
      <c r="BL239" s="17" t="s">
        <v>131</v>
      </c>
      <c r="BM239" s="231" t="s">
        <v>826</v>
      </c>
    </row>
    <row r="240" s="13" customFormat="1">
      <c r="A240" s="13"/>
      <c r="B240" s="233"/>
      <c r="C240" s="234"/>
      <c r="D240" s="235" t="s">
        <v>182</v>
      </c>
      <c r="E240" s="236" t="s">
        <v>1</v>
      </c>
      <c r="F240" s="237" t="s">
        <v>827</v>
      </c>
      <c r="G240" s="234"/>
      <c r="H240" s="238">
        <v>0.68799999999999994</v>
      </c>
      <c r="I240" s="239"/>
      <c r="J240" s="234"/>
      <c r="K240" s="234"/>
      <c r="L240" s="240"/>
      <c r="M240" s="241"/>
      <c r="N240" s="242"/>
      <c r="O240" s="242"/>
      <c r="P240" s="242"/>
      <c r="Q240" s="242"/>
      <c r="R240" s="242"/>
      <c r="S240" s="242"/>
      <c r="T240" s="24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4" t="s">
        <v>182</v>
      </c>
      <c r="AU240" s="244" t="s">
        <v>132</v>
      </c>
      <c r="AV240" s="13" t="s">
        <v>132</v>
      </c>
      <c r="AW240" s="13" t="s">
        <v>32</v>
      </c>
      <c r="AX240" s="13" t="s">
        <v>76</v>
      </c>
      <c r="AY240" s="244" t="s">
        <v>125</v>
      </c>
    </row>
    <row r="241" s="14" customFormat="1">
      <c r="A241" s="14"/>
      <c r="B241" s="245"/>
      <c r="C241" s="246"/>
      <c r="D241" s="235" t="s">
        <v>182</v>
      </c>
      <c r="E241" s="247" t="s">
        <v>1</v>
      </c>
      <c r="F241" s="248" t="s">
        <v>209</v>
      </c>
      <c r="G241" s="246"/>
      <c r="H241" s="249">
        <v>0.68799999999999994</v>
      </c>
      <c r="I241" s="250"/>
      <c r="J241" s="246"/>
      <c r="K241" s="246"/>
      <c r="L241" s="251"/>
      <c r="M241" s="252"/>
      <c r="N241" s="253"/>
      <c r="O241" s="253"/>
      <c r="P241" s="253"/>
      <c r="Q241" s="253"/>
      <c r="R241" s="253"/>
      <c r="S241" s="253"/>
      <c r="T241" s="25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5" t="s">
        <v>182</v>
      </c>
      <c r="AU241" s="255" t="s">
        <v>132</v>
      </c>
      <c r="AV241" s="14" t="s">
        <v>131</v>
      </c>
      <c r="AW241" s="14" t="s">
        <v>32</v>
      </c>
      <c r="AX241" s="14" t="s">
        <v>84</v>
      </c>
      <c r="AY241" s="255" t="s">
        <v>125</v>
      </c>
    </row>
    <row r="242" s="2" customFormat="1" ht="21.0566" customHeight="1">
      <c r="A242" s="38"/>
      <c r="B242" s="39"/>
      <c r="C242" s="219" t="s">
        <v>296</v>
      </c>
      <c r="D242" s="219" t="s">
        <v>127</v>
      </c>
      <c r="E242" s="220" t="s">
        <v>828</v>
      </c>
      <c r="F242" s="221" t="s">
        <v>829</v>
      </c>
      <c r="G242" s="222" t="s">
        <v>350</v>
      </c>
      <c r="H242" s="223">
        <v>0.63500000000000001</v>
      </c>
      <c r="I242" s="224"/>
      <c r="J242" s="225">
        <f>ROUND(I242*H242,2)</f>
        <v>0</v>
      </c>
      <c r="K242" s="226"/>
      <c r="L242" s="44"/>
      <c r="M242" s="227" t="s">
        <v>1</v>
      </c>
      <c r="N242" s="228" t="s">
        <v>42</v>
      </c>
      <c r="O242" s="91"/>
      <c r="P242" s="229">
        <f>O242*H242</f>
        <v>0</v>
      </c>
      <c r="Q242" s="229">
        <v>1.0133099999999999</v>
      </c>
      <c r="R242" s="229">
        <f>Q242*H242</f>
        <v>0.64345184999999994</v>
      </c>
      <c r="S242" s="229">
        <v>0</v>
      </c>
      <c r="T242" s="230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1" t="s">
        <v>131</v>
      </c>
      <c r="AT242" s="231" t="s">
        <v>127</v>
      </c>
      <c r="AU242" s="231" t="s">
        <v>132</v>
      </c>
      <c r="AY242" s="17" t="s">
        <v>125</v>
      </c>
      <c r="BE242" s="232">
        <f>IF(N242="základná",J242,0)</f>
        <v>0</v>
      </c>
      <c r="BF242" s="232">
        <f>IF(N242="znížená",J242,0)</f>
        <v>0</v>
      </c>
      <c r="BG242" s="232">
        <f>IF(N242="zákl. prenesená",J242,0)</f>
        <v>0</v>
      </c>
      <c r="BH242" s="232">
        <f>IF(N242="zníž. prenesená",J242,0)</f>
        <v>0</v>
      </c>
      <c r="BI242" s="232">
        <f>IF(N242="nulová",J242,0)</f>
        <v>0</v>
      </c>
      <c r="BJ242" s="17" t="s">
        <v>132</v>
      </c>
      <c r="BK242" s="232">
        <f>ROUND(I242*H242,2)</f>
        <v>0</v>
      </c>
      <c r="BL242" s="17" t="s">
        <v>131</v>
      </c>
      <c r="BM242" s="231" t="s">
        <v>830</v>
      </c>
    </row>
    <row r="243" s="13" customFormat="1">
      <c r="A243" s="13"/>
      <c r="B243" s="233"/>
      <c r="C243" s="234"/>
      <c r="D243" s="235" t="s">
        <v>182</v>
      </c>
      <c r="E243" s="236" t="s">
        <v>1</v>
      </c>
      <c r="F243" s="237" t="s">
        <v>831</v>
      </c>
      <c r="G243" s="234"/>
      <c r="H243" s="238">
        <v>0.63500000000000001</v>
      </c>
      <c r="I243" s="239"/>
      <c r="J243" s="234"/>
      <c r="K243" s="234"/>
      <c r="L243" s="240"/>
      <c r="M243" s="241"/>
      <c r="N243" s="242"/>
      <c r="O243" s="242"/>
      <c r="P243" s="242"/>
      <c r="Q243" s="242"/>
      <c r="R243" s="242"/>
      <c r="S243" s="242"/>
      <c r="T243" s="24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4" t="s">
        <v>182</v>
      </c>
      <c r="AU243" s="244" t="s">
        <v>132</v>
      </c>
      <c r="AV243" s="13" t="s">
        <v>132</v>
      </c>
      <c r="AW243" s="13" t="s">
        <v>32</v>
      </c>
      <c r="AX243" s="13" t="s">
        <v>84</v>
      </c>
      <c r="AY243" s="244" t="s">
        <v>125</v>
      </c>
    </row>
    <row r="244" s="2" customFormat="1" ht="21.0566" customHeight="1">
      <c r="A244" s="38"/>
      <c r="B244" s="39"/>
      <c r="C244" s="219" t="s">
        <v>300</v>
      </c>
      <c r="D244" s="219" t="s">
        <v>127</v>
      </c>
      <c r="E244" s="220" t="s">
        <v>832</v>
      </c>
      <c r="F244" s="221" t="s">
        <v>833</v>
      </c>
      <c r="G244" s="222" t="s">
        <v>175</v>
      </c>
      <c r="H244" s="223">
        <v>25</v>
      </c>
      <c r="I244" s="224"/>
      <c r="J244" s="225">
        <f>ROUND(I244*H244,2)</f>
        <v>0</v>
      </c>
      <c r="K244" s="226"/>
      <c r="L244" s="44"/>
      <c r="M244" s="227" t="s">
        <v>1</v>
      </c>
      <c r="N244" s="228" t="s">
        <v>42</v>
      </c>
      <c r="O244" s="91"/>
      <c r="P244" s="229">
        <f>O244*H244</f>
        <v>0</v>
      </c>
      <c r="Q244" s="229">
        <v>0.00282</v>
      </c>
      <c r="R244" s="229">
        <f>Q244*H244</f>
        <v>0.070500000000000007</v>
      </c>
      <c r="S244" s="229">
        <v>0</v>
      </c>
      <c r="T244" s="230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1" t="s">
        <v>131</v>
      </c>
      <c r="AT244" s="231" t="s">
        <v>127</v>
      </c>
      <c r="AU244" s="231" t="s">
        <v>132</v>
      </c>
      <c r="AY244" s="17" t="s">
        <v>125</v>
      </c>
      <c r="BE244" s="232">
        <f>IF(N244="základná",J244,0)</f>
        <v>0</v>
      </c>
      <c r="BF244" s="232">
        <f>IF(N244="znížená",J244,0)</f>
        <v>0</v>
      </c>
      <c r="BG244" s="232">
        <f>IF(N244="zákl. prenesená",J244,0)</f>
        <v>0</v>
      </c>
      <c r="BH244" s="232">
        <f>IF(N244="zníž. prenesená",J244,0)</f>
        <v>0</v>
      </c>
      <c r="BI244" s="232">
        <f>IF(N244="nulová",J244,0)</f>
        <v>0</v>
      </c>
      <c r="BJ244" s="17" t="s">
        <v>132</v>
      </c>
      <c r="BK244" s="232">
        <f>ROUND(I244*H244,2)</f>
        <v>0</v>
      </c>
      <c r="BL244" s="17" t="s">
        <v>131</v>
      </c>
      <c r="BM244" s="231" t="s">
        <v>834</v>
      </c>
    </row>
    <row r="245" s="13" customFormat="1">
      <c r="A245" s="13"/>
      <c r="B245" s="233"/>
      <c r="C245" s="234"/>
      <c r="D245" s="235" t="s">
        <v>182</v>
      </c>
      <c r="E245" s="236" t="s">
        <v>1</v>
      </c>
      <c r="F245" s="237" t="s">
        <v>835</v>
      </c>
      <c r="G245" s="234"/>
      <c r="H245" s="238">
        <v>25</v>
      </c>
      <c r="I245" s="239"/>
      <c r="J245" s="234"/>
      <c r="K245" s="234"/>
      <c r="L245" s="240"/>
      <c r="M245" s="241"/>
      <c r="N245" s="242"/>
      <c r="O245" s="242"/>
      <c r="P245" s="242"/>
      <c r="Q245" s="242"/>
      <c r="R245" s="242"/>
      <c r="S245" s="242"/>
      <c r="T245" s="24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4" t="s">
        <v>182</v>
      </c>
      <c r="AU245" s="244" t="s">
        <v>132</v>
      </c>
      <c r="AV245" s="13" t="s">
        <v>132</v>
      </c>
      <c r="AW245" s="13" t="s">
        <v>32</v>
      </c>
      <c r="AX245" s="13" t="s">
        <v>84</v>
      </c>
      <c r="AY245" s="244" t="s">
        <v>125</v>
      </c>
    </row>
    <row r="246" s="2" customFormat="1" ht="16.30189" customHeight="1">
      <c r="A246" s="38"/>
      <c r="B246" s="39"/>
      <c r="C246" s="256" t="s">
        <v>304</v>
      </c>
      <c r="D246" s="256" t="s">
        <v>215</v>
      </c>
      <c r="E246" s="257" t="s">
        <v>836</v>
      </c>
      <c r="F246" s="258" t="s">
        <v>837</v>
      </c>
      <c r="G246" s="259" t="s">
        <v>175</v>
      </c>
      <c r="H246" s="260">
        <v>25</v>
      </c>
      <c r="I246" s="261"/>
      <c r="J246" s="262">
        <f>ROUND(I246*H246,2)</f>
        <v>0</v>
      </c>
      <c r="K246" s="263"/>
      <c r="L246" s="264"/>
      <c r="M246" s="265" t="s">
        <v>1</v>
      </c>
      <c r="N246" s="266" t="s">
        <v>42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157</v>
      </c>
      <c r="AT246" s="231" t="s">
        <v>215</v>
      </c>
      <c r="AU246" s="231" t="s">
        <v>132</v>
      </c>
      <c r="AY246" s="17" t="s">
        <v>125</v>
      </c>
      <c r="BE246" s="232">
        <f>IF(N246="základná",J246,0)</f>
        <v>0</v>
      </c>
      <c r="BF246" s="232">
        <f>IF(N246="znížená",J246,0)</f>
        <v>0</v>
      </c>
      <c r="BG246" s="232">
        <f>IF(N246="zákl. prenesená",J246,0)</f>
        <v>0</v>
      </c>
      <c r="BH246" s="232">
        <f>IF(N246="zníž. prenesená",J246,0)</f>
        <v>0</v>
      </c>
      <c r="BI246" s="232">
        <f>IF(N246="nulová",J246,0)</f>
        <v>0</v>
      </c>
      <c r="BJ246" s="17" t="s">
        <v>132</v>
      </c>
      <c r="BK246" s="232">
        <f>ROUND(I246*H246,2)</f>
        <v>0</v>
      </c>
      <c r="BL246" s="17" t="s">
        <v>131</v>
      </c>
      <c r="BM246" s="231" t="s">
        <v>838</v>
      </c>
    </row>
    <row r="247" s="13" customFormat="1">
      <c r="A247" s="13"/>
      <c r="B247" s="233"/>
      <c r="C247" s="234"/>
      <c r="D247" s="235" t="s">
        <v>182</v>
      </c>
      <c r="E247" s="236" t="s">
        <v>1</v>
      </c>
      <c r="F247" s="237" t="s">
        <v>835</v>
      </c>
      <c r="G247" s="234"/>
      <c r="H247" s="238">
        <v>25</v>
      </c>
      <c r="I247" s="239"/>
      <c r="J247" s="234"/>
      <c r="K247" s="234"/>
      <c r="L247" s="240"/>
      <c r="M247" s="241"/>
      <c r="N247" s="242"/>
      <c r="O247" s="242"/>
      <c r="P247" s="242"/>
      <c r="Q247" s="242"/>
      <c r="R247" s="242"/>
      <c r="S247" s="242"/>
      <c r="T247" s="24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4" t="s">
        <v>182</v>
      </c>
      <c r="AU247" s="244" t="s">
        <v>132</v>
      </c>
      <c r="AV247" s="13" t="s">
        <v>132</v>
      </c>
      <c r="AW247" s="13" t="s">
        <v>32</v>
      </c>
      <c r="AX247" s="13" t="s">
        <v>84</v>
      </c>
      <c r="AY247" s="244" t="s">
        <v>125</v>
      </c>
    </row>
    <row r="248" s="2" customFormat="1" ht="31.92453" customHeight="1">
      <c r="A248" s="38"/>
      <c r="B248" s="39"/>
      <c r="C248" s="219" t="s">
        <v>308</v>
      </c>
      <c r="D248" s="219" t="s">
        <v>127</v>
      </c>
      <c r="E248" s="220" t="s">
        <v>839</v>
      </c>
      <c r="F248" s="221" t="s">
        <v>840</v>
      </c>
      <c r="G248" s="222" t="s">
        <v>350</v>
      </c>
      <c r="H248" s="223">
        <v>0.129</v>
      </c>
      <c r="I248" s="224"/>
      <c r="J248" s="225">
        <f>ROUND(I248*H248,2)</f>
        <v>0</v>
      </c>
      <c r="K248" s="226"/>
      <c r="L248" s="44"/>
      <c r="M248" s="227" t="s">
        <v>1</v>
      </c>
      <c r="N248" s="228" t="s">
        <v>42</v>
      </c>
      <c r="O248" s="91"/>
      <c r="P248" s="229">
        <f>O248*H248</f>
        <v>0</v>
      </c>
      <c r="Q248" s="229">
        <v>1.002</v>
      </c>
      <c r="R248" s="229">
        <f>Q248*H248</f>
        <v>0.12925800000000001</v>
      </c>
      <c r="S248" s="229">
        <v>0</v>
      </c>
      <c r="T248" s="230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1" t="s">
        <v>131</v>
      </c>
      <c r="AT248" s="231" t="s">
        <v>127</v>
      </c>
      <c r="AU248" s="231" t="s">
        <v>132</v>
      </c>
      <c r="AY248" s="17" t="s">
        <v>125</v>
      </c>
      <c r="BE248" s="232">
        <f>IF(N248="základná",J248,0)</f>
        <v>0</v>
      </c>
      <c r="BF248" s="232">
        <f>IF(N248="znížená",J248,0)</f>
        <v>0</v>
      </c>
      <c r="BG248" s="232">
        <f>IF(N248="zákl. prenesená",J248,0)</f>
        <v>0</v>
      </c>
      <c r="BH248" s="232">
        <f>IF(N248="zníž. prenesená",J248,0)</f>
        <v>0</v>
      </c>
      <c r="BI248" s="232">
        <f>IF(N248="nulová",J248,0)</f>
        <v>0</v>
      </c>
      <c r="BJ248" s="17" t="s">
        <v>132</v>
      </c>
      <c r="BK248" s="232">
        <f>ROUND(I248*H248,2)</f>
        <v>0</v>
      </c>
      <c r="BL248" s="17" t="s">
        <v>131</v>
      </c>
      <c r="BM248" s="231" t="s">
        <v>841</v>
      </c>
    </row>
    <row r="249" s="13" customFormat="1">
      <c r="A249" s="13"/>
      <c r="B249" s="233"/>
      <c r="C249" s="234"/>
      <c r="D249" s="235" t="s">
        <v>182</v>
      </c>
      <c r="E249" s="236" t="s">
        <v>1</v>
      </c>
      <c r="F249" s="237" t="s">
        <v>842</v>
      </c>
      <c r="G249" s="234"/>
      <c r="H249" s="238">
        <v>0.129</v>
      </c>
      <c r="I249" s="239"/>
      <c r="J249" s="234"/>
      <c r="K249" s="234"/>
      <c r="L249" s="240"/>
      <c r="M249" s="241"/>
      <c r="N249" s="242"/>
      <c r="O249" s="242"/>
      <c r="P249" s="242"/>
      <c r="Q249" s="242"/>
      <c r="R249" s="242"/>
      <c r="S249" s="242"/>
      <c r="T249" s="24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4" t="s">
        <v>182</v>
      </c>
      <c r="AU249" s="244" t="s">
        <v>132</v>
      </c>
      <c r="AV249" s="13" t="s">
        <v>132</v>
      </c>
      <c r="AW249" s="13" t="s">
        <v>32</v>
      </c>
      <c r="AX249" s="13" t="s">
        <v>84</v>
      </c>
      <c r="AY249" s="244" t="s">
        <v>125</v>
      </c>
    </row>
    <row r="250" s="2" customFormat="1" ht="16.30189" customHeight="1">
      <c r="A250" s="38"/>
      <c r="B250" s="39"/>
      <c r="C250" s="219" t="s">
        <v>312</v>
      </c>
      <c r="D250" s="219" t="s">
        <v>127</v>
      </c>
      <c r="E250" s="220" t="s">
        <v>843</v>
      </c>
      <c r="F250" s="221" t="s">
        <v>844</v>
      </c>
      <c r="G250" s="222" t="s">
        <v>180</v>
      </c>
      <c r="H250" s="223">
        <v>0.72799999999999998</v>
      </c>
      <c r="I250" s="224"/>
      <c r="J250" s="225">
        <f>ROUND(I250*H250,2)</f>
        <v>0</v>
      </c>
      <c r="K250" s="226"/>
      <c r="L250" s="44"/>
      <c r="M250" s="227" t="s">
        <v>1</v>
      </c>
      <c r="N250" s="228" t="s">
        <v>42</v>
      </c>
      <c r="O250" s="91"/>
      <c r="P250" s="229">
        <f>O250*H250</f>
        <v>0</v>
      </c>
      <c r="Q250" s="229">
        <v>2.4617499999999999</v>
      </c>
      <c r="R250" s="229">
        <f>Q250*H250</f>
        <v>1.7921539999999998</v>
      </c>
      <c r="S250" s="229">
        <v>0</v>
      </c>
      <c r="T250" s="230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1" t="s">
        <v>131</v>
      </c>
      <c r="AT250" s="231" t="s">
        <v>127</v>
      </c>
      <c r="AU250" s="231" t="s">
        <v>132</v>
      </c>
      <c r="AY250" s="17" t="s">
        <v>125</v>
      </c>
      <c r="BE250" s="232">
        <f>IF(N250="základná",J250,0)</f>
        <v>0</v>
      </c>
      <c r="BF250" s="232">
        <f>IF(N250="znížená",J250,0)</f>
        <v>0</v>
      </c>
      <c r="BG250" s="232">
        <f>IF(N250="zákl. prenesená",J250,0)</f>
        <v>0</v>
      </c>
      <c r="BH250" s="232">
        <f>IF(N250="zníž. prenesená",J250,0)</f>
        <v>0</v>
      </c>
      <c r="BI250" s="232">
        <f>IF(N250="nulová",J250,0)</f>
        <v>0</v>
      </c>
      <c r="BJ250" s="17" t="s">
        <v>132</v>
      </c>
      <c r="BK250" s="232">
        <f>ROUND(I250*H250,2)</f>
        <v>0</v>
      </c>
      <c r="BL250" s="17" t="s">
        <v>131</v>
      </c>
      <c r="BM250" s="231" t="s">
        <v>845</v>
      </c>
    </row>
    <row r="251" s="13" customFormat="1">
      <c r="A251" s="13"/>
      <c r="B251" s="233"/>
      <c r="C251" s="234"/>
      <c r="D251" s="235" t="s">
        <v>182</v>
      </c>
      <c r="E251" s="236" t="s">
        <v>1</v>
      </c>
      <c r="F251" s="237" t="s">
        <v>846</v>
      </c>
      <c r="G251" s="234"/>
      <c r="H251" s="238">
        <v>0.72799999999999998</v>
      </c>
      <c r="I251" s="239"/>
      <c r="J251" s="234"/>
      <c r="K251" s="234"/>
      <c r="L251" s="240"/>
      <c r="M251" s="241"/>
      <c r="N251" s="242"/>
      <c r="O251" s="242"/>
      <c r="P251" s="242"/>
      <c r="Q251" s="242"/>
      <c r="R251" s="242"/>
      <c r="S251" s="242"/>
      <c r="T251" s="24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4" t="s">
        <v>182</v>
      </c>
      <c r="AU251" s="244" t="s">
        <v>132</v>
      </c>
      <c r="AV251" s="13" t="s">
        <v>132</v>
      </c>
      <c r="AW251" s="13" t="s">
        <v>32</v>
      </c>
      <c r="AX251" s="13" t="s">
        <v>84</v>
      </c>
      <c r="AY251" s="244" t="s">
        <v>125</v>
      </c>
    </row>
    <row r="252" s="12" customFormat="1" ht="22.8" customHeight="1">
      <c r="A252" s="12"/>
      <c r="B252" s="203"/>
      <c r="C252" s="204"/>
      <c r="D252" s="205" t="s">
        <v>75</v>
      </c>
      <c r="E252" s="217" t="s">
        <v>131</v>
      </c>
      <c r="F252" s="217" t="s">
        <v>395</v>
      </c>
      <c r="G252" s="204"/>
      <c r="H252" s="204"/>
      <c r="I252" s="207"/>
      <c r="J252" s="218">
        <f>BK252</f>
        <v>0</v>
      </c>
      <c r="K252" s="204"/>
      <c r="L252" s="209"/>
      <c r="M252" s="210"/>
      <c r="N252" s="211"/>
      <c r="O252" s="211"/>
      <c r="P252" s="212">
        <f>SUM(P253:P270)</f>
        <v>0</v>
      </c>
      <c r="Q252" s="211"/>
      <c r="R252" s="212">
        <f>SUM(R253:R270)</f>
        <v>144.67771184000003</v>
      </c>
      <c r="S252" s="211"/>
      <c r="T252" s="213">
        <f>SUM(T253:T270)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4" t="s">
        <v>84</v>
      </c>
      <c r="AT252" s="215" t="s">
        <v>75</v>
      </c>
      <c r="AU252" s="215" t="s">
        <v>84</v>
      </c>
      <c r="AY252" s="214" t="s">
        <v>125</v>
      </c>
      <c r="BK252" s="216">
        <f>SUM(BK253:BK270)</f>
        <v>0</v>
      </c>
    </row>
    <row r="253" s="2" customFormat="1" ht="21.0566" customHeight="1">
      <c r="A253" s="38"/>
      <c r="B253" s="39"/>
      <c r="C253" s="219" t="s">
        <v>316</v>
      </c>
      <c r="D253" s="219" t="s">
        <v>127</v>
      </c>
      <c r="E253" s="220" t="s">
        <v>847</v>
      </c>
      <c r="F253" s="221" t="s">
        <v>848</v>
      </c>
      <c r="G253" s="222" t="s">
        <v>136</v>
      </c>
      <c r="H253" s="223">
        <v>2</v>
      </c>
      <c r="I253" s="224"/>
      <c r="J253" s="225">
        <f>ROUND(I253*H253,2)</f>
        <v>0</v>
      </c>
      <c r="K253" s="226"/>
      <c r="L253" s="44"/>
      <c r="M253" s="227" t="s">
        <v>1</v>
      </c>
      <c r="N253" s="228" t="s">
        <v>42</v>
      </c>
      <c r="O253" s="91"/>
      <c r="P253" s="229">
        <f>O253*H253</f>
        <v>0</v>
      </c>
      <c r="Q253" s="229">
        <v>0.0071000000000000004</v>
      </c>
      <c r="R253" s="229">
        <f>Q253*H253</f>
        <v>0.014200000000000001</v>
      </c>
      <c r="S253" s="229">
        <v>0</v>
      </c>
      <c r="T253" s="230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31" t="s">
        <v>131</v>
      </c>
      <c r="AT253" s="231" t="s">
        <v>127</v>
      </c>
      <c r="AU253" s="231" t="s">
        <v>132</v>
      </c>
      <c r="AY253" s="17" t="s">
        <v>125</v>
      </c>
      <c r="BE253" s="232">
        <f>IF(N253="základná",J253,0)</f>
        <v>0</v>
      </c>
      <c r="BF253" s="232">
        <f>IF(N253="znížená",J253,0)</f>
        <v>0</v>
      </c>
      <c r="BG253" s="232">
        <f>IF(N253="zákl. prenesená",J253,0)</f>
        <v>0</v>
      </c>
      <c r="BH253" s="232">
        <f>IF(N253="zníž. prenesená",J253,0)</f>
        <v>0</v>
      </c>
      <c r="BI253" s="232">
        <f>IF(N253="nulová",J253,0)</f>
        <v>0</v>
      </c>
      <c r="BJ253" s="17" t="s">
        <v>132</v>
      </c>
      <c r="BK253" s="232">
        <f>ROUND(I253*H253,2)</f>
        <v>0</v>
      </c>
      <c r="BL253" s="17" t="s">
        <v>131</v>
      </c>
      <c r="BM253" s="231" t="s">
        <v>849</v>
      </c>
    </row>
    <row r="254" s="13" customFormat="1">
      <c r="A254" s="13"/>
      <c r="B254" s="233"/>
      <c r="C254" s="234"/>
      <c r="D254" s="235" t="s">
        <v>182</v>
      </c>
      <c r="E254" s="236" t="s">
        <v>1</v>
      </c>
      <c r="F254" s="237" t="s">
        <v>132</v>
      </c>
      <c r="G254" s="234"/>
      <c r="H254" s="238">
        <v>2</v>
      </c>
      <c r="I254" s="239"/>
      <c r="J254" s="234"/>
      <c r="K254" s="234"/>
      <c r="L254" s="240"/>
      <c r="M254" s="241"/>
      <c r="N254" s="242"/>
      <c r="O254" s="242"/>
      <c r="P254" s="242"/>
      <c r="Q254" s="242"/>
      <c r="R254" s="242"/>
      <c r="S254" s="242"/>
      <c r="T254" s="24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4" t="s">
        <v>182</v>
      </c>
      <c r="AU254" s="244" t="s">
        <v>132</v>
      </c>
      <c r="AV254" s="13" t="s">
        <v>132</v>
      </c>
      <c r="AW254" s="13" t="s">
        <v>32</v>
      </c>
      <c r="AX254" s="13" t="s">
        <v>76</v>
      </c>
      <c r="AY254" s="244" t="s">
        <v>125</v>
      </c>
    </row>
    <row r="255" s="14" customFormat="1">
      <c r="A255" s="14"/>
      <c r="B255" s="245"/>
      <c r="C255" s="246"/>
      <c r="D255" s="235" t="s">
        <v>182</v>
      </c>
      <c r="E255" s="247" t="s">
        <v>1</v>
      </c>
      <c r="F255" s="248" t="s">
        <v>209</v>
      </c>
      <c r="G255" s="246"/>
      <c r="H255" s="249">
        <v>2</v>
      </c>
      <c r="I255" s="250"/>
      <c r="J255" s="246"/>
      <c r="K255" s="246"/>
      <c r="L255" s="251"/>
      <c r="M255" s="252"/>
      <c r="N255" s="253"/>
      <c r="O255" s="253"/>
      <c r="P255" s="253"/>
      <c r="Q255" s="253"/>
      <c r="R255" s="253"/>
      <c r="S255" s="253"/>
      <c r="T255" s="25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5" t="s">
        <v>182</v>
      </c>
      <c r="AU255" s="255" t="s">
        <v>132</v>
      </c>
      <c r="AV255" s="14" t="s">
        <v>131</v>
      </c>
      <c r="AW255" s="14" t="s">
        <v>32</v>
      </c>
      <c r="AX255" s="14" t="s">
        <v>84</v>
      </c>
      <c r="AY255" s="255" t="s">
        <v>125</v>
      </c>
    </row>
    <row r="256" s="2" customFormat="1" ht="21.0566" customHeight="1">
      <c r="A256" s="38"/>
      <c r="B256" s="39"/>
      <c r="C256" s="256" t="s">
        <v>320</v>
      </c>
      <c r="D256" s="256" t="s">
        <v>215</v>
      </c>
      <c r="E256" s="257" t="s">
        <v>850</v>
      </c>
      <c r="F256" s="258" t="s">
        <v>851</v>
      </c>
      <c r="G256" s="259" t="s">
        <v>136</v>
      </c>
      <c r="H256" s="260">
        <v>2</v>
      </c>
      <c r="I256" s="261"/>
      <c r="J256" s="262">
        <f>ROUND(I256*H256,2)</f>
        <v>0</v>
      </c>
      <c r="K256" s="263"/>
      <c r="L256" s="264"/>
      <c r="M256" s="265" t="s">
        <v>1</v>
      </c>
      <c r="N256" s="266" t="s">
        <v>42</v>
      </c>
      <c r="O256" s="91"/>
      <c r="P256" s="229">
        <f>O256*H256</f>
        <v>0</v>
      </c>
      <c r="Q256" s="229">
        <v>13.223430000000001</v>
      </c>
      <c r="R256" s="229">
        <f>Q256*H256</f>
        <v>26.446860000000001</v>
      </c>
      <c r="S256" s="229">
        <v>0</v>
      </c>
      <c r="T256" s="23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1" t="s">
        <v>157</v>
      </c>
      <c r="AT256" s="231" t="s">
        <v>215</v>
      </c>
      <c r="AU256" s="231" t="s">
        <v>132</v>
      </c>
      <c r="AY256" s="17" t="s">
        <v>125</v>
      </c>
      <c r="BE256" s="232">
        <f>IF(N256="základná",J256,0)</f>
        <v>0</v>
      </c>
      <c r="BF256" s="232">
        <f>IF(N256="znížená",J256,0)</f>
        <v>0</v>
      </c>
      <c r="BG256" s="232">
        <f>IF(N256="zákl. prenesená",J256,0)</f>
        <v>0</v>
      </c>
      <c r="BH256" s="232">
        <f>IF(N256="zníž. prenesená",J256,0)</f>
        <v>0</v>
      </c>
      <c r="BI256" s="232">
        <f>IF(N256="nulová",J256,0)</f>
        <v>0</v>
      </c>
      <c r="BJ256" s="17" t="s">
        <v>132</v>
      </c>
      <c r="BK256" s="232">
        <f>ROUND(I256*H256,2)</f>
        <v>0</v>
      </c>
      <c r="BL256" s="17" t="s">
        <v>131</v>
      </c>
      <c r="BM256" s="231" t="s">
        <v>852</v>
      </c>
    </row>
    <row r="257" s="2" customFormat="1" ht="21.0566" customHeight="1">
      <c r="A257" s="38"/>
      <c r="B257" s="39"/>
      <c r="C257" s="219" t="s">
        <v>324</v>
      </c>
      <c r="D257" s="219" t="s">
        <v>127</v>
      </c>
      <c r="E257" s="220" t="s">
        <v>853</v>
      </c>
      <c r="F257" s="221" t="s">
        <v>854</v>
      </c>
      <c r="G257" s="222" t="s">
        <v>175</v>
      </c>
      <c r="H257" s="223">
        <v>7</v>
      </c>
      <c r="I257" s="224"/>
      <c r="J257" s="225">
        <f>ROUND(I257*H257,2)</f>
        <v>0</v>
      </c>
      <c r="K257" s="226"/>
      <c r="L257" s="44"/>
      <c r="M257" s="227" t="s">
        <v>1</v>
      </c>
      <c r="N257" s="228" t="s">
        <v>42</v>
      </c>
      <c r="O257" s="91"/>
      <c r="P257" s="229">
        <f>O257*H257</f>
        <v>0</v>
      </c>
      <c r="Q257" s="229">
        <v>0.0012600000000000001</v>
      </c>
      <c r="R257" s="229">
        <f>Q257*H257</f>
        <v>0.0088199999999999997</v>
      </c>
      <c r="S257" s="229">
        <v>0</v>
      </c>
      <c r="T257" s="230">
        <f>S257*H257</f>
        <v>0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131</v>
      </c>
      <c r="AT257" s="231" t="s">
        <v>127</v>
      </c>
      <c r="AU257" s="231" t="s">
        <v>132</v>
      </c>
      <c r="AY257" s="17" t="s">
        <v>125</v>
      </c>
      <c r="BE257" s="232">
        <f>IF(N257="základná",J257,0)</f>
        <v>0</v>
      </c>
      <c r="BF257" s="232">
        <f>IF(N257="znížená",J257,0)</f>
        <v>0</v>
      </c>
      <c r="BG257" s="232">
        <f>IF(N257="zákl. prenesená",J257,0)</f>
        <v>0</v>
      </c>
      <c r="BH257" s="232">
        <f>IF(N257="zníž. prenesená",J257,0)</f>
        <v>0</v>
      </c>
      <c r="BI257" s="232">
        <f>IF(N257="nulová",J257,0)</f>
        <v>0</v>
      </c>
      <c r="BJ257" s="17" t="s">
        <v>132</v>
      </c>
      <c r="BK257" s="232">
        <f>ROUND(I257*H257,2)</f>
        <v>0</v>
      </c>
      <c r="BL257" s="17" t="s">
        <v>131</v>
      </c>
      <c r="BM257" s="231" t="s">
        <v>855</v>
      </c>
    </row>
    <row r="258" s="13" customFormat="1">
      <c r="A258" s="13"/>
      <c r="B258" s="233"/>
      <c r="C258" s="234"/>
      <c r="D258" s="235" t="s">
        <v>182</v>
      </c>
      <c r="E258" s="236" t="s">
        <v>1</v>
      </c>
      <c r="F258" s="237" t="s">
        <v>856</v>
      </c>
      <c r="G258" s="234"/>
      <c r="H258" s="238">
        <v>7</v>
      </c>
      <c r="I258" s="239"/>
      <c r="J258" s="234"/>
      <c r="K258" s="234"/>
      <c r="L258" s="240"/>
      <c r="M258" s="241"/>
      <c r="N258" s="242"/>
      <c r="O258" s="242"/>
      <c r="P258" s="242"/>
      <c r="Q258" s="242"/>
      <c r="R258" s="242"/>
      <c r="S258" s="242"/>
      <c r="T258" s="24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4" t="s">
        <v>182</v>
      </c>
      <c r="AU258" s="244" t="s">
        <v>132</v>
      </c>
      <c r="AV258" s="13" t="s">
        <v>132</v>
      </c>
      <c r="AW258" s="13" t="s">
        <v>32</v>
      </c>
      <c r="AX258" s="13" t="s">
        <v>84</v>
      </c>
      <c r="AY258" s="244" t="s">
        <v>125</v>
      </c>
    </row>
    <row r="259" s="2" customFormat="1" ht="21.0566" customHeight="1">
      <c r="A259" s="38"/>
      <c r="B259" s="39"/>
      <c r="C259" s="219" t="s">
        <v>328</v>
      </c>
      <c r="D259" s="219" t="s">
        <v>127</v>
      </c>
      <c r="E259" s="220" t="s">
        <v>857</v>
      </c>
      <c r="F259" s="221" t="s">
        <v>858</v>
      </c>
      <c r="G259" s="222" t="s">
        <v>130</v>
      </c>
      <c r="H259" s="223">
        <v>110.55</v>
      </c>
      <c r="I259" s="224"/>
      <c r="J259" s="225">
        <f>ROUND(I259*H259,2)</f>
        <v>0</v>
      </c>
      <c r="K259" s="226"/>
      <c r="L259" s="44"/>
      <c r="M259" s="227" t="s">
        <v>1</v>
      </c>
      <c r="N259" s="228" t="s">
        <v>42</v>
      </c>
      <c r="O259" s="91"/>
      <c r="P259" s="229">
        <f>O259*H259</f>
        <v>0</v>
      </c>
      <c r="Q259" s="229">
        <v>0.22883999999999999</v>
      </c>
      <c r="R259" s="229">
        <f>Q259*H259</f>
        <v>25.298261999999998</v>
      </c>
      <c r="S259" s="229">
        <v>0</v>
      </c>
      <c r="T259" s="230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1" t="s">
        <v>131</v>
      </c>
      <c r="AT259" s="231" t="s">
        <v>127</v>
      </c>
      <c r="AU259" s="231" t="s">
        <v>132</v>
      </c>
      <c r="AY259" s="17" t="s">
        <v>125</v>
      </c>
      <c r="BE259" s="232">
        <f>IF(N259="základná",J259,0)</f>
        <v>0</v>
      </c>
      <c r="BF259" s="232">
        <f>IF(N259="znížená",J259,0)</f>
        <v>0</v>
      </c>
      <c r="BG259" s="232">
        <f>IF(N259="zákl. prenesená",J259,0)</f>
        <v>0</v>
      </c>
      <c r="BH259" s="232">
        <f>IF(N259="zníž. prenesená",J259,0)</f>
        <v>0</v>
      </c>
      <c r="BI259" s="232">
        <f>IF(N259="nulová",J259,0)</f>
        <v>0</v>
      </c>
      <c r="BJ259" s="17" t="s">
        <v>132</v>
      </c>
      <c r="BK259" s="232">
        <f>ROUND(I259*H259,2)</f>
        <v>0</v>
      </c>
      <c r="BL259" s="17" t="s">
        <v>131</v>
      </c>
      <c r="BM259" s="231" t="s">
        <v>859</v>
      </c>
    </row>
    <row r="260" s="13" customFormat="1">
      <c r="A260" s="13"/>
      <c r="B260" s="233"/>
      <c r="C260" s="234"/>
      <c r="D260" s="235" t="s">
        <v>182</v>
      </c>
      <c r="E260" s="236" t="s">
        <v>1</v>
      </c>
      <c r="F260" s="237" t="s">
        <v>860</v>
      </c>
      <c r="G260" s="234"/>
      <c r="H260" s="238">
        <v>110.55</v>
      </c>
      <c r="I260" s="239"/>
      <c r="J260" s="234"/>
      <c r="K260" s="234"/>
      <c r="L260" s="240"/>
      <c r="M260" s="241"/>
      <c r="N260" s="242"/>
      <c r="O260" s="242"/>
      <c r="P260" s="242"/>
      <c r="Q260" s="242"/>
      <c r="R260" s="242"/>
      <c r="S260" s="242"/>
      <c r="T260" s="24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4" t="s">
        <v>182</v>
      </c>
      <c r="AU260" s="244" t="s">
        <v>132</v>
      </c>
      <c r="AV260" s="13" t="s">
        <v>132</v>
      </c>
      <c r="AW260" s="13" t="s">
        <v>32</v>
      </c>
      <c r="AX260" s="13" t="s">
        <v>84</v>
      </c>
      <c r="AY260" s="244" t="s">
        <v>125</v>
      </c>
    </row>
    <row r="261" s="2" customFormat="1" ht="31.92453" customHeight="1">
      <c r="A261" s="38"/>
      <c r="B261" s="39"/>
      <c r="C261" s="219" t="s">
        <v>332</v>
      </c>
      <c r="D261" s="219" t="s">
        <v>127</v>
      </c>
      <c r="E261" s="220" t="s">
        <v>407</v>
      </c>
      <c r="F261" s="221" t="s">
        <v>408</v>
      </c>
      <c r="G261" s="222" t="s">
        <v>180</v>
      </c>
      <c r="H261" s="223">
        <v>9.6159999999999997</v>
      </c>
      <c r="I261" s="224"/>
      <c r="J261" s="225">
        <f>ROUND(I261*H261,2)</f>
        <v>0</v>
      </c>
      <c r="K261" s="226"/>
      <c r="L261" s="44"/>
      <c r="M261" s="227" t="s">
        <v>1</v>
      </c>
      <c r="N261" s="228" t="s">
        <v>42</v>
      </c>
      <c r="O261" s="91"/>
      <c r="P261" s="229">
        <f>O261*H261</f>
        <v>0</v>
      </c>
      <c r="Q261" s="229">
        <v>2.2632400000000001</v>
      </c>
      <c r="R261" s="229">
        <f>Q261*H261</f>
        <v>21.763315840000001</v>
      </c>
      <c r="S261" s="229">
        <v>0</v>
      </c>
      <c r="T261" s="230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31" t="s">
        <v>131</v>
      </c>
      <c r="AT261" s="231" t="s">
        <v>127</v>
      </c>
      <c r="AU261" s="231" t="s">
        <v>132</v>
      </c>
      <c r="AY261" s="17" t="s">
        <v>125</v>
      </c>
      <c r="BE261" s="232">
        <f>IF(N261="základná",J261,0)</f>
        <v>0</v>
      </c>
      <c r="BF261" s="232">
        <f>IF(N261="znížená",J261,0)</f>
        <v>0</v>
      </c>
      <c r="BG261" s="232">
        <f>IF(N261="zákl. prenesená",J261,0)</f>
        <v>0</v>
      </c>
      <c r="BH261" s="232">
        <f>IF(N261="zníž. prenesená",J261,0)</f>
        <v>0</v>
      </c>
      <c r="BI261" s="232">
        <f>IF(N261="nulová",J261,0)</f>
        <v>0</v>
      </c>
      <c r="BJ261" s="17" t="s">
        <v>132</v>
      </c>
      <c r="BK261" s="232">
        <f>ROUND(I261*H261,2)</f>
        <v>0</v>
      </c>
      <c r="BL261" s="17" t="s">
        <v>131</v>
      </c>
      <c r="BM261" s="231" t="s">
        <v>861</v>
      </c>
    </row>
    <row r="262" s="13" customFormat="1">
      <c r="A262" s="13"/>
      <c r="B262" s="233"/>
      <c r="C262" s="234"/>
      <c r="D262" s="235" t="s">
        <v>182</v>
      </c>
      <c r="E262" s="236" t="s">
        <v>1</v>
      </c>
      <c r="F262" s="237" t="s">
        <v>862</v>
      </c>
      <c r="G262" s="234"/>
      <c r="H262" s="238">
        <v>9.6159999999999997</v>
      </c>
      <c r="I262" s="239"/>
      <c r="J262" s="234"/>
      <c r="K262" s="234"/>
      <c r="L262" s="240"/>
      <c r="M262" s="241"/>
      <c r="N262" s="242"/>
      <c r="O262" s="242"/>
      <c r="P262" s="242"/>
      <c r="Q262" s="242"/>
      <c r="R262" s="242"/>
      <c r="S262" s="242"/>
      <c r="T262" s="24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4" t="s">
        <v>182</v>
      </c>
      <c r="AU262" s="244" t="s">
        <v>132</v>
      </c>
      <c r="AV262" s="13" t="s">
        <v>132</v>
      </c>
      <c r="AW262" s="13" t="s">
        <v>32</v>
      </c>
      <c r="AX262" s="13" t="s">
        <v>84</v>
      </c>
      <c r="AY262" s="244" t="s">
        <v>125</v>
      </c>
    </row>
    <row r="263" s="2" customFormat="1" ht="21.0566" customHeight="1">
      <c r="A263" s="38"/>
      <c r="B263" s="39"/>
      <c r="C263" s="219" t="s">
        <v>336</v>
      </c>
      <c r="D263" s="219" t="s">
        <v>127</v>
      </c>
      <c r="E263" s="220" t="s">
        <v>412</v>
      </c>
      <c r="F263" s="221" t="s">
        <v>863</v>
      </c>
      <c r="G263" s="222" t="s">
        <v>130</v>
      </c>
      <c r="H263" s="223">
        <v>0.90000000000000002</v>
      </c>
      <c r="I263" s="224"/>
      <c r="J263" s="225">
        <f>ROUND(I263*H263,2)</f>
        <v>0</v>
      </c>
      <c r="K263" s="226"/>
      <c r="L263" s="44"/>
      <c r="M263" s="227" t="s">
        <v>1</v>
      </c>
      <c r="N263" s="228" t="s">
        <v>42</v>
      </c>
      <c r="O263" s="91"/>
      <c r="P263" s="229">
        <f>O263*H263</f>
        <v>0</v>
      </c>
      <c r="Q263" s="229">
        <v>0.02266</v>
      </c>
      <c r="R263" s="229">
        <f>Q263*H263</f>
        <v>0.020393999999999999</v>
      </c>
      <c r="S263" s="229">
        <v>0</v>
      </c>
      <c r="T263" s="23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31" t="s">
        <v>131</v>
      </c>
      <c r="AT263" s="231" t="s">
        <v>127</v>
      </c>
      <c r="AU263" s="231" t="s">
        <v>132</v>
      </c>
      <c r="AY263" s="17" t="s">
        <v>125</v>
      </c>
      <c r="BE263" s="232">
        <f>IF(N263="základná",J263,0)</f>
        <v>0</v>
      </c>
      <c r="BF263" s="232">
        <f>IF(N263="znížená",J263,0)</f>
        <v>0</v>
      </c>
      <c r="BG263" s="232">
        <f>IF(N263="zákl. prenesená",J263,0)</f>
        <v>0</v>
      </c>
      <c r="BH263" s="232">
        <f>IF(N263="zníž. prenesená",J263,0)</f>
        <v>0</v>
      </c>
      <c r="BI263" s="232">
        <f>IF(N263="nulová",J263,0)</f>
        <v>0</v>
      </c>
      <c r="BJ263" s="17" t="s">
        <v>132</v>
      </c>
      <c r="BK263" s="232">
        <f>ROUND(I263*H263,2)</f>
        <v>0</v>
      </c>
      <c r="BL263" s="17" t="s">
        <v>131</v>
      </c>
      <c r="BM263" s="231" t="s">
        <v>864</v>
      </c>
    </row>
    <row r="264" s="13" customFormat="1">
      <c r="A264" s="13"/>
      <c r="B264" s="233"/>
      <c r="C264" s="234"/>
      <c r="D264" s="235" t="s">
        <v>182</v>
      </c>
      <c r="E264" s="236" t="s">
        <v>1</v>
      </c>
      <c r="F264" s="237" t="s">
        <v>865</v>
      </c>
      <c r="G264" s="234"/>
      <c r="H264" s="238">
        <v>0.90000000000000002</v>
      </c>
      <c r="I264" s="239"/>
      <c r="J264" s="234"/>
      <c r="K264" s="234"/>
      <c r="L264" s="240"/>
      <c r="M264" s="241"/>
      <c r="N264" s="242"/>
      <c r="O264" s="242"/>
      <c r="P264" s="242"/>
      <c r="Q264" s="242"/>
      <c r="R264" s="242"/>
      <c r="S264" s="242"/>
      <c r="T264" s="24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4" t="s">
        <v>182</v>
      </c>
      <c r="AU264" s="244" t="s">
        <v>132</v>
      </c>
      <c r="AV264" s="13" t="s">
        <v>132</v>
      </c>
      <c r="AW264" s="13" t="s">
        <v>32</v>
      </c>
      <c r="AX264" s="13" t="s">
        <v>76</v>
      </c>
      <c r="AY264" s="244" t="s">
        <v>125</v>
      </c>
    </row>
    <row r="265" s="14" customFormat="1">
      <c r="A265" s="14"/>
      <c r="B265" s="245"/>
      <c r="C265" s="246"/>
      <c r="D265" s="235" t="s">
        <v>182</v>
      </c>
      <c r="E265" s="247" t="s">
        <v>1</v>
      </c>
      <c r="F265" s="248" t="s">
        <v>209</v>
      </c>
      <c r="G265" s="246"/>
      <c r="H265" s="249">
        <v>0.90000000000000002</v>
      </c>
      <c r="I265" s="250"/>
      <c r="J265" s="246"/>
      <c r="K265" s="246"/>
      <c r="L265" s="251"/>
      <c r="M265" s="252"/>
      <c r="N265" s="253"/>
      <c r="O265" s="253"/>
      <c r="P265" s="253"/>
      <c r="Q265" s="253"/>
      <c r="R265" s="253"/>
      <c r="S265" s="253"/>
      <c r="T265" s="25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5" t="s">
        <v>182</v>
      </c>
      <c r="AU265" s="255" t="s">
        <v>132</v>
      </c>
      <c r="AV265" s="14" t="s">
        <v>131</v>
      </c>
      <c r="AW265" s="14" t="s">
        <v>32</v>
      </c>
      <c r="AX265" s="14" t="s">
        <v>84</v>
      </c>
      <c r="AY265" s="255" t="s">
        <v>125</v>
      </c>
    </row>
    <row r="266" s="2" customFormat="1" ht="16.30189" customHeight="1">
      <c r="A266" s="38"/>
      <c r="B266" s="39"/>
      <c r="C266" s="219" t="s">
        <v>342</v>
      </c>
      <c r="D266" s="219" t="s">
        <v>127</v>
      </c>
      <c r="E266" s="220" t="s">
        <v>866</v>
      </c>
      <c r="F266" s="221" t="s">
        <v>867</v>
      </c>
      <c r="G266" s="222" t="s">
        <v>180</v>
      </c>
      <c r="H266" s="223">
        <v>0.72299999999999998</v>
      </c>
      <c r="I266" s="224"/>
      <c r="J266" s="225">
        <f>ROUND(I266*H266,2)</f>
        <v>0</v>
      </c>
      <c r="K266" s="226"/>
      <c r="L266" s="44"/>
      <c r="M266" s="227" t="s">
        <v>1</v>
      </c>
      <c r="N266" s="228" t="s">
        <v>42</v>
      </c>
      <c r="O266" s="91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131</v>
      </c>
      <c r="AT266" s="231" t="s">
        <v>127</v>
      </c>
      <c r="AU266" s="231" t="s">
        <v>132</v>
      </c>
      <c r="AY266" s="17" t="s">
        <v>125</v>
      </c>
      <c r="BE266" s="232">
        <f>IF(N266="základná",J266,0)</f>
        <v>0</v>
      </c>
      <c r="BF266" s="232">
        <f>IF(N266="znížená",J266,0)</f>
        <v>0</v>
      </c>
      <c r="BG266" s="232">
        <f>IF(N266="zákl. prenesená",J266,0)</f>
        <v>0</v>
      </c>
      <c r="BH266" s="232">
        <f>IF(N266="zníž. prenesená",J266,0)</f>
        <v>0</v>
      </c>
      <c r="BI266" s="232">
        <f>IF(N266="nulová",J266,0)</f>
        <v>0</v>
      </c>
      <c r="BJ266" s="17" t="s">
        <v>132</v>
      </c>
      <c r="BK266" s="232">
        <f>ROUND(I266*H266,2)</f>
        <v>0</v>
      </c>
      <c r="BL266" s="17" t="s">
        <v>131</v>
      </c>
      <c r="BM266" s="231" t="s">
        <v>868</v>
      </c>
    </row>
    <row r="267" s="13" customFormat="1">
      <c r="A267" s="13"/>
      <c r="B267" s="233"/>
      <c r="C267" s="234"/>
      <c r="D267" s="235" t="s">
        <v>182</v>
      </c>
      <c r="E267" s="236" t="s">
        <v>1</v>
      </c>
      <c r="F267" s="237" t="s">
        <v>869</v>
      </c>
      <c r="G267" s="234"/>
      <c r="H267" s="238">
        <v>0.72299999999999998</v>
      </c>
      <c r="I267" s="239"/>
      <c r="J267" s="234"/>
      <c r="K267" s="234"/>
      <c r="L267" s="240"/>
      <c r="M267" s="241"/>
      <c r="N267" s="242"/>
      <c r="O267" s="242"/>
      <c r="P267" s="242"/>
      <c r="Q267" s="242"/>
      <c r="R267" s="242"/>
      <c r="S267" s="242"/>
      <c r="T267" s="24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4" t="s">
        <v>182</v>
      </c>
      <c r="AU267" s="244" t="s">
        <v>132</v>
      </c>
      <c r="AV267" s="13" t="s">
        <v>132</v>
      </c>
      <c r="AW267" s="13" t="s">
        <v>32</v>
      </c>
      <c r="AX267" s="13" t="s">
        <v>76</v>
      </c>
      <c r="AY267" s="244" t="s">
        <v>125</v>
      </c>
    </row>
    <row r="268" s="14" customFormat="1">
      <c r="A268" s="14"/>
      <c r="B268" s="245"/>
      <c r="C268" s="246"/>
      <c r="D268" s="235" t="s">
        <v>182</v>
      </c>
      <c r="E268" s="247" t="s">
        <v>1</v>
      </c>
      <c r="F268" s="248" t="s">
        <v>209</v>
      </c>
      <c r="G268" s="246"/>
      <c r="H268" s="249">
        <v>0.72299999999999998</v>
      </c>
      <c r="I268" s="250"/>
      <c r="J268" s="246"/>
      <c r="K268" s="246"/>
      <c r="L268" s="251"/>
      <c r="M268" s="252"/>
      <c r="N268" s="253"/>
      <c r="O268" s="253"/>
      <c r="P268" s="253"/>
      <c r="Q268" s="253"/>
      <c r="R268" s="253"/>
      <c r="S268" s="253"/>
      <c r="T268" s="25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5" t="s">
        <v>182</v>
      </c>
      <c r="AU268" s="255" t="s">
        <v>132</v>
      </c>
      <c r="AV268" s="14" t="s">
        <v>131</v>
      </c>
      <c r="AW268" s="14" t="s">
        <v>32</v>
      </c>
      <c r="AX268" s="14" t="s">
        <v>84</v>
      </c>
      <c r="AY268" s="255" t="s">
        <v>125</v>
      </c>
    </row>
    <row r="269" s="2" customFormat="1" ht="31.92453" customHeight="1">
      <c r="A269" s="38"/>
      <c r="B269" s="39"/>
      <c r="C269" s="219" t="s">
        <v>347</v>
      </c>
      <c r="D269" s="219" t="s">
        <v>127</v>
      </c>
      <c r="E269" s="220" t="s">
        <v>417</v>
      </c>
      <c r="F269" s="221" t="s">
        <v>418</v>
      </c>
      <c r="G269" s="222" t="s">
        <v>130</v>
      </c>
      <c r="H269" s="223">
        <v>100.5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42</v>
      </c>
      <c r="O269" s="91"/>
      <c r="P269" s="229">
        <f>O269*H269</f>
        <v>0</v>
      </c>
      <c r="Q269" s="229">
        <v>0.70772000000000002</v>
      </c>
      <c r="R269" s="229">
        <f>Q269*H269</f>
        <v>71.125860000000003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131</v>
      </c>
      <c r="AT269" s="231" t="s">
        <v>127</v>
      </c>
      <c r="AU269" s="231" t="s">
        <v>132</v>
      </c>
      <c r="AY269" s="17" t="s">
        <v>125</v>
      </c>
      <c r="BE269" s="232">
        <f>IF(N269="základná",J269,0)</f>
        <v>0</v>
      </c>
      <c r="BF269" s="232">
        <f>IF(N269="znížená",J269,0)</f>
        <v>0</v>
      </c>
      <c r="BG269" s="232">
        <f>IF(N269="zákl. prenesená",J269,0)</f>
        <v>0</v>
      </c>
      <c r="BH269" s="232">
        <f>IF(N269="zníž. prenesená",J269,0)</f>
        <v>0</v>
      </c>
      <c r="BI269" s="232">
        <f>IF(N269="nulová",J269,0)</f>
        <v>0</v>
      </c>
      <c r="BJ269" s="17" t="s">
        <v>132</v>
      </c>
      <c r="BK269" s="232">
        <f>ROUND(I269*H269,2)</f>
        <v>0</v>
      </c>
      <c r="BL269" s="17" t="s">
        <v>131</v>
      </c>
      <c r="BM269" s="231" t="s">
        <v>870</v>
      </c>
    </row>
    <row r="270" s="13" customFormat="1">
      <c r="A270" s="13"/>
      <c r="B270" s="233"/>
      <c r="C270" s="234"/>
      <c r="D270" s="235" t="s">
        <v>182</v>
      </c>
      <c r="E270" s="236" t="s">
        <v>1</v>
      </c>
      <c r="F270" s="237" t="s">
        <v>871</v>
      </c>
      <c r="G270" s="234"/>
      <c r="H270" s="238">
        <v>100.5</v>
      </c>
      <c r="I270" s="239"/>
      <c r="J270" s="234"/>
      <c r="K270" s="234"/>
      <c r="L270" s="240"/>
      <c r="M270" s="241"/>
      <c r="N270" s="242"/>
      <c r="O270" s="242"/>
      <c r="P270" s="242"/>
      <c r="Q270" s="242"/>
      <c r="R270" s="242"/>
      <c r="S270" s="242"/>
      <c r="T270" s="24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4" t="s">
        <v>182</v>
      </c>
      <c r="AU270" s="244" t="s">
        <v>132</v>
      </c>
      <c r="AV270" s="13" t="s">
        <v>132</v>
      </c>
      <c r="AW270" s="13" t="s">
        <v>32</v>
      </c>
      <c r="AX270" s="13" t="s">
        <v>84</v>
      </c>
      <c r="AY270" s="244" t="s">
        <v>125</v>
      </c>
    </row>
    <row r="271" s="12" customFormat="1" ht="22.8" customHeight="1">
      <c r="A271" s="12"/>
      <c r="B271" s="203"/>
      <c r="C271" s="204"/>
      <c r="D271" s="205" t="s">
        <v>75</v>
      </c>
      <c r="E271" s="217" t="s">
        <v>145</v>
      </c>
      <c r="F271" s="217" t="s">
        <v>421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SUM(P272:P296)</f>
        <v>0</v>
      </c>
      <c r="Q271" s="211"/>
      <c r="R271" s="212">
        <f>SUM(R272:R296)</f>
        <v>111.6254629</v>
      </c>
      <c r="S271" s="211"/>
      <c r="T271" s="213">
        <f>SUM(T272:T296)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84</v>
      </c>
      <c r="AT271" s="215" t="s">
        <v>75</v>
      </c>
      <c r="AU271" s="215" t="s">
        <v>84</v>
      </c>
      <c r="AY271" s="214" t="s">
        <v>125</v>
      </c>
      <c r="BK271" s="216">
        <f>SUM(BK272:BK296)</f>
        <v>0</v>
      </c>
    </row>
    <row r="272" s="2" customFormat="1" ht="31.92453" customHeight="1">
      <c r="A272" s="38"/>
      <c r="B272" s="39"/>
      <c r="C272" s="219" t="s">
        <v>353</v>
      </c>
      <c r="D272" s="219" t="s">
        <v>127</v>
      </c>
      <c r="E272" s="220" t="s">
        <v>872</v>
      </c>
      <c r="F272" s="221" t="s">
        <v>873</v>
      </c>
      <c r="G272" s="222" t="s">
        <v>130</v>
      </c>
      <c r="H272" s="223">
        <v>118.8</v>
      </c>
      <c r="I272" s="224"/>
      <c r="J272" s="225">
        <f>ROUND(I272*H272,2)</f>
        <v>0</v>
      </c>
      <c r="K272" s="226"/>
      <c r="L272" s="44"/>
      <c r="M272" s="227" t="s">
        <v>1</v>
      </c>
      <c r="N272" s="228" t="s">
        <v>42</v>
      </c>
      <c r="O272" s="91"/>
      <c r="P272" s="229">
        <f>O272*H272</f>
        <v>0</v>
      </c>
      <c r="Q272" s="229">
        <v>0.30359999999999998</v>
      </c>
      <c r="R272" s="229">
        <f>Q272*H272</f>
        <v>36.067679999999996</v>
      </c>
      <c r="S272" s="229">
        <v>0</v>
      </c>
      <c r="T272" s="230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1" t="s">
        <v>131</v>
      </c>
      <c r="AT272" s="231" t="s">
        <v>127</v>
      </c>
      <c r="AU272" s="231" t="s">
        <v>132</v>
      </c>
      <c r="AY272" s="17" t="s">
        <v>125</v>
      </c>
      <c r="BE272" s="232">
        <f>IF(N272="základná",J272,0)</f>
        <v>0</v>
      </c>
      <c r="BF272" s="232">
        <f>IF(N272="znížená",J272,0)</f>
        <v>0</v>
      </c>
      <c r="BG272" s="232">
        <f>IF(N272="zákl. prenesená",J272,0)</f>
        <v>0</v>
      </c>
      <c r="BH272" s="232">
        <f>IF(N272="zníž. prenesená",J272,0)</f>
        <v>0</v>
      </c>
      <c r="BI272" s="232">
        <f>IF(N272="nulová",J272,0)</f>
        <v>0</v>
      </c>
      <c r="BJ272" s="17" t="s">
        <v>132</v>
      </c>
      <c r="BK272" s="232">
        <f>ROUND(I272*H272,2)</f>
        <v>0</v>
      </c>
      <c r="BL272" s="17" t="s">
        <v>131</v>
      </c>
      <c r="BM272" s="231" t="s">
        <v>874</v>
      </c>
    </row>
    <row r="273" s="13" customFormat="1">
      <c r="A273" s="13"/>
      <c r="B273" s="233"/>
      <c r="C273" s="234"/>
      <c r="D273" s="235" t="s">
        <v>182</v>
      </c>
      <c r="E273" s="236" t="s">
        <v>1</v>
      </c>
      <c r="F273" s="237" t="s">
        <v>686</v>
      </c>
      <c r="G273" s="234"/>
      <c r="H273" s="238">
        <v>118.8</v>
      </c>
      <c r="I273" s="239"/>
      <c r="J273" s="234"/>
      <c r="K273" s="234"/>
      <c r="L273" s="240"/>
      <c r="M273" s="241"/>
      <c r="N273" s="242"/>
      <c r="O273" s="242"/>
      <c r="P273" s="242"/>
      <c r="Q273" s="242"/>
      <c r="R273" s="242"/>
      <c r="S273" s="242"/>
      <c r="T273" s="24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4" t="s">
        <v>182</v>
      </c>
      <c r="AU273" s="244" t="s">
        <v>132</v>
      </c>
      <c r="AV273" s="13" t="s">
        <v>132</v>
      </c>
      <c r="AW273" s="13" t="s">
        <v>32</v>
      </c>
      <c r="AX273" s="13" t="s">
        <v>76</v>
      </c>
      <c r="AY273" s="244" t="s">
        <v>125</v>
      </c>
    </row>
    <row r="274" s="14" customFormat="1">
      <c r="A274" s="14"/>
      <c r="B274" s="245"/>
      <c r="C274" s="246"/>
      <c r="D274" s="235" t="s">
        <v>182</v>
      </c>
      <c r="E274" s="247" t="s">
        <v>1</v>
      </c>
      <c r="F274" s="248" t="s">
        <v>209</v>
      </c>
      <c r="G274" s="246"/>
      <c r="H274" s="249">
        <v>118.8</v>
      </c>
      <c r="I274" s="250"/>
      <c r="J274" s="246"/>
      <c r="K274" s="246"/>
      <c r="L274" s="251"/>
      <c r="M274" s="252"/>
      <c r="N274" s="253"/>
      <c r="O274" s="253"/>
      <c r="P274" s="253"/>
      <c r="Q274" s="253"/>
      <c r="R274" s="253"/>
      <c r="S274" s="253"/>
      <c r="T274" s="25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5" t="s">
        <v>182</v>
      </c>
      <c r="AU274" s="255" t="s">
        <v>132</v>
      </c>
      <c r="AV274" s="14" t="s">
        <v>131</v>
      </c>
      <c r="AW274" s="14" t="s">
        <v>32</v>
      </c>
      <c r="AX274" s="14" t="s">
        <v>84</v>
      </c>
      <c r="AY274" s="255" t="s">
        <v>125</v>
      </c>
    </row>
    <row r="275" s="2" customFormat="1" ht="21.0566" customHeight="1">
      <c r="A275" s="38"/>
      <c r="B275" s="39"/>
      <c r="C275" s="219" t="s">
        <v>358</v>
      </c>
      <c r="D275" s="219" t="s">
        <v>127</v>
      </c>
      <c r="E275" s="220" t="s">
        <v>875</v>
      </c>
      <c r="F275" s="221" t="s">
        <v>876</v>
      </c>
      <c r="G275" s="222" t="s">
        <v>130</v>
      </c>
      <c r="H275" s="223">
        <v>13.359999999999999</v>
      </c>
      <c r="I275" s="224"/>
      <c r="J275" s="225">
        <f>ROUND(I275*H275,2)</f>
        <v>0</v>
      </c>
      <c r="K275" s="226"/>
      <c r="L275" s="44"/>
      <c r="M275" s="227" t="s">
        <v>1</v>
      </c>
      <c r="N275" s="228" t="s">
        <v>42</v>
      </c>
      <c r="O275" s="91"/>
      <c r="P275" s="229">
        <f>O275*H275</f>
        <v>0</v>
      </c>
      <c r="Q275" s="229">
        <v>0.18906999999999999</v>
      </c>
      <c r="R275" s="229">
        <f>Q275*H275</f>
        <v>2.5259751999999995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131</v>
      </c>
      <c r="AT275" s="231" t="s">
        <v>127</v>
      </c>
      <c r="AU275" s="231" t="s">
        <v>132</v>
      </c>
      <c r="AY275" s="17" t="s">
        <v>125</v>
      </c>
      <c r="BE275" s="232">
        <f>IF(N275="základná",J275,0)</f>
        <v>0</v>
      </c>
      <c r="BF275" s="232">
        <f>IF(N275="znížená",J275,0)</f>
        <v>0</v>
      </c>
      <c r="BG275" s="232">
        <f>IF(N275="zákl. prenesená",J275,0)</f>
        <v>0</v>
      </c>
      <c r="BH275" s="232">
        <f>IF(N275="zníž. prenesená",J275,0)</f>
        <v>0</v>
      </c>
      <c r="BI275" s="232">
        <f>IF(N275="nulová",J275,0)</f>
        <v>0</v>
      </c>
      <c r="BJ275" s="17" t="s">
        <v>132</v>
      </c>
      <c r="BK275" s="232">
        <f>ROUND(I275*H275,2)</f>
        <v>0</v>
      </c>
      <c r="BL275" s="17" t="s">
        <v>131</v>
      </c>
      <c r="BM275" s="231" t="s">
        <v>877</v>
      </c>
    </row>
    <row r="276" s="13" customFormat="1">
      <c r="A276" s="13"/>
      <c r="B276" s="233"/>
      <c r="C276" s="234"/>
      <c r="D276" s="235" t="s">
        <v>182</v>
      </c>
      <c r="E276" s="236" t="s">
        <v>1</v>
      </c>
      <c r="F276" s="237" t="s">
        <v>878</v>
      </c>
      <c r="G276" s="234"/>
      <c r="H276" s="238">
        <v>13.359999999999999</v>
      </c>
      <c r="I276" s="239"/>
      <c r="J276" s="234"/>
      <c r="K276" s="234"/>
      <c r="L276" s="240"/>
      <c r="M276" s="241"/>
      <c r="N276" s="242"/>
      <c r="O276" s="242"/>
      <c r="P276" s="242"/>
      <c r="Q276" s="242"/>
      <c r="R276" s="242"/>
      <c r="S276" s="242"/>
      <c r="T276" s="24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4" t="s">
        <v>182</v>
      </c>
      <c r="AU276" s="244" t="s">
        <v>132</v>
      </c>
      <c r="AV276" s="13" t="s">
        <v>132</v>
      </c>
      <c r="AW276" s="13" t="s">
        <v>32</v>
      </c>
      <c r="AX276" s="13" t="s">
        <v>84</v>
      </c>
      <c r="AY276" s="244" t="s">
        <v>125</v>
      </c>
    </row>
    <row r="277" s="2" customFormat="1" ht="21.0566" customHeight="1">
      <c r="A277" s="38"/>
      <c r="B277" s="39"/>
      <c r="C277" s="219" t="s">
        <v>364</v>
      </c>
      <c r="D277" s="219" t="s">
        <v>127</v>
      </c>
      <c r="E277" s="220" t="s">
        <v>879</v>
      </c>
      <c r="F277" s="221" t="s">
        <v>880</v>
      </c>
      <c r="G277" s="222" t="s">
        <v>130</v>
      </c>
      <c r="H277" s="223">
        <v>121.605</v>
      </c>
      <c r="I277" s="224"/>
      <c r="J277" s="225">
        <f>ROUND(I277*H277,2)</f>
        <v>0</v>
      </c>
      <c r="K277" s="226"/>
      <c r="L277" s="44"/>
      <c r="M277" s="227" t="s">
        <v>1</v>
      </c>
      <c r="N277" s="228" t="s">
        <v>42</v>
      </c>
      <c r="O277" s="91"/>
      <c r="P277" s="229">
        <f>O277*H277</f>
        <v>0</v>
      </c>
      <c r="Q277" s="229">
        <v>0.27994000000000002</v>
      </c>
      <c r="R277" s="229">
        <f>Q277*H277</f>
        <v>34.042103700000006</v>
      </c>
      <c r="S277" s="229">
        <v>0</v>
      </c>
      <c r="T277" s="230">
        <f>S277*H277</f>
        <v>0</v>
      </c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R277" s="231" t="s">
        <v>131</v>
      </c>
      <c r="AT277" s="231" t="s">
        <v>127</v>
      </c>
      <c r="AU277" s="231" t="s">
        <v>132</v>
      </c>
      <c r="AY277" s="17" t="s">
        <v>125</v>
      </c>
      <c r="BE277" s="232">
        <f>IF(N277="základná",J277,0)</f>
        <v>0</v>
      </c>
      <c r="BF277" s="232">
        <f>IF(N277="znížená",J277,0)</f>
        <v>0</v>
      </c>
      <c r="BG277" s="232">
        <f>IF(N277="zákl. prenesená",J277,0)</f>
        <v>0</v>
      </c>
      <c r="BH277" s="232">
        <f>IF(N277="zníž. prenesená",J277,0)</f>
        <v>0</v>
      </c>
      <c r="BI277" s="232">
        <f>IF(N277="nulová",J277,0)</f>
        <v>0</v>
      </c>
      <c r="BJ277" s="17" t="s">
        <v>132</v>
      </c>
      <c r="BK277" s="232">
        <f>ROUND(I277*H277,2)</f>
        <v>0</v>
      </c>
      <c r="BL277" s="17" t="s">
        <v>131</v>
      </c>
      <c r="BM277" s="231" t="s">
        <v>881</v>
      </c>
    </row>
    <row r="278" s="13" customFormat="1">
      <c r="A278" s="13"/>
      <c r="B278" s="233"/>
      <c r="C278" s="234"/>
      <c r="D278" s="235" t="s">
        <v>182</v>
      </c>
      <c r="E278" s="236" t="s">
        <v>1</v>
      </c>
      <c r="F278" s="237" t="s">
        <v>860</v>
      </c>
      <c r="G278" s="234"/>
      <c r="H278" s="238">
        <v>110.55</v>
      </c>
      <c r="I278" s="239"/>
      <c r="J278" s="234"/>
      <c r="K278" s="234"/>
      <c r="L278" s="240"/>
      <c r="M278" s="241"/>
      <c r="N278" s="242"/>
      <c r="O278" s="242"/>
      <c r="P278" s="242"/>
      <c r="Q278" s="242"/>
      <c r="R278" s="242"/>
      <c r="S278" s="242"/>
      <c r="T278" s="24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4" t="s">
        <v>182</v>
      </c>
      <c r="AU278" s="244" t="s">
        <v>132</v>
      </c>
      <c r="AV278" s="13" t="s">
        <v>132</v>
      </c>
      <c r="AW278" s="13" t="s">
        <v>32</v>
      </c>
      <c r="AX278" s="13" t="s">
        <v>76</v>
      </c>
      <c r="AY278" s="244" t="s">
        <v>125</v>
      </c>
    </row>
    <row r="279" s="14" customFormat="1">
      <c r="A279" s="14"/>
      <c r="B279" s="245"/>
      <c r="C279" s="246"/>
      <c r="D279" s="235" t="s">
        <v>182</v>
      </c>
      <c r="E279" s="247" t="s">
        <v>1</v>
      </c>
      <c r="F279" s="248" t="s">
        <v>209</v>
      </c>
      <c r="G279" s="246"/>
      <c r="H279" s="249">
        <v>110.55</v>
      </c>
      <c r="I279" s="250"/>
      <c r="J279" s="246"/>
      <c r="K279" s="246"/>
      <c r="L279" s="251"/>
      <c r="M279" s="252"/>
      <c r="N279" s="253"/>
      <c r="O279" s="253"/>
      <c r="P279" s="253"/>
      <c r="Q279" s="253"/>
      <c r="R279" s="253"/>
      <c r="S279" s="253"/>
      <c r="T279" s="25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5" t="s">
        <v>182</v>
      </c>
      <c r="AU279" s="255" t="s">
        <v>132</v>
      </c>
      <c r="AV279" s="14" t="s">
        <v>131</v>
      </c>
      <c r="AW279" s="14" t="s">
        <v>32</v>
      </c>
      <c r="AX279" s="14" t="s">
        <v>84</v>
      </c>
      <c r="AY279" s="255" t="s">
        <v>125</v>
      </c>
    </row>
    <row r="280" s="13" customFormat="1">
      <c r="A280" s="13"/>
      <c r="B280" s="233"/>
      <c r="C280" s="234"/>
      <c r="D280" s="235" t="s">
        <v>182</v>
      </c>
      <c r="E280" s="234"/>
      <c r="F280" s="237" t="s">
        <v>882</v>
      </c>
      <c r="G280" s="234"/>
      <c r="H280" s="238">
        <v>121.605</v>
      </c>
      <c r="I280" s="239"/>
      <c r="J280" s="234"/>
      <c r="K280" s="234"/>
      <c r="L280" s="240"/>
      <c r="M280" s="241"/>
      <c r="N280" s="242"/>
      <c r="O280" s="242"/>
      <c r="P280" s="242"/>
      <c r="Q280" s="242"/>
      <c r="R280" s="242"/>
      <c r="S280" s="242"/>
      <c r="T280" s="24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4" t="s">
        <v>182</v>
      </c>
      <c r="AU280" s="244" t="s">
        <v>132</v>
      </c>
      <c r="AV280" s="13" t="s">
        <v>132</v>
      </c>
      <c r="AW280" s="13" t="s">
        <v>4</v>
      </c>
      <c r="AX280" s="13" t="s">
        <v>84</v>
      </c>
      <c r="AY280" s="244" t="s">
        <v>125</v>
      </c>
    </row>
    <row r="281" s="2" customFormat="1" ht="31.92453" customHeight="1">
      <c r="A281" s="38"/>
      <c r="B281" s="39"/>
      <c r="C281" s="219" t="s">
        <v>371</v>
      </c>
      <c r="D281" s="219" t="s">
        <v>127</v>
      </c>
      <c r="E281" s="220" t="s">
        <v>883</v>
      </c>
      <c r="F281" s="221" t="s">
        <v>884</v>
      </c>
      <c r="G281" s="222" t="s">
        <v>130</v>
      </c>
      <c r="H281" s="223">
        <v>45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42</v>
      </c>
      <c r="O281" s="91"/>
      <c r="P281" s="229">
        <f>O281*H281</f>
        <v>0</v>
      </c>
      <c r="Q281" s="229">
        <v>0.27700000000000002</v>
      </c>
      <c r="R281" s="229">
        <f>Q281*H281</f>
        <v>12.465000000000002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131</v>
      </c>
      <c r="AT281" s="231" t="s">
        <v>127</v>
      </c>
      <c r="AU281" s="231" t="s">
        <v>132</v>
      </c>
      <c r="AY281" s="17" t="s">
        <v>125</v>
      </c>
      <c r="BE281" s="232">
        <f>IF(N281="základná",J281,0)</f>
        <v>0</v>
      </c>
      <c r="BF281" s="232">
        <f>IF(N281="znížená",J281,0)</f>
        <v>0</v>
      </c>
      <c r="BG281" s="232">
        <f>IF(N281="zákl. prenesená",J281,0)</f>
        <v>0</v>
      </c>
      <c r="BH281" s="232">
        <f>IF(N281="zníž. prenesená",J281,0)</f>
        <v>0</v>
      </c>
      <c r="BI281" s="232">
        <f>IF(N281="nulová",J281,0)</f>
        <v>0</v>
      </c>
      <c r="BJ281" s="17" t="s">
        <v>132</v>
      </c>
      <c r="BK281" s="232">
        <f>ROUND(I281*H281,2)</f>
        <v>0</v>
      </c>
      <c r="BL281" s="17" t="s">
        <v>131</v>
      </c>
      <c r="BM281" s="231" t="s">
        <v>885</v>
      </c>
    </row>
    <row r="282" s="13" customFormat="1">
      <c r="A282" s="13"/>
      <c r="B282" s="233"/>
      <c r="C282" s="234"/>
      <c r="D282" s="235" t="s">
        <v>182</v>
      </c>
      <c r="E282" s="236" t="s">
        <v>1</v>
      </c>
      <c r="F282" s="237" t="s">
        <v>886</v>
      </c>
      <c r="G282" s="234"/>
      <c r="H282" s="238">
        <v>45</v>
      </c>
      <c r="I282" s="239"/>
      <c r="J282" s="234"/>
      <c r="K282" s="234"/>
      <c r="L282" s="240"/>
      <c r="M282" s="241"/>
      <c r="N282" s="242"/>
      <c r="O282" s="242"/>
      <c r="P282" s="242"/>
      <c r="Q282" s="242"/>
      <c r="R282" s="242"/>
      <c r="S282" s="242"/>
      <c r="T282" s="24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4" t="s">
        <v>182</v>
      </c>
      <c r="AU282" s="244" t="s">
        <v>132</v>
      </c>
      <c r="AV282" s="13" t="s">
        <v>132</v>
      </c>
      <c r="AW282" s="13" t="s">
        <v>32</v>
      </c>
      <c r="AX282" s="13" t="s">
        <v>84</v>
      </c>
      <c r="AY282" s="244" t="s">
        <v>125</v>
      </c>
    </row>
    <row r="283" s="2" customFormat="1" ht="31.92453" customHeight="1">
      <c r="A283" s="38"/>
      <c r="B283" s="39"/>
      <c r="C283" s="219" t="s">
        <v>375</v>
      </c>
      <c r="D283" s="219" t="s">
        <v>127</v>
      </c>
      <c r="E283" s="220" t="s">
        <v>447</v>
      </c>
      <c r="F283" s="221" t="s">
        <v>448</v>
      </c>
      <c r="G283" s="222" t="s">
        <v>130</v>
      </c>
      <c r="H283" s="223">
        <v>54.600000000000001</v>
      </c>
      <c r="I283" s="224"/>
      <c r="J283" s="225">
        <f>ROUND(I283*H283,2)</f>
        <v>0</v>
      </c>
      <c r="K283" s="226"/>
      <c r="L283" s="44"/>
      <c r="M283" s="227" t="s">
        <v>1</v>
      </c>
      <c r="N283" s="228" t="s">
        <v>42</v>
      </c>
      <c r="O283" s="91"/>
      <c r="P283" s="229">
        <f>O283*H283</f>
        <v>0</v>
      </c>
      <c r="Q283" s="229">
        <v>0.00080999999999999996</v>
      </c>
      <c r="R283" s="229">
        <f>Q283*H283</f>
        <v>0.044226000000000001</v>
      </c>
      <c r="S283" s="229">
        <v>0</v>
      </c>
      <c r="T283" s="230">
        <f>S283*H283</f>
        <v>0</v>
      </c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R283" s="231" t="s">
        <v>131</v>
      </c>
      <c r="AT283" s="231" t="s">
        <v>127</v>
      </c>
      <c r="AU283" s="231" t="s">
        <v>132</v>
      </c>
      <c r="AY283" s="17" t="s">
        <v>125</v>
      </c>
      <c r="BE283" s="232">
        <f>IF(N283="základná",J283,0)</f>
        <v>0</v>
      </c>
      <c r="BF283" s="232">
        <f>IF(N283="znížená",J283,0)</f>
        <v>0</v>
      </c>
      <c r="BG283" s="232">
        <f>IF(N283="zákl. prenesená",J283,0)</f>
        <v>0</v>
      </c>
      <c r="BH283" s="232">
        <f>IF(N283="zníž. prenesená",J283,0)</f>
        <v>0</v>
      </c>
      <c r="BI283" s="232">
        <f>IF(N283="nulová",J283,0)</f>
        <v>0</v>
      </c>
      <c r="BJ283" s="17" t="s">
        <v>132</v>
      </c>
      <c r="BK283" s="232">
        <f>ROUND(I283*H283,2)</f>
        <v>0</v>
      </c>
      <c r="BL283" s="17" t="s">
        <v>131</v>
      </c>
      <c r="BM283" s="231" t="s">
        <v>887</v>
      </c>
    </row>
    <row r="284" s="13" customFormat="1">
      <c r="A284" s="13"/>
      <c r="B284" s="233"/>
      <c r="C284" s="234"/>
      <c r="D284" s="235" t="s">
        <v>182</v>
      </c>
      <c r="E284" s="236" t="s">
        <v>1</v>
      </c>
      <c r="F284" s="237" t="s">
        <v>888</v>
      </c>
      <c r="G284" s="234"/>
      <c r="H284" s="238">
        <v>54.600000000000001</v>
      </c>
      <c r="I284" s="239"/>
      <c r="J284" s="234"/>
      <c r="K284" s="234"/>
      <c r="L284" s="240"/>
      <c r="M284" s="241"/>
      <c r="N284" s="242"/>
      <c r="O284" s="242"/>
      <c r="P284" s="242"/>
      <c r="Q284" s="242"/>
      <c r="R284" s="242"/>
      <c r="S284" s="242"/>
      <c r="T284" s="24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44" t="s">
        <v>182</v>
      </c>
      <c r="AU284" s="244" t="s">
        <v>132</v>
      </c>
      <c r="AV284" s="13" t="s">
        <v>132</v>
      </c>
      <c r="AW284" s="13" t="s">
        <v>32</v>
      </c>
      <c r="AX284" s="13" t="s">
        <v>76</v>
      </c>
      <c r="AY284" s="244" t="s">
        <v>125</v>
      </c>
    </row>
    <row r="285" s="14" customFormat="1">
      <c r="A285" s="14"/>
      <c r="B285" s="245"/>
      <c r="C285" s="246"/>
      <c r="D285" s="235" t="s">
        <v>182</v>
      </c>
      <c r="E285" s="247" t="s">
        <v>1</v>
      </c>
      <c r="F285" s="248" t="s">
        <v>209</v>
      </c>
      <c r="G285" s="246"/>
      <c r="H285" s="249">
        <v>54.600000000000001</v>
      </c>
      <c r="I285" s="250"/>
      <c r="J285" s="246"/>
      <c r="K285" s="246"/>
      <c r="L285" s="251"/>
      <c r="M285" s="252"/>
      <c r="N285" s="253"/>
      <c r="O285" s="253"/>
      <c r="P285" s="253"/>
      <c r="Q285" s="253"/>
      <c r="R285" s="253"/>
      <c r="S285" s="253"/>
      <c r="T285" s="25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5" t="s">
        <v>182</v>
      </c>
      <c r="AU285" s="255" t="s">
        <v>132</v>
      </c>
      <c r="AV285" s="14" t="s">
        <v>131</v>
      </c>
      <c r="AW285" s="14" t="s">
        <v>32</v>
      </c>
      <c r="AX285" s="14" t="s">
        <v>84</v>
      </c>
      <c r="AY285" s="255" t="s">
        <v>125</v>
      </c>
    </row>
    <row r="286" s="2" customFormat="1" ht="31.92453" customHeight="1">
      <c r="A286" s="38"/>
      <c r="B286" s="39"/>
      <c r="C286" s="219" t="s">
        <v>380</v>
      </c>
      <c r="D286" s="219" t="s">
        <v>127</v>
      </c>
      <c r="E286" s="220" t="s">
        <v>889</v>
      </c>
      <c r="F286" s="221" t="s">
        <v>890</v>
      </c>
      <c r="G286" s="222" t="s">
        <v>130</v>
      </c>
      <c r="H286" s="223">
        <v>27.300000000000001</v>
      </c>
      <c r="I286" s="224"/>
      <c r="J286" s="225">
        <f>ROUND(I286*H286,2)</f>
        <v>0</v>
      </c>
      <c r="K286" s="226"/>
      <c r="L286" s="44"/>
      <c r="M286" s="227" t="s">
        <v>1</v>
      </c>
      <c r="N286" s="228" t="s">
        <v>42</v>
      </c>
      <c r="O286" s="91"/>
      <c r="P286" s="229">
        <f>O286*H286</f>
        <v>0</v>
      </c>
      <c r="Q286" s="229">
        <v>0.10373</v>
      </c>
      <c r="R286" s="229">
        <f>Q286*H286</f>
        <v>2.8318289999999999</v>
      </c>
      <c r="S286" s="229">
        <v>0</v>
      </c>
      <c r="T286" s="230">
        <f>S286*H286</f>
        <v>0</v>
      </c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R286" s="231" t="s">
        <v>131</v>
      </c>
      <c r="AT286" s="231" t="s">
        <v>127</v>
      </c>
      <c r="AU286" s="231" t="s">
        <v>132</v>
      </c>
      <c r="AY286" s="17" t="s">
        <v>125</v>
      </c>
      <c r="BE286" s="232">
        <f>IF(N286="základná",J286,0)</f>
        <v>0</v>
      </c>
      <c r="BF286" s="232">
        <f>IF(N286="znížená",J286,0)</f>
        <v>0</v>
      </c>
      <c r="BG286" s="232">
        <f>IF(N286="zákl. prenesená",J286,0)</f>
        <v>0</v>
      </c>
      <c r="BH286" s="232">
        <f>IF(N286="zníž. prenesená",J286,0)</f>
        <v>0</v>
      </c>
      <c r="BI286" s="232">
        <f>IF(N286="nulová",J286,0)</f>
        <v>0</v>
      </c>
      <c r="BJ286" s="17" t="s">
        <v>132</v>
      </c>
      <c r="BK286" s="232">
        <f>ROUND(I286*H286,2)</f>
        <v>0</v>
      </c>
      <c r="BL286" s="17" t="s">
        <v>131</v>
      </c>
      <c r="BM286" s="231" t="s">
        <v>891</v>
      </c>
    </row>
    <row r="287" s="13" customFormat="1">
      <c r="A287" s="13"/>
      <c r="B287" s="233"/>
      <c r="C287" s="234"/>
      <c r="D287" s="235" t="s">
        <v>182</v>
      </c>
      <c r="E287" s="236" t="s">
        <v>1</v>
      </c>
      <c r="F287" s="237" t="s">
        <v>892</v>
      </c>
      <c r="G287" s="234"/>
      <c r="H287" s="238">
        <v>27.300000000000001</v>
      </c>
      <c r="I287" s="239"/>
      <c r="J287" s="234"/>
      <c r="K287" s="234"/>
      <c r="L287" s="240"/>
      <c r="M287" s="241"/>
      <c r="N287" s="242"/>
      <c r="O287" s="242"/>
      <c r="P287" s="242"/>
      <c r="Q287" s="242"/>
      <c r="R287" s="242"/>
      <c r="S287" s="242"/>
      <c r="T287" s="24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4" t="s">
        <v>182</v>
      </c>
      <c r="AU287" s="244" t="s">
        <v>132</v>
      </c>
      <c r="AV287" s="13" t="s">
        <v>132</v>
      </c>
      <c r="AW287" s="13" t="s">
        <v>32</v>
      </c>
      <c r="AX287" s="13" t="s">
        <v>84</v>
      </c>
      <c r="AY287" s="244" t="s">
        <v>125</v>
      </c>
    </row>
    <row r="288" s="2" customFormat="1" ht="31.92453" customHeight="1">
      <c r="A288" s="38"/>
      <c r="B288" s="39"/>
      <c r="C288" s="219" t="s">
        <v>385</v>
      </c>
      <c r="D288" s="219" t="s">
        <v>127</v>
      </c>
      <c r="E288" s="220" t="s">
        <v>893</v>
      </c>
      <c r="F288" s="221" t="s">
        <v>894</v>
      </c>
      <c r="G288" s="222" t="s">
        <v>130</v>
      </c>
      <c r="H288" s="223">
        <v>27.300000000000001</v>
      </c>
      <c r="I288" s="224"/>
      <c r="J288" s="225">
        <f>ROUND(I288*H288,2)</f>
        <v>0</v>
      </c>
      <c r="K288" s="226"/>
      <c r="L288" s="44"/>
      <c r="M288" s="227" t="s">
        <v>1</v>
      </c>
      <c r="N288" s="228" t="s">
        <v>42</v>
      </c>
      <c r="O288" s="91"/>
      <c r="P288" s="229">
        <f>O288*H288</f>
        <v>0</v>
      </c>
      <c r="Q288" s="229">
        <v>0.10373</v>
      </c>
      <c r="R288" s="229">
        <f>Q288*H288</f>
        <v>2.8318289999999999</v>
      </c>
      <c r="S288" s="229">
        <v>0</v>
      </c>
      <c r="T288" s="230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1" t="s">
        <v>131</v>
      </c>
      <c r="AT288" s="231" t="s">
        <v>127</v>
      </c>
      <c r="AU288" s="231" t="s">
        <v>132</v>
      </c>
      <c r="AY288" s="17" t="s">
        <v>125</v>
      </c>
      <c r="BE288" s="232">
        <f>IF(N288="základná",J288,0)</f>
        <v>0</v>
      </c>
      <c r="BF288" s="232">
        <f>IF(N288="znížená",J288,0)</f>
        <v>0</v>
      </c>
      <c r="BG288" s="232">
        <f>IF(N288="zákl. prenesená",J288,0)</f>
        <v>0</v>
      </c>
      <c r="BH288" s="232">
        <f>IF(N288="zníž. prenesená",J288,0)</f>
        <v>0</v>
      </c>
      <c r="BI288" s="232">
        <f>IF(N288="nulová",J288,0)</f>
        <v>0</v>
      </c>
      <c r="BJ288" s="17" t="s">
        <v>132</v>
      </c>
      <c r="BK288" s="232">
        <f>ROUND(I288*H288,2)</f>
        <v>0</v>
      </c>
      <c r="BL288" s="17" t="s">
        <v>131</v>
      </c>
      <c r="BM288" s="231" t="s">
        <v>895</v>
      </c>
    </row>
    <row r="289" s="13" customFormat="1">
      <c r="A289" s="13"/>
      <c r="B289" s="233"/>
      <c r="C289" s="234"/>
      <c r="D289" s="235" t="s">
        <v>182</v>
      </c>
      <c r="E289" s="236" t="s">
        <v>1</v>
      </c>
      <c r="F289" s="237" t="s">
        <v>892</v>
      </c>
      <c r="G289" s="234"/>
      <c r="H289" s="238">
        <v>27.300000000000001</v>
      </c>
      <c r="I289" s="239"/>
      <c r="J289" s="234"/>
      <c r="K289" s="234"/>
      <c r="L289" s="240"/>
      <c r="M289" s="241"/>
      <c r="N289" s="242"/>
      <c r="O289" s="242"/>
      <c r="P289" s="242"/>
      <c r="Q289" s="242"/>
      <c r="R289" s="242"/>
      <c r="S289" s="242"/>
      <c r="T289" s="24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4" t="s">
        <v>182</v>
      </c>
      <c r="AU289" s="244" t="s">
        <v>132</v>
      </c>
      <c r="AV289" s="13" t="s">
        <v>132</v>
      </c>
      <c r="AW289" s="13" t="s">
        <v>32</v>
      </c>
      <c r="AX289" s="13" t="s">
        <v>76</v>
      </c>
      <c r="AY289" s="244" t="s">
        <v>125</v>
      </c>
    </row>
    <row r="290" s="14" customFormat="1">
      <c r="A290" s="14"/>
      <c r="B290" s="245"/>
      <c r="C290" s="246"/>
      <c r="D290" s="235" t="s">
        <v>182</v>
      </c>
      <c r="E290" s="247" t="s">
        <v>1</v>
      </c>
      <c r="F290" s="248" t="s">
        <v>209</v>
      </c>
      <c r="G290" s="246"/>
      <c r="H290" s="249">
        <v>27.300000000000001</v>
      </c>
      <c r="I290" s="250"/>
      <c r="J290" s="246"/>
      <c r="K290" s="246"/>
      <c r="L290" s="251"/>
      <c r="M290" s="252"/>
      <c r="N290" s="253"/>
      <c r="O290" s="253"/>
      <c r="P290" s="253"/>
      <c r="Q290" s="253"/>
      <c r="R290" s="253"/>
      <c r="S290" s="253"/>
      <c r="T290" s="25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5" t="s">
        <v>182</v>
      </c>
      <c r="AU290" s="255" t="s">
        <v>132</v>
      </c>
      <c r="AV290" s="14" t="s">
        <v>131</v>
      </c>
      <c r="AW290" s="14" t="s">
        <v>32</v>
      </c>
      <c r="AX290" s="14" t="s">
        <v>84</v>
      </c>
      <c r="AY290" s="255" t="s">
        <v>125</v>
      </c>
    </row>
    <row r="291" s="2" customFormat="1" ht="31.92453" customHeight="1">
      <c r="A291" s="38"/>
      <c r="B291" s="39"/>
      <c r="C291" s="219" t="s">
        <v>390</v>
      </c>
      <c r="D291" s="219" t="s">
        <v>127</v>
      </c>
      <c r="E291" s="220" t="s">
        <v>896</v>
      </c>
      <c r="F291" s="221" t="s">
        <v>897</v>
      </c>
      <c r="G291" s="222" t="s">
        <v>130</v>
      </c>
      <c r="H291" s="223">
        <v>108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42</v>
      </c>
      <c r="O291" s="91"/>
      <c r="P291" s="229">
        <f>O291*H291</f>
        <v>0</v>
      </c>
      <c r="Q291" s="229">
        <v>0.083500000000000005</v>
      </c>
      <c r="R291" s="229">
        <f>Q291*H291</f>
        <v>9.0180000000000007</v>
      </c>
      <c r="S291" s="229">
        <v>0</v>
      </c>
      <c r="T291" s="230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131</v>
      </c>
      <c r="AT291" s="231" t="s">
        <v>127</v>
      </c>
      <c r="AU291" s="231" t="s">
        <v>132</v>
      </c>
      <c r="AY291" s="17" t="s">
        <v>125</v>
      </c>
      <c r="BE291" s="232">
        <f>IF(N291="základná",J291,0)</f>
        <v>0</v>
      </c>
      <c r="BF291" s="232">
        <f>IF(N291="znížená",J291,0)</f>
        <v>0</v>
      </c>
      <c r="BG291" s="232">
        <f>IF(N291="zákl. prenesená",J291,0)</f>
        <v>0</v>
      </c>
      <c r="BH291" s="232">
        <f>IF(N291="zníž. prenesená",J291,0)</f>
        <v>0</v>
      </c>
      <c r="BI291" s="232">
        <f>IF(N291="nulová",J291,0)</f>
        <v>0</v>
      </c>
      <c r="BJ291" s="17" t="s">
        <v>132</v>
      </c>
      <c r="BK291" s="232">
        <f>ROUND(I291*H291,2)</f>
        <v>0</v>
      </c>
      <c r="BL291" s="17" t="s">
        <v>131</v>
      </c>
      <c r="BM291" s="231" t="s">
        <v>898</v>
      </c>
    </row>
    <row r="292" s="13" customFormat="1">
      <c r="A292" s="13"/>
      <c r="B292" s="233"/>
      <c r="C292" s="234"/>
      <c r="D292" s="235" t="s">
        <v>182</v>
      </c>
      <c r="E292" s="236" t="s">
        <v>1</v>
      </c>
      <c r="F292" s="237" t="s">
        <v>682</v>
      </c>
      <c r="G292" s="234"/>
      <c r="H292" s="238">
        <v>108</v>
      </c>
      <c r="I292" s="239"/>
      <c r="J292" s="234"/>
      <c r="K292" s="234"/>
      <c r="L292" s="240"/>
      <c r="M292" s="241"/>
      <c r="N292" s="242"/>
      <c r="O292" s="242"/>
      <c r="P292" s="242"/>
      <c r="Q292" s="242"/>
      <c r="R292" s="242"/>
      <c r="S292" s="242"/>
      <c r="T292" s="24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4" t="s">
        <v>182</v>
      </c>
      <c r="AU292" s="244" t="s">
        <v>132</v>
      </c>
      <c r="AV292" s="13" t="s">
        <v>132</v>
      </c>
      <c r="AW292" s="13" t="s">
        <v>32</v>
      </c>
      <c r="AX292" s="13" t="s">
        <v>76</v>
      </c>
      <c r="AY292" s="244" t="s">
        <v>125</v>
      </c>
    </row>
    <row r="293" s="14" customFormat="1">
      <c r="A293" s="14"/>
      <c r="B293" s="245"/>
      <c r="C293" s="246"/>
      <c r="D293" s="235" t="s">
        <v>182</v>
      </c>
      <c r="E293" s="247" t="s">
        <v>1</v>
      </c>
      <c r="F293" s="248" t="s">
        <v>209</v>
      </c>
      <c r="G293" s="246"/>
      <c r="H293" s="249">
        <v>108</v>
      </c>
      <c r="I293" s="250"/>
      <c r="J293" s="246"/>
      <c r="K293" s="246"/>
      <c r="L293" s="251"/>
      <c r="M293" s="252"/>
      <c r="N293" s="253"/>
      <c r="O293" s="253"/>
      <c r="P293" s="253"/>
      <c r="Q293" s="253"/>
      <c r="R293" s="253"/>
      <c r="S293" s="253"/>
      <c r="T293" s="25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5" t="s">
        <v>182</v>
      </c>
      <c r="AU293" s="255" t="s">
        <v>132</v>
      </c>
      <c r="AV293" s="14" t="s">
        <v>131</v>
      </c>
      <c r="AW293" s="14" t="s">
        <v>32</v>
      </c>
      <c r="AX293" s="14" t="s">
        <v>84</v>
      </c>
      <c r="AY293" s="255" t="s">
        <v>125</v>
      </c>
    </row>
    <row r="294" s="2" customFormat="1" ht="21.0566" customHeight="1">
      <c r="A294" s="38"/>
      <c r="B294" s="39"/>
      <c r="C294" s="256" t="s">
        <v>396</v>
      </c>
      <c r="D294" s="256" t="s">
        <v>215</v>
      </c>
      <c r="E294" s="257" t="s">
        <v>899</v>
      </c>
      <c r="F294" s="258" t="s">
        <v>900</v>
      </c>
      <c r="G294" s="259" t="s">
        <v>136</v>
      </c>
      <c r="H294" s="260">
        <v>3.6360000000000001</v>
      </c>
      <c r="I294" s="261"/>
      <c r="J294" s="262">
        <f>ROUND(I294*H294,2)</f>
        <v>0</v>
      </c>
      <c r="K294" s="263"/>
      <c r="L294" s="264"/>
      <c r="M294" s="265" t="s">
        <v>1</v>
      </c>
      <c r="N294" s="266" t="s">
        <v>42</v>
      </c>
      <c r="O294" s="91"/>
      <c r="P294" s="229">
        <f>O294*H294</f>
        <v>0</v>
      </c>
      <c r="Q294" s="229">
        <v>3.2450000000000001</v>
      </c>
      <c r="R294" s="229">
        <f>Q294*H294</f>
        <v>11.798820000000001</v>
      </c>
      <c r="S294" s="229">
        <v>0</v>
      </c>
      <c r="T294" s="230">
        <f>S294*H294</f>
        <v>0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157</v>
      </c>
      <c r="AT294" s="231" t="s">
        <v>215</v>
      </c>
      <c r="AU294" s="231" t="s">
        <v>132</v>
      </c>
      <c r="AY294" s="17" t="s">
        <v>125</v>
      </c>
      <c r="BE294" s="232">
        <f>IF(N294="základná",J294,0)</f>
        <v>0</v>
      </c>
      <c r="BF294" s="232">
        <f>IF(N294="znížená",J294,0)</f>
        <v>0</v>
      </c>
      <c r="BG294" s="232">
        <f>IF(N294="zákl. prenesená",J294,0)</f>
        <v>0</v>
      </c>
      <c r="BH294" s="232">
        <f>IF(N294="zníž. prenesená",J294,0)</f>
        <v>0</v>
      </c>
      <c r="BI294" s="232">
        <f>IF(N294="nulová",J294,0)</f>
        <v>0</v>
      </c>
      <c r="BJ294" s="17" t="s">
        <v>132</v>
      </c>
      <c r="BK294" s="232">
        <f>ROUND(I294*H294,2)</f>
        <v>0</v>
      </c>
      <c r="BL294" s="17" t="s">
        <v>131</v>
      </c>
      <c r="BM294" s="231" t="s">
        <v>901</v>
      </c>
    </row>
    <row r="295" s="13" customFormat="1">
      <c r="A295" s="13"/>
      <c r="B295" s="233"/>
      <c r="C295" s="234"/>
      <c r="D295" s="235" t="s">
        <v>182</v>
      </c>
      <c r="E295" s="236" t="s">
        <v>1</v>
      </c>
      <c r="F295" s="237" t="s">
        <v>902</v>
      </c>
      <c r="G295" s="234"/>
      <c r="H295" s="238">
        <v>3.6000000000000001</v>
      </c>
      <c r="I295" s="239"/>
      <c r="J295" s="234"/>
      <c r="K295" s="234"/>
      <c r="L295" s="240"/>
      <c r="M295" s="241"/>
      <c r="N295" s="242"/>
      <c r="O295" s="242"/>
      <c r="P295" s="242"/>
      <c r="Q295" s="242"/>
      <c r="R295" s="242"/>
      <c r="S295" s="242"/>
      <c r="T295" s="24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4" t="s">
        <v>182</v>
      </c>
      <c r="AU295" s="244" t="s">
        <v>132</v>
      </c>
      <c r="AV295" s="13" t="s">
        <v>132</v>
      </c>
      <c r="AW295" s="13" t="s">
        <v>32</v>
      </c>
      <c r="AX295" s="13" t="s">
        <v>84</v>
      </c>
      <c r="AY295" s="244" t="s">
        <v>125</v>
      </c>
    </row>
    <row r="296" s="13" customFormat="1">
      <c r="A296" s="13"/>
      <c r="B296" s="233"/>
      <c r="C296" s="234"/>
      <c r="D296" s="235" t="s">
        <v>182</v>
      </c>
      <c r="E296" s="234"/>
      <c r="F296" s="237" t="s">
        <v>903</v>
      </c>
      <c r="G296" s="234"/>
      <c r="H296" s="238">
        <v>3.6360000000000001</v>
      </c>
      <c r="I296" s="239"/>
      <c r="J296" s="234"/>
      <c r="K296" s="234"/>
      <c r="L296" s="240"/>
      <c r="M296" s="241"/>
      <c r="N296" s="242"/>
      <c r="O296" s="242"/>
      <c r="P296" s="242"/>
      <c r="Q296" s="242"/>
      <c r="R296" s="242"/>
      <c r="S296" s="242"/>
      <c r="T296" s="24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4" t="s">
        <v>182</v>
      </c>
      <c r="AU296" s="244" t="s">
        <v>132</v>
      </c>
      <c r="AV296" s="13" t="s">
        <v>132</v>
      </c>
      <c r="AW296" s="13" t="s">
        <v>4</v>
      </c>
      <c r="AX296" s="13" t="s">
        <v>84</v>
      </c>
      <c r="AY296" s="244" t="s">
        <v>125</v>
      </c>
    </row>
    <row r="297" s="12" customFormat="1" ht="22.8" customHeight="1">
      <c r="A297" s="12"/>
      <c r="B297" s="203"/>
      <c r="C297" s="204"/>
      <c r="D297" s="205" t="s">
        <v>75</v>
      </c>
      <c r="E297" s="217" t="s">
        <v>149</v>
      </c>
      <c r="F297" s="217" t="s">
        <v>904</v>
      </c>
      <c r="G297" s="204"/>
      <c r="H297" s="204"/>
      <c r="I297" s="207"/>
      <c r="J297" s="218">
        <f>BK297</f>
        <v>0</v>
      </c>
      <c r="K297" s="204"/>
      <c r="L297" s="209"/>
      <c r="M297" s="210"/>
      <c r="N297" s="211"/>
      <c r="O297" s="211"/>
      <c r="P297" s="212">
        <f>SUM(P298:P302)</f>
        <v>0</v>
      </c>
      <c r="Q297" s="211"/>
      <c r="R297" s="212">
        <f>SUM(R298:R302)</f>
        <v>0.022114160000000001</v>
      </c>
      <c r="S297" s="211"/>
      <c r="T297" s="213">
        <f>SUM(T298:T302)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4" t="s">
        <v>84</v>
      </c>
      <c r="AT297" s="215" t="s">
        <v>75</v>
      </c>
      <c r="AU297" s="215" t="s">
        <v>84</v>
      </c>
      <c r="AY297" s="214" t="s">
        <v>125</v>
      </c>
      <c r="BK297" s="216">
        <f>SUM(BK298:BK302)</f>
        <v>0</v>
      </c>
    </row>
    <row r="298" s="2" customFormat="1" ht="21.0566" customHeight="1">
      <c r="A298" s="38"/>
      <c r="B298" s="39"/>
      <c r="C298" s="219" t="s">
        <v>401</v>
      </c>
      <c r="D298" s="219" t="s">
        <v>127</v>
      </c>
      <c r="E298" s="220" t="s">
        <v>905</v>
      </c>
      <c r="F298" s="221" t="s">
        <v>906</v>
      </c>
      <c r="G298" s="222" t="s">
        <v>130</v>
      </c>
      <c r="H298" s="223">
        <v>17.834</v>
      </c>
      <c r="I298" s="224"/>
      <c r="J298" s="225">
        <f>ROUND(I298*H298,2)</f>
        <v>0</v>
      </c>
      <c r="K298" s="226"/>
      <c r="L298" s="44"/>
      <c r="M298" s="227" t="s">
        <v>1</v>
      </c>
      <c r="N298" s="228" t="s">
        <v>42</v>
      </c>
      <c r="O298" s="91"/>
      <c r="P298" s="229">
        <f>O298*H298</f>
        <v>0</v>
      </c>
      <c r="Q298" s="229">
        <v>0.00042000000000000002</v>
      </c>
      <c r="R298" s="229">
        <f>Q298*H298</f>
        <v>0.0074902800000000002</v>
      </c>
      <c r="S298" s="229">
        <v>0</v>
      </c>
      <c r="T298" s="230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31" t="s">
        <v>131</v>
      </c>
      <c r="AT298" s="231" t="s">
        <v>127</v>
      </c>
      <c r="AU298" s="231" t="s">
        <v>132</v>
      </c>
      <c r="AY298" s="17" t="s">
        <v>125</v>
      </c>
      <c r="BE298" s="232">
        <f>IF(N298="základná",J298,0)</f>
        <v>0</v>
      </c>
      <c r="BF298" s="232">
        <f>IF(N298="znížená",J298,0)</f>
        <v>0</v>
      </c>
      <c r="BG298" s="232">
        <f>IF(N298="zákl. prenesená",J298,0)</f>
        <v>0</v>
      </c>
      <c r="BH298" s="232">
        <f>IF(N298="zníž. prenesená",J298,0)</f>
        <v>0</v>
      </c>
      <c r="BI298" s="232">
        <f>IF(N298="nulová",J298,0)</f>
        <v>0</v>
      </c>
      <c r="BJ298" s="17" t="s">
        <v>132</v>
      </c>
      <c r="BK298" s="232">
        <f>ROUND(I298*H298,2)</f>
        <v>0</v>
      </c>
      <c r="BL298" s="17" t="s">
        <v>131</v>
      </c>
      <c r="BM298" s="231" t="s">
        <v>907</v>
      </c>
    </row>
    <row r="299" s="15" customFormat="1">
      <c r="A299" s="15"/>
      <c r="B299" s="267"/>
      <c r="C299" s="268"/>
      <c r="D299" s="235" t="s">
        <v>182</v>
      </c>
      <c r="E299" s="269" t="s">
        <v>1</v>
      </c>
      <c r="F299" s="270" t="s">
        <v>908</v>
      </c>
      <c r="G299" s="268"/>
      <c r="H299" s="269" t="s">
        <v>1</v>
      </c>
      <c r="I299" s="271"/>
      <c r="J299" s="268"/>
      <c r="K299" s="268"/>
      <c r="L299" s="272"/>
      <c r="M299" s="273"/>
      <c r="N299" s="274"/>
      <c r="O299" s="274"/>
      <c r="P299" s="274"/>
      <c r="Q299" s="274"/>
      <c r="R299" s="274"/>
      <c r="S299" s="274"/>
      <c r="T299" s="27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6" t="s">
        <v>182</v>
      </c>
      <c r="AU299" s="276" t="s">
        <v>132</v>
      </c>
      <c r="AV299" s="15" t="s">
        <v>84</v>
      </c>
      <c r="AW299" s="15" t="s">
        <v>32</v>
      </c>
      <c r="AX299" s="15" t="s">
        <v>76</v>
      </c>
      <c r="AY299" s="276" t="s">
        <v>125</v>
      </c>
    </row>
    <row r="300" s="13" customFormat="1">
      <c r="A300" s="13"/>
      <c r="B300" s="233"/>
      <c r="C300" s="234"/>
      <c r="D300" s="235" t="s">
        <v>182</v>
      </c>
      <c r="E300" s="236" t="s">
        <v>1</v>
      </c>
      <c r="F300" s="237" t="s">
        <v>909</v>
      </c>
      <c r="G300" s="234"/>
      <c r="H300" s="238">
        <v>17.834</v>
      </c>
      <c r="I300" s="239"/>
      <c r="J300" s="234"/>
      <c r="K300" s="234"/>
      <c r="L300" s="240"/>
      <c r="M300" s="241"/>
      <c r="N300" s="242"/>
      <c r="O300" s="242"/>
      <c r="P300" s="242"/>
      <c r="Q300" s="242"/>
      <c r="R300" s="242"/>
      <c r="S300" s="242"/>
      <c r="T300" s="24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4" t="s">
        <v>182</v>
      </c>
      <c r="AU300" s="244" t="s">
        <v>132</v>
      </c>
      <c r="AV300" s="13" t="s">
        <v>132</v>
      </c>
      <c r="AW300" s="13" t="s">
        <v>32</v>
      </c>
      <c r="AX300" s="13" t="s">
        <v>84</v>
      </c>
      <c r="AY300" s="244" t="s">
        <v>125</v>
      </c>
    </row>
    <row r="301" s="2" customFormat="1" ht="21.0566" customHeight="1">
      <c r="A301" s="38"/>
      <c r="B301" s="39"/>
      <c r="C301" s="219" t="s">
        <v>406</v>
      </c>
      <c r="D301" s="219" t="s">
        <v>127</v>
      </c>
      <c r="E301" s="220" t="s">
        <v>910</v>
      </c>
      <c r="F301" s="221" t="s">
        <v>911</v>
      </c>
      <c r="G301" s="222" t="s">
        <v>130</v>
      </c>
      <c r="H301" s="223">
        <v>17.834</v>
      </c>
      <c r="I301" s="224"/>
      <c r="J301" s="225">
        <f>ROUND(I301*H301,2)</f>
        <v>0</v>
      </c>
      <c r="K301" s="226"/>
      <c r="L301" s="44"/>
      <c r="M301" s="227" t="s">
        <v>1</v>
      </c>
      <c r="N301" s="228" t="s">
        <v>42</v>
      </c>
      <c r="O301" s="91"/>
      <c r="P301" s="229">
        <f>O301*H301</f>
        <v>0</v>
      </c>
      <c r="Q301" s="229">
        <v>0.00081999999999999998</v>
      </c>
      <c r="R301" s="229">
        <f>Q301*H301</f>
        <v>0.014623879999999999</v>
      </c>
      <c r="S301" s="229">
        <v>0</v>
      </c>
      <c r="T301" s="230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231" t="s">
        <v>131</v>
      </c>
      <c r="AT301" s="231" t="s">
        <v>127</v>
      </c>
      <c r="AU301" s="231" t="s">
        <v>132</v>
      </c>
      <c r="AY301" s="17" t="s">
        <v>125</v>
      </c>
      <c r="BE301" s="232">
        <f>IF(N301="základná",J301,0)</f>
        <v>0</v>
      </c>
      <c r="BF301" s="232">
        <f>IF(N301="znížená",J301,0)</f>
        <v>0</v>
      </c>
      <c r="BG301" s="232">
        <f>IF(N301="zákl. prenesená",J301,0)</f>
        <v>0</v>
      </c>
      <c r="BH301" s="232">
        <f>IF(N301="zníž. prenesená",J301,0)</f>
        <v>0</v>
      </c>
      <c r="BI301" s="232">
        <f>IF(N301="nulová",J301,0)</f>
        <v>0</v>
      </c>
      <c r="BJ301" s="17" t="s">
        <v>132</v>
      </c>
      <c r="BK301" s="232">
        <f>ROUND(I301*H301,2)</f>
        <v>0</v>
      </c>
      <c r="BL301" s="17" t="s">
        <v>131</v>
      </c>
      <c r="BM301" s="231" t="s">
        <v>912</v>
      </c>
    </row>
    <row r="302" s="13" customFormat="1">
      <c r="A302" s="13"/>
      <c r="B302" s="233"/>
      <c r="C302" s="234"/>
      <c r="D302" s="235" t="s">
        <v>182</v>
      </c>
      <c r="E302" s="236" t="s">
        <v>1</v>
      </c>
      <c r="F302" s="237" t="s">
        <v>913</v>
      </c>
      <c r="G302" s="234"/>
      <c r="H302" s="238">
        <v>17.834</v>
      </c>
      <c r="I302" s="239"/>
      <c r="J302" s="234"/>
      <c r="K302" s="234"/>
      <c r="L302" s="240"/>
      <c r="M302" s="241"/>
      <c r="N302" s="242"/>
      <c r="O302" s="242"/>
      <c r="P302" s="242"/>
      <c r="Q302" s="242"/>
      <c r="R302" s="242"/>
      <c r="S302" s="242"/>
      <c r="T302" s="24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4" t="s">
        <v>182</v>
      </c>
      <c r="AU302" s="244" t="s">
        <v>132</v>
      </c>
      <c r="AV302" s="13" t="s">
        <v>132</v>
      </c>
      <c r="AW302" s="13" t="s">
        <v>32</v>
      </c>
      <c r="AX302" s="13" t="s">
        <v>84</v>
      </c>
      <c r="AY302" s="244" t="s">
        <v>125</v>
      </c>
    </row>
    <row r="303" s="12" customFormat="1" ht="22.8" customHeight="1">
      <c r="A303" s="12"/>
      <c r="B303" s="203"/>
      <c r="C303" s="204"/>
      <c r="D303" s="205" t="s">
        <v>75</v>
      </c>
      <c r="E303" s="217" t="s">
        <v>157</v>
      </c>
      <c r="F303" s="217" t="s">
        <v>914</v>
      </c>
      <c r="G303" s="204"/>
      <c r="H303" s="204"/>
      <c r="I303" s="207"/>
      <c r="J303" s="218">
        <f>BK303</f>
        <v>0</v>
      </c>
      <c r="K303" s="204"/>
      <c r="L303" s="209"/>
      <c r="M303" s="210"/>
      <c r="N303" s="211"/>
      <c r="O303" s="211"/>
      <c r="P303" s="212">
        <f>SUM(P304:P306)</f>
        <v>0</v>
      </c>
      <c r="Q303" s="211"/>
      <c r="R303" s="212">
        <f>SUM(R304:R306)</f>
        <v>0.0084460000000000004</v>
      </c>
      <c r="S303" s="211"/>
      <c r="T303" s="213">
        <f>SUM(T304:T306)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4" t="s">
        <v>84</v>
      </c>
      <c r="AT303" s="215" t="s">
        <v>75</v>
      </c>
      <c r="AU303" s="215" t="s">
        <v>84</v>
      </c>
      <c r="AY303" s="214" t="s">
        <v>125</v>
      </c>
      <c r="BK303" s="216">
        <f>SUM(BK304:BK306)</f>
        <v>0</v>
      </c>
    </row>
    <row r="304" s="2" customFormat="1" ht="31.92453" customHeight="1">
      <c r="A304" s="38"/>
      <c r="B304" s="39"/>
      <c r="C304" s="219" t="s">
        <v>411</v>
      </c>
      <c r="D304" s="219" t="s">
        <v>127</v>
      </c>
      <c r="E304" s="220" t="s">
        <v>915</v>
      </c>
      <c r="F304" s="221" t="s">
        <v>916</v>
      </c>
      <c r="G304" s="222" t="s">
        <v>175</v>
      </c>
      <c r="H304" s="223">
        <v>10</v>
      </c>
      <c r="I304" s="224"/>
      <c r="J304" s="225">
        <f>ROUND(I304*H304,2)</f>
        <v>0</v>
      </c>
      <c r="K304" s="226"/>
      <c r="L304" s="44"/>
      <c r="M304" s="227" t="s">
        <v>1</v>
      </c>
      <c r="N304" s="228" t="s">
        <v>42</v>
      </c>
      <c r="O304" s="91"/>
      <c r="P304" s="229">
        <f>O304*H304</f>
        <v>0</v>
      </c>
      <c r="Q304" s="229">
        <v>0</v>
      </c>
      <c r="R304" s="229">
        <f>Q304*H304</f>
        <v>0</v>
      </c>
      <c r="S304" s="229">
        <v>0</v>
      </c>
      <c r="T304" s="230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1" t="s">
        <v>131</v>
      </c>
      <c r="AT304" s="231" t="s">
        <v>127</v>
      </c>
      <c r="AU304" s="231" t="s">
        <v>132</v>
      </c>
      <c r="AY304" s="17" t="s">
        <v>125</v>
      </c>
      <c r="BE304" s="232">
        <f>IF(N304="základná",J304,0)</f>
        <v>0</v>
      </c>
      <c r="BF304" s="232">
        <f>IF(N304="znížená",J304,0)</f>
        <v>0</v>
      </c>
      <c r="BG304" s="232">
        <f>IF(N304="zákl. prenesená",J304,0)</f>
        <v>0</v>
      </c>
      <c r="BH304" s="232">
        <f>IF(N304="zníž. prenesená",J304,0)</f>
        <v>0</v>
      </c>
      <c r="BI304" s="232">
        <f>IF(N304="nulová",J304,0)</f>
        <v>0</v>
      </c>
      <c r="BJ304" s="17" t="s">
        <v>132</v>
      </c>
      <c r="BK304" s="232">
        <f>ROUND(I304*H304,2)</f>
        <v>0</v>
      </c>
      <c r="BL304" s="17" t="s">
        <v>131</v>
      </c>
      <c r="BM304" s="231" t="s">
        <v>917</v>
      </c>
    </row>
    <row r="305" s="13" customFormat="1">
      <c r="A305" s="13"/>
      <c r="B305" s="233"/>
      <c r="C305" s="234"/>
      <c r="D305" s="235" t="s">
        <v>182</v>
      </c>
      <c r="E305" s="236" t="s">
        <v>1</v>
      </c>
      <c r="F305" s="237" t="s">
        <v>918</v>
      </c>
      <c r="G305" s="234"/>
      <c r="H305" s="238">
        <v>10</v>
      </c>
      <c r="I305" s="239"/>
      <c r="J305" s="234"/>
      <c r="K305" s="234"/>
      <c r="L305" s="240"/>
      <c r="M305" s="241"/>
      <c r="N305" s="242"/>
      <c r="O305" s="242"/>
      <c r="P305" s="242"/>
      <c r="Q305" s="242"/>
      <c r="R305" s="242"/>
      <c r="S305" s="242"/>
      <c r="T305" s="24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4" t="s">
        <v>182</v>
      </c>
      <c r="AU305" s="244" t="s">
        <v>132</v>
      </c>
      <c r="AV305" s="13" t="s">
        <v>132</v>
      </c>
      <c r="AW305" s="13" t="s">
        <v>32</v>
      </c>
      <c r="AX305" s="13" t="s">
        <v>76</v>
      </c>
      <c r="AY305" s="244" t="s">
        <v>125</v>
      </c>
    </row>
    <row r="306" s="2" customFormat="1" ht="16.30189" customHeight="1">
      <c r="A306" s="38"/>
      <c r="B306" s="39"/>
      <c r="C306" s="256" t="s">
        <v>416</v>
      </c>
      <c r="D306" s="256" t="s">
        <v>215</v>
      </c>
      <c r="E306" s="257" t="s">
        <v>919</v>
      </c>
      <c r="F306" s="258" t="s">
        <v>920</v>
      </c>
      <c r="G306" s="259" t="s">
        <v>175</v>
      </c>
      <c r="H306" s="260">
        <v>10.300000000000001</v>
      </c>
      <c r="I306" s="261"/>
      <c r="J306" s="262">
        <f>ROUND(I306*H306,2)</f>
        <v>0</v>
      </c>
      <c r="K306" s="263"/>
      <c r="L306" s="264"/>
      <c r="M306" s="265" t="s">
        <v>1</v>
      </c>
      <c r="N306" s="266" t="s">
        <v>42</v>
      </c>
      <c r="O306" s="91"/>
      <c r="P306" s="229">
        <f>O306*H306</f>
        <v>0</v>
      </c>
      <c r="Q306" s="229">
        <v>0.00081999999999999998</v>
      </c>
      <c r="R306" s="229">
        <f>Q306*H306</f>
        <v>0.0084460000000000004</v>
      </c>
      <c r="S306" s="229">
        <v>0</v>
      </c>
      <c r="T306" s="230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31" t="s">
        <v>157</v>
      </c>
      <c r="AT306" s="231" t="s">
        <v>215</v>
      </c>
      <c r="AU306" s="231" t="s">
        <v>132</v>
      </c>
      <c r="AY306" s="17" t="s">
        <v>125</v>
      </c>
      <c r="BE306" s="232">
        <f>IF(N306="základná",J306,0)</f>
        <v>0</v>
      </c>
      <c r="BF306" s="232">
        <f>IF(N306="znížená",J306,0)</f>
        <v>0</v>
      </c>
      <c r="BG306" s="232">
        <f>IF(N306="zákl. prenesená",J306,0)</f>
        <v>0</v>
      </c>
      <c r="BH306" s="232">
        <f>IF(N306="zníž. prenesená",J306,0)</f>
        <v>0</v>
      </c>
      <c r="BI306" s="232">
        <f>IF(N306="nulová",J306,0)</f>
        <v>0</v>
      </c>
      <c r="BJ306" s="17" t="s">
        <v>132</v>
      </c>
      <c r="BK306" s="232">
        <f>ROUND(I306*H306,2)</f>
        <v>0</v>
      </c>
      <c r="BL306" s="17" t="s">
        <v>131</v>
      </c>
      <c r="BM306" s="231" t="s">
        <v>921</v>
      </c>
    </row>
    <row r="307" s="12" customFormat="1" ht="22.8" customHeight="1">
      <c r="A307" s="12"/>
      <c r="B307" s="203"/>
      <c r="C307" s="204"/>
      <c r="D307" s="205" t="s">
        <v>75</v>
      </c>
      <c r="E307" s="217" t="s">
        <v>161</v>
      </c>
      <c r="F307" s="217" t="s">
        <v>454</v>
      </c>
      <c r="G307" s="204"/>
      <c r="H307" s="204"/>
      <c r="I307" s="207"/>
      <c r="J307" s="218">
        <f>BK307</f>
        <v>0</v>
      </c>
      <c r="K307" s="204"/>
      <c r="L307" s="209"/>
      <c r="M307" s="210"/>
      <c r="N307" s="211"/>
      <c r="O307" s="211"/>
      <c r="P307" s="212">
        <f>SUM(P308:P331)</f>
        <v>0</v>
      </c>
      <c r="Q307" s="211"/>
      <c r="R307" s="212">
        <f>SUM(R308:R331)</f>
        <v>0.063956000000000013</v>
      </c>
      <c r="S307" s="211"/>
      <c r="T307" s="213">
        <f>SUM(T308:T331)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4" t="s">
        <v>84</v>
      </c>
      <c r="AT307" s="215" t="s">
        <v>75</v>
      </c>
      <c r="AU307" s="215" t="s">
        <v>84</v>
      </c>
      <c r="AY307" s="214" t="s">
        <v>125</v>
      </c>
      <c r="BK307" s="216">
        <f>SUM(BK308:BK331)</f>
        <v>0</v>
      </c>
    </row>
    <row r="308" s="2" customFormat="1" ht="31.92453" customHeight="1">
      <c r="A308" s="38"/>
      <c r="B308" s="39"/>
      <c r="C308" s="219" t="s">
        <v>422</v>
      </c>
      <c r="D308" s="219" t="s">
        <v>127</v>
      </c>
      <c r="E308" s="220" t="s">
        <v>922</v>
      </c>
      <c r="F308" s="221" t="s">
        <v>923</v>
      </c>
      <c r="G308" s="222" t="s">
        <v>175</v>
      </c>
      <c r="H308" s="223">
        <v>24.199999999999999</v>
      </c>
      <c r="I308" s="224"/>
      <c r="J308" s="225">
        <f>ROUND(I308*H308,2)</f>
        <v>0</v>
      </c>
      <c r="K308" s="226"/>
      <c r="L308" s="44"/>
      <c r="M308" s="227" t="s">
        <v>1</v>
      </c>
      <c r="N308" s="228" t="s">
        <v>42</v>
      </c>
      <c r="O308" s="91"/>
      <c r="P308" s="229">
        <f>O308*H308</f>
        <v>0</v>
      </c>
      <c r="Q308" s="229">
        <v>0</v>
      </c>
      <c r="R308" s="229">
        <f>Q308*H308</f>
        <v>0</v>
      </c>
      <c r="S308" s="229">
        <v>0</v>
      </c>
      <c r="T308" s="230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1" t="s">
        <v>131</v>
      </c>
      <c r="AT308" s="231" t="s">
        <v>127</v>
      </c>
      <c r="AU308" s="231" t="s">
        <v>132</v>
      </c>
      <c r="AY308" s="17" t="s">
        <v>125</v>
      </c>
      <c r="BE308" s="232">
        <f>IF(N308="základná",J308,0)</f>
        <v>0</v>
      </c>
      <c r="BF308" s="232">
        <f>IF(N308="znížená",J308,0)</f>
        <v>0</v>
      </c>
      <c r="BG308" s="232">
        <f>IF(N308="zákl. prenesená",J308,0)</f>
        <v>0</v>
      </c>
      <c r="BH308" s="232">
        <f>IF(N308="zníž. prenesená",J308,0)</f>
        <v>0</v>
      </c>
      <c r="BI308" s="232">
        <f>IF(N308="nulová",J308,0)</f>
        <v>0</v>
      </c>
      <c r="BJ308" s="17" t="s">
        <v>132</v>
      </c>
      <c r="BK308" s="232">
        <f>ROUND(I308*H308,2)</f>
        <v>0</v>
      </c>
      <c r="BL308" s="17" t="s">
        <v>131</v>
      </c>
      <c r="BM308" s="231" t="s">
        <v>924</v>
      </c>
    </row>
    <row r="309" s="13" customFormat="1">
      <c r="A309" s="13"/>
      <c r="B309" s="233"/>
      <c r="C309" s="234"/>
      <c r="D309" s="235" t="s">
        <v>182</v>
      </c>
      <c r="E309" s="236" t="s">
        <v>1</v>
      </c>
      <c r="F309" s="237" t="s">
        <v>925</v>
      </c>
      <c r="G309" s="234"/>
      <c r="H309" s="238">
        <v>6</v>
      </c>
      <c r="I309" s="239"/>
      <c r="J309" s="234"/>
      <c r="K309" s="234"/>
      <c r="L309" s="240"/>
      <c r="M309" s="241"/>
      <c r="N309" s="242"/>
      <c r="O309" s="242"/>
      <c r="P309" s="242"/>
      <c r="Q309" s="242"/>
      <c r="R309" s="242"/>
      <c r="S309" s="242"/>
      <c r="T309" s="24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4" t="s">
        <v>182</v>
      </c>
      <c r="AU309" s="244" t="s">
        <v>132</v>
      </c>
      <c r="AV309" s="13" t="s">
        <v>132</v>
      </c>
      <c r="AW309" s="13" t="s">
        <v>32</v>
      </c>
      <c r="AX309" s="13" t="s">
        <v>76</v>
      </c>
      <c r="AY309" s="244" t="s">
        <v>125</v>
      </c>
    </row>
    <row r="310" s="13" customFormat="1">
      <c r="A310" s="13"/>
      <c r="B310" s="233"/>
      <c r="C310" s="234"/>
      <c r="D310" s="235" t="s">
        <v>182</v>
      </c>
      <c r="E310" s="236" t="s">
        <v>1</v>
      </c>
      <c r="F310" s="237" t="s">
        <v>926</v>
      </c>
      <c r="G310" s="234"/>
      <c r="H310" s="238">
        <v>18.199999999999999</v>
      </c>
      <c r="I310" s="239"/>
      <c r="J310" s="234"/>
      <c r="K310" s="234"/>
      <c r="L310" s="240"/>
      <c r="M310" s="241"/>
      <c r="N310" s="242"/>
      <c r="O310" s="242"/>
      <c r="P310" s="242"/>
      <c r="Q310" s="242"/>
      <c r="R310" s="242"/>
      <c r="S310" s="242"/>
      <c r="T310" s="24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4" t="s">
        <v>182</v>
      </c>
      <c r="AU310" s="244" t="s">
        <v>132</v>
      </c>
      <c r="AV310" s="13" t="s">
        <v>132</v>
      </c>
      <c r="AW310" s="13" t="s">
        <v>32</v>
      </c>
      <c r="AX310" s="13" t="s">
        <v>76</v>
      </c>
      <c r="AY310" s="244" t="s">
        <v>125</v>
      </c>
    </row>
    <row r="311" s="14" customFormat="1">
      <c r="A311" s="14"/>
      <c r="B311" s="245"/>
      <c r="C311" s="246"/>
      <c r="D311" s="235" t="s">
        <v>182</v>
      </c>
      <c r="E311" s="247" t="s">
        <v>1</v>
      </c>
      <c r="F311" s="248" t="s">
        <v>209</v>
      </c>
      <c r="G311" s="246"/>
      <c r="H311" s="249">
        <v>24.199999999999999</v>
      </c>
      <c r="I311" s="250"/>
      <c r="J311" s="246"/>
      <c r="K311" s="246"/>
      <c r="L311" s="251"/>
      <c r="M311" s="252"/>
      <c r="N311" s="253"/>
      <c r="O311" s="253"/>
      <c r="P311" s="253"/>
      <c r="Q311" s="253"/>
      <c r="R311" s="253"/>
      <c r="S311" s="253"/>
      <c r="T311" s="25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5" t="s">
        <v>182</v>
      </c>
      <c r="AU311" s="255" t="s">
        <v>132</v>
      </c>
      <c r="AV311" s="14" t="s">
        <v>131</v>
      </c>
      <c r="AW311" s="14" t="s">
        <v>32</v>
      </c>
      <c r="AX311" s="14" t="s">
        <v>84</v>
      </c>
      <c r="AY311" s="255" t="s">
        <v>125</v>
      </c>
    </row>
    <row r="312" s="2" customFormat="1" ht="21.0566" customHeight="1">
      <c r="A312" s="38"/>
      <c r="B312" s="39"/>
      <c r="C312" s="219" t="s">
        <v>427</v>
      </c>
      <c r="D312" s="219" t="s">
        <v>127</v>
      </c>
      <c r="E312" s="220" t="s">
        <v>927</v>
      </c>
      <c r="F312" s="221" t="s">
        <v>928</v>
      </c>
      <c r="G312" s="222" t="s">
        <v>175</v>
      </c>
      <c r="H312" s="223">
        <v>24.199999999999999</v>
      </c>
      <c r="I312" s="224"/>
      <c r="J312" s="225">
        <f>ROUND(I312*H312,2)</f>
        <v>0</v>
      </c>
      <c r="K312" s="226"/>
      <c r="L312" s="44"/>
      <c r="M312" s="227" t="s">
        <v>1</v>
      </c>
      <c r="N312" s="228" t="s">
        <v>42</v>
      </c>
      <c r="O312" s="91"/>
      <c r="P312" s="229">
        <f>O312*H312</f>
        <v>0</v>
      </c>
      <c r="Q312" s="229">
        <v>0.00010000000000000001</v>
      </c>
      <c r="R312" s="229">
        <f>Q312*H312</f>
        <v>0.0024199999999999998</v>
      </c>
      <c r="S312" s="229">
        <v>0</v>
      </c>
      <c r="T312" s="23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1" t="s">
        <v>131</v>
      </c>
      <c r="AT312" s="231" t="s">
        <v>127</v>
      </c>
      <c r="AU312" s="231" t="s">
        <v>132</v>
      </c>
      <c r="AY312" s="17" t="s">
        <v>125</v>
      </c>
      <c r="BE312" s="232">
        <f>IF(N312="základná",J312,0)</f>
        <v>0</v>
      </c>
      <c r="BF312" s="232">
        <f>IF(N312="znížená",J312,0)</f>
        <v>0</v>
      </c>
      <c r="BG312" s="232">
        <f>IF(N312="zákl. prenesená",J312,0)</f>
        <v>0</v>
      </c>
      <c r="BH312" s="232">
        <f>IF(N312="zníž. prenesená",J312,0)</f>
        <v>0</v>
      </c>
      <c r="BI312" s="232">
        <f>IF(N312="nulová",J312,0)</f>
        <v>0</v>
      </c>
      <c r="BJ312" s="17" t="s">
        <v>132</v>
      </c>
      <c r="BK312" s="232">
        <f>ROUND(I312*H312,2)</f>
        <v>0</v>
      </c>
      <c r="BL312" s="17" t="s">
        <v>131</v>
      </c>
      <c r="BM312" s="231" t="s">
        <v>929</v>
      </c>
    </row>
    <row r="313" s="13" customFormat="1">
      <c r="A313" s="13"/>
      <c r="B313" s="233"/>
      <c r="C313" s="234"/>
      <c r="D313" s="235" t="s">
        <v>182</v>
      </c>
      <c r="E313" s="236" t="s">
        <v>1</v>
      </c>
      <c r="F313" s="237" t="s">
        <v>925</v>
      </c>
      <c r="G313" s="234"/>
      <c r="H313" s="238">
        <v>6</v>
      </c>
      <c r="I313" s="239"/>
      <c r="J313" s="234"/>
      <c r="K313" s="234"/>
      <c r="L313" s="240"/>
      <c r="M313" s="241"/>
      <c r="N313" s="242"/>
      <c r="O313" s="242"/>
      <c r="P313" s="242"/>
      <c r="Q313" s="242"/>
      <c r="R313" s="242"/>
      <c r="S313" s="242"/>
      <c r="T313" s="24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4" t="s">
        <v>182</v>
      </c>
      <c r="AU313" s="244" t="s">
        <v>132</v>
      </c>
      <c r="AV313" s="13" t="s">
        <v>132</v>
      </c>
      <c r="AW313" s="13" t="s">
        <v>32</v>
      </c>
      <c r="AX313" s="13" t="s">
        <v>76</v>
      </c>
      <c r="AY313" s="244" t="s">
        <v>125</v>
      </c>
    </row>
    <row r="314" s="13" customFormat="1">
      <c r="A314" s="13"/>
      <c r="B314" s="233"/>
      <c r="C314" s="234"/>
      <c r="D314" s="235" t="s">
        <v>182</v>
      </c>
      <c r="E314" s="236" t="s">
        <v>1</v>
      </c>
      <c r="F314" s="237" t="s">
        <v>926</v>
      </c>
      <c r="G314" s="234"/>
      <c r="H314" s="238">
        <v>18.199999999999999</v>
      </c>
      <c r="I314" s="239"/>
      <c r="J314" s="234"/>
      <c r="K314" s="234"/>
      <c r="L314" s="240"/>
      <c r="M314" s="241"/>
      <c r="N314" s="242"/>
      <c r="O314" s="242"/>
      <c r="P314" s="242"/>
      <c r="Q314" s="242"/>
      <c r="R314" s="242"/>
      <c r="S314" s="242"/>
      <c r="T314" s="24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4" t="s">
        <v>182</v>
      </c>
      <c r="AU314" s="244" t="s">
        <v>132</v>
      </c>
      <c r="AV314" s="13" t="s">
        <v>132</v>
      </c>
      <c r="AW314" s="13" t="s">
        <v>32</v>
      </c>
      <c r="AX314" s="13" t="s">
        <v>76</v>
      </c>
      <c r="AY314" s="244" t="s">
        <v>125</v>
      </c>
    </row>
    <row r="315" s="14" customFormat="1">
      <c r="A315" s="14"/>
      <c r="B315" s="245"/>
      <c r="C315" s="246"/>
      <c r="D315" s="235" t="s">
        <v>182</v>
      </c>
      <c r="E315" s="247" t="s">
        <v>1</v>
      </c>
      <c r="F315" s="248" t="s">
        <v>209</v>
      </c>
      <c r="G315" s="246"/>
      <c r="H315" s="249">
        <v>24.199999999999999</v>
      </c>
      <c r="I315" s="250"/>
      <c r="J315" s="246"/>
      <c r="K315" s="246"/>
      <c r="L315" s="251"/>
      <c r="M315" s="252"/>
      <c r="N315" s="253"/>
      <c r="O315" s="253"/>
      <c r="P315" s="253"/>
      <c r="Q315" s="253"/>
      <c r="R315" s="253"/>
      <c r="S315" s="253"/>
      <c r="T315" s="25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5" t="s">
        <v>182</v>
      </c>
      <c r="AU315" s="255" t="s">
        <v>132</v>
      </c>
      <c r="AV315" s="14" t="s">
        <v>131</v>
      </c>
      <c r="AW315" s="14" t="s">
        <v>32</v>
      </c>
      <c r="AX315" s="14" t="s">
        <v>84</v>
      </c>
      <c r="AY315" s="255" t="s">
        <v>125</v>
      </c>
    </row>
    <row r="316" s="2" customFormat="1" ht="21.0566" customHeight="1">
      <c r="A316" s="38"/>
      <c r="B316" s="39"/>
      <c r="C316" s="219" t="s">
        <v>432</v>
      </c>
      <c r="D316" s="219" t="s">
        <v>127</v>
      </c>
      <c r="E316" s="220" t="s">
        <v>930</v>
      </c>
      <c r="F316" s="221" t="s">
        <v>931</v>
      </c>
      <c r="G316" s="222" t="s">
        <v>175</v>
      </c>
      <c r="H316" s="223">
        <v>18.199999999999999</v>
      </c>
      <c r="I316" s="224"/>
      <c r="J316" s="225">
        <f>ROUND(I316*H316,2)</f>
        <v>0</v>
      </c>
      <c r="K316" s="226"/>
      <c r="L316" s="44"/>
      <c r="M316" s="227" t="s">
        <v>1</v>
      </c>
      <c r="N316" s="228" t="s">
        <v>42</v>
      </c>
      <c r="O316" s="91"/>
      <c r="P316" s="229">
        <f>O316*H316</f>
        <v>0</v>
      </c>
      <c r="Q316" s="229">
        <v>2.0000000000000002E-05</v>
      </c>
      <c r="R316" s="229">
        <f>Q316*H316</f>
        <v>0.00036400000000000001</v>
      </c>
      <c r="S316" s="229">
        <v>0</v>
      </c>
      <c r="T316" s="230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1" t="s">
        <v>131</v>
      </c>
      <c r="AT316" s="231" t="s">
        <v>127</v>
      </c>
      <c r="AU316" s="231" t="s">
        <v>132</v>
      </c>
      <c r="AY316" s="17" t="s">
        <v>125</v>
      </c>
      <c r="BE316" s="232">
        <f>IF(N316="základná",J316,0)</f>
        <v>0</v>
      </c>
      <c r="BF316" s="232">
        <f>IF(N316="znížená",J316,0)</f>
        <v>0</v>
      </c>
      <c r="BG316" s="232">
        <f>IF(N316="zákl. prenesená",J316,0)</f>
        <v>0</v>
      </c>
      <c r="BH316" s="232">
        <f>IF(N316="zníž. prenesená",J316,0)</f>
        <v>0</v>
      </c>
      <c r="BI316" s="232">
        <f>IF(N316="nulová",J316,0)</f>
        <v>0</v>
      </c>
      <c r="BJ316" s="17" t="s">
        <v>132</v>
      </c>
      <c r="BK316" s="232">
        <f>ROUND(I316*H316,2)</f>
        <v>0</v>
      </c>
      <c r="BL316" s="17" t="s">
        <v>131</v>
      </c>
      <c r="BM316" s="231" t="s">
        <v>932</v>
      </c>
    </row>
    <row r="317" s="13" customFormat="1">
      <c r="A317" s="13"/>
      <c r="B317" s="233"/>
      <c r="C317" s="234"/>
      <c r="D317" s="235" t="s">
        <v>182</v>
      </c>
      <c r="E317" s="236" t="s">
        <v>1</v>
      </c>
      <c r="F317" s="237" t="s">
        <v>926</v>
      </c>
      <c r="G317" s="234"/>
      <c r="H317" s="238">
        <v>18.199999999999999</v>
      </c>
      <c r="I317" s="239"/>
      <c r="J317" s="234"/>
      <c r="K317" s="234"/>
      <c r="L317" s="240"/>
      <c r="M317" s="241"/>
      <c r="N317" s="242"/>
      <c r="O317" s="242"/>
      <c r="P317" s="242"/>
      <c r="Q317" s="242"/>
      <c r="R317" s="242"/>
      <c r="S317" s="242"/>
      <c r="T317" s="24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4" t="s">
        <v>182</v>
      </c>
      <c r="AU317" s="244" t="s">
        <v>132</v>
      </c>
      <c r="AV317" s="13" t="s">
        <v>132</v>
      </c>
      <c r="AW317" s="13" t="s">
        <v>32</v>
      </c>
      <c r="AX317" s="13" t="s">
        <v>76</v>
      </c>
      <c r="AY317" s="244" t="s">
        <v>125</v>
      </c>
    </row>
    <row r="318" s="14" customFormat="1">
      <c r="A318" s="14"/>
      <c r="B318" s="245"/>
      <c r="C318" s="246"/>
      <c r="D318" s="235" t="s">
        <v>182</v>
      </c>
      <c r="E318" s="247" t="s">
        <v>1</v>
      </c>
      <c r="F318" s="248" t="s">
        <v>209</v>
      </c>
      <c r="G318" s="246"/>
      <c r="H318" s="249">
        <v>18.199999999999999</v>
      </c>
      <c r="I318" s="250"/>
      <c r="J318" s="246"/>
      <c r="K318" s="246"/>
      <c r="L318" s="251"/>
      <c r="M318" s="252"/>
      <c r="N318" s="253"/>
      <c r="O318" s="253"/>
      <c r="P318" s="253"/>
      <c r="Q318" s="253"/>
      <c r="R318" s="253"/>
      <c r="S318" s="253"/>
      <c r="T318" s="25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55" t="s">
        <v>182</v>
      </c>
      <c r="AU318" s="255" t="s">
        <v>132</v>
      </c>
      <c r="AV318" s="14" t="s">
        <v>131</v>
      </c>
      <c r="AW318" s="14" t="s">
        <v>32</v>
      </c>
      <c r="AX318" s="14" t="s">
        <v>84</v>
      </c>
      <c r="AY318" s="255" t="s">
        <v>125</v>
      </c>
    </row>
    <row r="319" s="2" customFormat="1" ht="21.0566" customHeight="1">
      <c r="A319" s="38"/>
      <c r="B319" s="39"/>
      <c r="C319" s="219" t="s">
        <v>437</v>
      </c>
      <c r="D319" s="219" t="s">
        <v>127</v>
      </c>
      <c r="E319" s="220" t="s">
        <v>933</v>
      </c>
      <c r="F319" s="221" t="s">
        <v>934</v>
      </c>
      <c r="G319" s="222" t="s">
        <v>175</v>
      </c>
      <c r="H319" s="223">
        <v>18.199999999999999</v>
      </c>
      <c r="I319" s="224"/>
      <c r="J319" s="225">
        <f>ROUND(I319*H319,2)</f>
        <v>0</v>
      </c>
      <c r="K319" s="226"/>
      <c r="L319" s="44"/>
      <c r="M319" s="227" t="s">
        <v>1</v>
      </c>
      <c r="N319" s="228" t="s">
        <v>42</v>
      </c>
      <c r="O319" s="91"/>
      <c r="P319" s="229">
        <f>O319*H319</f>
        <v>0</v>
      </c>
      <c r="Q319" s="229">
        <v>0.00046000000000000001</v>
      </c>
      <c r="R319" s="229">
        <f>Q319*H319</f>
        <v>0.0083719999999999992</v>
      </c>
      <c r="S319" s="229">
        <v>0</v>
      </c>
      <c r="T319" s="230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31" t="s">
        <v>131</v>
      </c>
      <c r="AT319" s="231" t="s">
        <v>127</v>
      </c>
      <c r="AU319" s="231" t="s">
        <v>132</v>
      </c>
      <c r="AY319" s="17" t="s">
        <v>125</v>
      </c>
      <c r="BE319" s="232">
        <f>IF(N319="základná",J319,0)</f>
        <v>0</v>
      </c>
      <c r="BF319" s="232">
        <f>IF(N319="znížená",J319,0)</f>
        <v>0</v>
      </c>
      <c r="BG319" s="232">
        <f>IF(N319="zákl. prenesená",J319,0)</f>
        <v>0</v>
      </c>
      <c r="BH319" s="232">
        <f>IF(N319="zníž. prenesená",J319,0)</f>
        <v>0</v>
      </c>
      <c r="BI319" s="232">
        <f>IF(N319="nulová",J319,0)</f>
        <v>0</v>
      </c>
      <c r="BJ319" s="17" t="s">
        <v>132</v>
      </c>
      <c r="BK319" s="232">
        <f>ROUND(I319*H319,2)</f>
        <v>0</v>
      </c>
      <c r="BL319" s="17" t="s">
        <v>131</v>
      </c>
      <c r="BM319" s="231" t="s">
        <v>935</v>
      </c>
    </row>
    <row r="320" s="13" customFormat="1">
      <c r="A320" s="13"/>
      <c r="B320" s="233"/>
      <c r="C320" s="234"/>
      <c r="D320" s="235" t="s">
        <v>182</v>
      </c>
      <c r="E320" s="236" t="s">
        <v>1</v>
      </c>
      <c r="F320" s="237" t="s">
        <v>926</v>
      </c>
      <c r="G320" s="234"/>
      <c r="H320" s="238">
        <v>18.199999999999999</v>
      </c>
      <c r="I320" s="239"/>
      <c r="J320" s="234"/>
      <c r="K320" s="234"/>
      <c r="L320" s="240"/>
      <c r="M320" s="241"/>
      <c r="N320" s="242"/>
      <c r="O320" s="242"/>
      <c r="P320" s="242"/>
      <c r="Q320" s="242"/>
      <c r="R320" s="242"/>
      <c r="S320" s="242"/>
      <c r="T320" s="24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4" t="s">
        <v>182</v>
      </c>
      <c r="AU320" s="244" t="s">
        <v>132</v>
      </c>
      <c r="AV320" s="13" t="s">
        <v>132</v>
      </c>
      <c r="AW320" s="13" t="s">
        <v>32</v>
      </c>
      <c r="AX320" s="13" t="s">
        <v>76</v>
      </c>
      <c r="AY320" s="244" t="s">
        <v>125</v>
      </c>
    </row>
    <row r="321" s="14" customFormat="1">
      <c r="A321" s="14"/>
      <c r="B321" s="245"/>
      <c r="C321" s="246"/>
      <c r="D321" s="235" t="s">
        <v>182</v>
      </c>
      <c r="E321" s="247" t="s">
        <v>1</v>
      </c>
      <c r="F321" s="248" t="s">
        <v>209</v>
      </c>
      <c r="G321" s="246"/>
      <c r="H321" s="249">
        <v>18.199999999999999</v>
      </c>
      <c r="I321" s="250"/>
      <c r="J321" s="246"/>
      <c r="K321" s="246"/>
      <c r="L321" s="251"/>
      <c r="M321" s="252"/>
      <c r="N321" s="253"/>
      <c r="O321" s="253"/>
      <c r="P321" s="253"/>
      <c r="Q321" s="253"/>
      <c r="R321" s="253"/>
      <c r="S321" s="253"/>
      <c r="T321" s="25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5" t="s">
        <v>182</v>
      </c>
      <c r="AU321" s="255" t="s">
        <v>132</v>
      </c>
      <c r="AV321" s="14" t="s">
        <v>131</v>
      </c>
      <c r="AW321" s="14" t="s">
        <v>32</v>
      </c>
      <c r="AX321" s="14" t="s">
        <v>84</v>
      </c>
      <c r="AY321" s="255" t="s">
        <v>125</v>
      </c>
    </row>
    <row r="322" s="2" customFormat="1" ht="21.0566" customHeight="1">
      <c r="A322" s="38"/>
      <c r="B322" s="39"/>
      <c r="C322" s="219" t="s">
        <v>442</v>
      </c>
      <c r="D322" s="219" t="s">
        <v>127</v>
      </c>
      <c r="E322" s="220" t="s">
        <v>936</v>
      </c>
      <c r="F322" s="221" t="s">
        <v>937</v>
      </c>
      <c r="G322" s="222" t="s">
        <v>130</v>
      </c>
      <c r="H322" s="223">
        <v>29.120000000000001</v>
      </c>
      <c r="I322" s="224"/>
      <c r="J322" s="225">
        <f>ROUND(I322*H322,2)</f>
        <v>0</v>
      </c>
      <c r="K322" s="226"/>
      <c r="L322" s="44"/>
      <c r="M322" s="227" t="s">
        <v>1</v>
      </c>
      <c r="N322" s="228" t="s">
        <v>42</v>
      </c>
      <c r="O322" s="91"/>
      <c r="P322" s="229">
        <f>O322*H322</f>
        <v>0</v>
      </c>
      <c r="Q322" s="229">
        <v>0</v>
      </c>
      <c r="R322" s="229">
        <f>Q322*H322</f>
        <v>0</v>
      </c>
      <c r="S322" s="229">
        <v>0</v>
      </c>
      <c r="T322" s="230">
        <f>S322*H322</f>
        <v>0</v>
      </c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R322" s="231" t="s">
        <v>131</v>
      </c>
      <c r="AT322" s="231" t="s">
        <v>127</v>
      </c>
      <c r="AU322" s="231" t="s">
        <v>132</v>
      </c>
      <c r="AY322" s="17" t="s">
        <v>125</v>
      </c>
      <c r="BE322" s="232">
        <f>IF(N322="základná",J322,0)</f>
        <v>0</v>
      </c>
      <c r="BF322" s="232">
        <f>IF(N322="znížená",J322,0)</f>
        <v>0</v>
      </c>
      <c r="BG322" s="232">
        <f>IF(N322="zákl. prenesená",J322,0)</f>
        <v>0</v>
      </c>
      <c r="BH322" s="232">
        <f>IF(N322="zníž. prenesená",J322,0)</f>
        <v>0</v>
      </c>
      <c r="BI322" s="232">
        <f>IF(N322="nulová",J322,0)</f>
        <v>0</v>
      </c>
      <c r="BJ322" s="17" t="s">
        <v>132</v>
      </c>
      <c r="BK322" s="232">
        <f>ROUND(I322*H322,2)</f>
        <v>0</v>
      </c>
      <c r="BL322" s="17" t="s">
        <v>131</v>
      </c>
      <c r="BM322" s="231" t="s">
        <v>938</v>
      </c>
    </row>
    <row r="323" s="13" customFormat="1">
      <c r="A323" s="13"/>
      <c r="B323" s="233"/>
      <c r="C323" s="234"/>
      <c r="D323" s="235" t="s">
        <v>182</v>
      </c>
      <c r="E323" s="236" t="s">
        <v>1</v>
      </c>
      <c r="F323" s="237" t="s">
        <v>939</v>
      </c>
      <c r="G323" s="234"/>
      <c r="H323" s="238">
        <v>29.120000000000001</v>
      </c>
      <c r="I323" s="239"/>
      <c r="J323" s="234"/>
      <c r="K323" s="234"/>
      <c r="L323" s="240"/>
      <c r="M323" s="241"/>
      <c r="N323" s="242"/>
      <c r="O323" s="242"/>
      <c r="P323" s="242"/>
      <c r="Q323" s="242"/>
      <c r="R323" s="242"/>
      <c r="S323" s="242"/>
      <c r="T323" s="24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4" t="s">
        <v>182</v>
      </c>
      <c r="AU323" s="244" t="s">
        <v>132</v>
      </c>
      <c r="AV323" s="13" t="s">
        <v>132</v>
      </c>
      <c r="AW323" s="13" t="s">
        <v>32</v>
      </c>
      <c r="AX323" s="13" t="s">
        <v>84</v>
      </c>
      <c r="AY323" s="244" t="s">
        <v>125</v>
      </c>
    </row>
    <row r="324" s="2" customFormat="1" ht="31.92453" customHeight="1">
      <c r="A324" s="38"/>
      <c r="B324" s="39"/>
      <c r="C324" s="219" t="s">
        <v>446</v>
      </c>
      <c r="D324" s="219" t="s">
        <v>127</v>
      </c>
      <c r="E324" s="220" t="s">
        <v>940</v>
      </c>
      <c r="F324" s="221" t="s">
        <v>941</v>
      </c>
      <c r="G324" s="222" t="s">
        <v>175</v>
      </c>
      <c r="H324" s="223">
        <v>40</v>
      </c>
      <c r="I324" s="224"/>
      <c r="J324" s="225">
        <f>ROUND(I324*H324,2)</f>
        <v>0</v>
      </c>
      <c r="K324" s="226"/>
      <c r="L324" s="44"/>
      <c r="M324" s="227" t="s">
        <v>1</v>
      </c>
      <c r="N324" s="228" t="s">
        <v>42</v>
      </c>
      <c r="O324" s="91"/>
      <c r="P324" s="229">
        <f>O324*H324</f>
        <v>0</v>
      </c>
      <c r="Q324" s="229">
        <v>0.00096000000000000002</v>
      </c>
      <c r="R324" s="229">
        <f>Q324*H324</f>
        <v>0.038400000000000004</v>
      </c>
      <c r="S324" s="229">
        <v>0</v>
      </c>
      <c r="T324" s="230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1" t="s">
        <v>131</v>
      </c>
      <c r="AT324" s="231" t="s">
        <v>127</v>
      </c>
      <c r="AU324" s="231" t="s">
        <v>132</v>
      </c>
      <c r="AY324" s="17" t="s">
        <v>125</v>
      </c>
      <c r="BE324" s="232">
        <f>IF(N324="základná",J324,0)</f>
        <v>0</v>
      </c>
      <c r="BF324" s="232">
        <f>IF(N324="znížená",J324,0)</f>
        <v>0</v>
      </c>
      <c r="BG324" s="232">
        <f>IF(N324="zákl. prenesená",J324,0)</f>
        <v>0</v>
      </c>
      <c r="BH324" s="232">
        <f>IF(N324="zníž. prenesená",J324,0)</f>
        <v>0</v>
      </c>
      <c r="BI324" s="232">
        <f>IF(N324="nulová",J324,0)</f>
        <v>0</v>
      </c>
      <c r="BJ324" s="17" t="s">
        <v>132</v>
      </c>
      <c r="BK324" s="232">
        <f>ROUND(I324*H324,2)</f>
        <v>0</v>
      </c>
      <c r="BL324" s="17" t="s">
        <v>131</v>
      </c>
      <c r="BM324" s="231" t="s">
        <v>942</v>
      </c>
    </row>
    <row r="325" s="13" customFormat="1">
      <c r="A325" s="13"/>
      <c r="B325" s="233"/>
      <c r="C325" s="234"/>
      <c r="D325" s="235" t="s">
        <v>182</v>
      </c>
      <c r="E325" s="236" t="s">
        <v>1</v>
      </c>
      <c r="F325" s="237" t="s">
        <v>943</v>
      </c>
      <c r="G325" s="234"/>
      <c r="H325" s="238">
        <v>40</v>
      </c>
      <c r="I325" s="239"/>
      <c r="J325" s="234"/>
      <c r="K325" s="234"/>
      <c r="L325" s="240"/>
      <c r="M325" s="241"/>
      <c r="N325" s="242"/>
      <c r="O325" s="242"/>
      <c r="P325" s="242"/>
      <c r="Q325" s="242"/>
      <c r="R325" s="242"/>
      <c r="S325" s="242"/>
      <c r="T325" s="24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4" t="s">
        <v>182</v>
      </c>
      <c r="AU325" s="244" t="s">
        <v>132</v>
      </c>
      <c r="AV325" s="13" t="s">
        <v>132</v>
      </c>
      <c r="AW325" s="13" t="s">
        <v>32</v>
      </c>
      <c r="AX325" s="13" t="s">
        <v>84</v>
      </c>
      <c r="AY325" s="244" t="s">
        <v>125</v>
      </c>
    </row>
    <row r="326" s="2" customFormat="1" ht="31.92453" customHeight="1">
      <c r="A326" s="38"/>
      <c r="B326" s="39"/>
      <c r="C326" s="219" t="s">
        <v>450</v>
      </c>
      <c r="D326" s="219" t="s">
        <v>127</v>
      </c>
      <c r="E326" s="220" t="s">
        <v>580</v>
      </c>
      <c r="F326" s="221" t="s">
        <v>944</v>
      </c>
      <c r="G326" s="222" t="s">
        <v>136</v>
      </c>
      <c r="H326" s="223">
        <v>72</v>
      </c>
      <c r="I326" s="224"/>
      <c r="J326" s="225">
        <f>ROUND(I326*H326,2)</f>
        <v>0</v>
      </c>
      <c r="K326" s="226"/>
      <c r="L326" s="44"/>
      <c r="M326" s="227" t="s">
        <v>1</v>
      </c>
      <c r="N326" s="228" t="s">
        <v>42</v>
      </c>
      <c r="O326" s="91"/>
      <c r="P326" s="229">
        <f>O326*H326</f>
        <v>0</v>
      </c>
      <c r="Q326" s="229">
        <v>0.00020000000000000001</v>
      </c>
      <c r="R326" s="229">
        <f>Q326*H326</f>
        <v>0.014400000000000001</v>
      </c>
      <c r="S326" s="229">
        <v>0</v>
      </c>
      <c r="T326" s="230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1" t="s">
        <v>131</v>
      </c>
      <c r="AT326" s="231" t="s">
        <v>127</v>
      </c>
      <c r="AU326" s="231" t="s">
        <v>132</v>
      </c>
      <c r="AY326" s="17" t="s">
        <v>125</v>
      </c>
      <c r="BE326" s="232">
        <f>IF(N326="základná",J326,0)</f>
        <v>0</v>
      </c>
      <c r="BF326" s="232">
        <f>IF(N326="znížená",J326,0)</f>
        <v>0</v>
      </c>
      <c r="BG326" s="232">
        <f>IF(N326="zákl. prenesená",J326,0)</f>
        <v>0</v>
      </c>
      <c r="BH326" s="232">
        <f>IF(N326="zníž. prenesená",J326,0)</f>
        <v>0</v>
      </c>
      <c r="BI326" s="232">
        <f>IF(N326="nulová",J326,0)</f>
        <v>0</v>
      </c>
      <c r="BJ326" s="17" t="s">
        <v>132</v>
      </c>
      <c r="BK326" s="232">
        <f>ROUND(I326*H326,2)</f>
        <v>0</v>
      </c>
      <c r="BL326" s="17" t="s">
        <v>131</v>
      </c>
      <c r="BM326" s="231" t="s">
        <v>945</v>
      </c>
    </row>
    <row r="327" s="13" customFormat="1">
      <c r="A327" s="13"/>
      <c r="B327" s="233"/>
      <c r="C327" s="234"/>
      <c r="D327" s="235" t="s">
        <v>182</v>
      </c>
      <c r="E327" s="236" t="s">
        <v>1</v>
      </c>
      <c r="F327" s="237" t="s">
        <v>946</v>
      </c>
      <c r="G327" s="234"/>
      <c r="H327" s="238">
        <v>72</v>
      </c>
      <c r="I327" s="239"/>
      <c r="J327" s="234"/>
      <c r="K327" s="234"/>
      <c r="L327" s="240"/>
      <c r="M327" s="241"/>
      <c r="N327" s="242"/>
      <c r="O327" s="242"/>
      <c r="P327" s="242"/>
      <c r="Q327" s="242"/>
      <c r="R327" s="242"/>
      <c r="S327" s="242"/>
      <c r="T327" s="24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4" t="s">
        <v>182</v>
      </c>
      <c r="AU327" s="244" t="s">
        <v>132</v>
      </c>
      <c r="AV327" s="13" t="s">
        <v>132</v>
      </c>
      <c r="AW327" s="13" t="s">
        <v>32</v>
      </c>
      <c r="AX327" s="13" t="s">
        <v>84</v>
      </c>
      <c r="AY327" s="244" t="s">
        <v>125</v>
      </c>
    </row>
    <row r="328" s="2" customFormat="1" ht="21.0566" customHeight="1">
      <c r="A328" s="38"/>
      <c r="B328" s="39"/>
      <c r="C328" s="219" t="s">
        <v>455</v>
      </c>
      <c r="D328" s="219" t="s">
        <v>127</v>
      </c>
      <c r="E328" s="220" t="s">
        <v>947</v>
      </c>
      <c r="F328" s="221" t="s">
        <v>948</v>
      </c>
      <c r="G328" s="222" t="s">
        <v>350</v>
      </c>
      <c r="H328" s="223">
        <v>72.575999999999993</v>
      </c>
      <c r="I328" s="224"/>
      <c r="J328" s="225">
        <f>ROUND(I328*H328,2)</f>
        <v>0</v>
      </c>
      <c r="K328" s="226"/>
      <c r="L328" s="44"/>
      <c r="M328" s="227" t="s">
        <v>1</v>
      </c>
      <c r="N328" s="228" t="s">
        <v>42</v>
      </c>
      <c r="O328" s="91"/>
      <c r="P328" s="229">
        <f>O328*H328</f>
        <v>0</v>
      </c>
      <c r="Q328" s="229">
        <v>0</v>
      </c>
      <c r="R328" s="229">
        <f>Q328*H328</f>
        <v>0</v>
      </c>
      <c r="S328" s="229">
        <v>0</v>
      </c>
      <c r="T328" s="230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1" t="s">
        <v>131</v>
      </c>
      <c r="AT328" s="231" t="s">
        <v>127</v>
      </c>
      <c r="AU328" s="231" t="s">
        <v>132</v>
      </c>
      <c r="AY328" s="17" t="s">
        <v>125</v>
      </c>
      <c r="BE328" s="232">
        <f>IF(N328="základná",J328,0)</f>
        <v>0</v>
      </c>
      <c r="BF328" s="232">
        <f>IF(N328="znížená",J328,0)</f>
        <v>0</v>
      </c>
      <c r="BG328" s="232">
        <f>IF(N328="zákl. prenesená",J328,0)</f>
        <v>0</v>
      </c>
      <c r="BH328" s="232">
        <f>IF(N328="zníž. prenesená",J328,0)</f>
        <v>0</v>
      </c>
      <c r="BI328" s="232">
        <f>IF(N328="nulová",J328,0)</f>
        <v>0</v>
      </c>
      <c r="BJ328" s="17" t="s">
        <v>132</v>
      </c>
      <c r="BK328" s="232">
        <f>ROUND(I328*H328,2)</f>
        <v>0</v>
      </c>
      <c r="BL328" s="17" t="s">
        <v>131</v>
      </c>
      <c r="BM328" s="231" t="s">
        <v>949</v>
      </c>
    </row>
    <row r="329" s="2" customFormat="1" ht="21.0566" customHeight="1">
      <c r="A329" s="38"/>
      <c r="B329" s="39"/>
      <c r="C329" s="219" t="s">
        <v>459</v>
      </c>
      <c r="D329" s="219" t="s">
        <v>127</v>
      </c>
      <c r="E329" s="220" t="s">
        <v>950</v>
      </c>
      <c r="F329" s="221" t="s">
        <v>951</v>
      </c>
      <c r="G329" s="222" t="s">
        <v>350</v>
      </c>
      <c r="H329" s="223">
        <v>653.18399999999997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42</v>
      </c>
      <c r="O329" s="91"/>
      <c r="P329" s="229">
        <f>O329*H329</f>
        <v>0</v>
      </c>
      <c r="Q329" s="229">
        <v>0</v>
      </c>
      <c r="R329" s="229">
        <f>Q329*H329</f>
        <v>0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131</v>
      </c>
      <c r="AT329" s="231" t="s">
        <v>127</v>
      </c>
      <c r="AU329" s="231" t="s">
        <v>132</v>
      </c>
      <c r="AY329" s="17" t="s">
        <v>125</v>
      </c>
      <c r="BE329" s="232">
        <f>IF(N329="základná",J329,0)</f>
        <v>0</v>
      </c>
      <c r="BF329" s="232">
        <f>IF(N329="znížená",J329,0)</f>
        <v>0</v>
      </c>
      <c r="BG329" s="232">
        <f>IF(N329="zákl. prenesená",J329,0)</f>
        <v>0</v>
      </c>
      <c r="BH329" s="232">
        <f>IF(N329="zníž. prenesená",J329,0)</f>
        <v>0</v>
      </c>
      <c r="BI329" s="232">
        <f>IF(N329="nulová",J329,0)</f>
        <v>0</v>
      </c>
      <c r="BJ329" s="17" t="s">
        <v>132</v>
      </c>
      <c r="BK329" s="232">
        <f>ROUND(I329*H329,2)</f>
        <v>0</v>
      </c>
      <c r="BL329" s="17" t="s">
        <v>131</v>
      </c>
      <c r="BM329" s="231" t="s">
        <v>952</v>
      </c>
    </row>
    <row r="330" s="13" customFormat="1">
      <c r="A330" s="13"/>
      <c r="B330" s="233"/>
      <c r="C330" s="234"/>
      <c r="D330" s="235" t="s">
        <v>182</v>
      </c>
      <c r="E330" s="234"/>
      <c r="F330" s="237" t="s">
        <v>953</v>
      </c>
      <c r="G330" s="234"/>
      <c r="H330" s="238">
        <v>653.18399999999997</v>
      </c>
      <c r="I330" s="239"/>
      <c r="J330" s="234"/>
      <c r="K330" s="234"/>
      <c r="L330" s="240"/>
      <c r="M330" s="241"/>
      <c r="N330" s="242"/>
      <c r="O330" s="242"/>
      <c r="P330" s="242"/>
      <c r="Q330" s="242"/>
      <c r="R330" s="242"/>
      <c r="S330" s="242"/>
      <c r="T330" s="24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4" t="s">
        <v>182</v>
      </c>
      <c r="AU330" s="244" t="s">
        <v>132</v>
      </c>
      <c r="AV330" s="13" t="s">
        <v>132</v>
      </c>
      <c r="AW330" s="13" t="s">
        <v>4</v>
      </c>
      <c r="AX330" s="13" t="s">
        <v>84</v>
      </c>
      <c r="AY330" s="244" t="s">
        <v>125</v>
      </c>
    </row>
    <row r="331" s="2" customFormat="1" ht="21.0566" customHeight="1">
      <c r="A331" s="38"/>
      <c r="B331" s="39"/>
      <c r="C331" s="219" t="s">
        <v>463</v>
      </c>
      <c r="D331" s="219" t="s">
        <v>127</v>
      </c>
      <c r="E331" s="220" t="s">
        <v>613</v>
      </c>
      <c r="F331" s="221" t="s">
        <v>614</v>
      </c>
      <c r="G331" s="222" t="s">
        <v>350</v>
      </c>
      <c r="H331" s="223">
        <v>72.575999999999993</v>
      </c>
      <c r="I331" s="224"/>
      <c r="J331" s="225">
        <f>ROUND(I331*H331,2)</f>
        <v>0</v>
      </c>
      <c r="K331" s="226"/>
      <c r="L331" s="44"/>
      <c r="M331" s="227" t="s">
        <v>1</v>
      </c>
      <c r="N331" s="228" t="s">
        <v>42</v>
      </c>
      <c r="O331" s="91"/>
      <c r="P331" s="229">
        <f>O331*H331</f>
        <v>0</v>
      </c>
      <c r="Q331" s="229">
        <v>0</v>
      </c>
      <c r="R331" s="229">
        <f>Q331*H331</f>
        <v>0</v>
      </c>
      <c r="S331" s="229">
        <v>0</v>
      </c>
      <c r="T331" s="230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31" t="s">
        <v>131</v>
      </c>
      <c r="AT331" s="231" t="s">
        <v>127</v>
      </c>
      <c r="AU331" s="231" t="s">
        <v>132</v>
      </c>
      <c r="AY331" s="17" t="s">
        <v>125</v>
      </c>
      <c r="BE331" s="232">
        <f>IF(N331="základná",J331,0)</f>
        <v>0</v>
      </c>
      <c r="BF331" s="232">
        <f>IF(N331="znížená",J331,0)</f>
        <v>0</v>
      </c>
      <c r="BG331" s="232">
        <f>IF(N331="zákl. prenesená",J331,0)</f>
        <v>0</v>
      </c>
      <c r="BH331" s="232">
        <f>IF(N331="zníž. prenesená",J331,0)</f>
        <v>0</v>
      </c>
      <c r="BI331" s="232">
        <f>IF(N331="nulová",J331,0)</f>
        <v>0</v>
      </c>
      <c r="BJ331" s="17" t="s">
        <v>132</v>
      </c>
      <c r="BK331" s="232">
        <f>ROUND(I331*H331,2)</f>
        <v>0</v>
      </c>
      <c r="BL331" s="17" t="s">
        <v>131</v>
      </c>
      <c r="BM331" s="231" t="s">
        <v>954</v>
      </c>
    </row>
    <row r="332" s="12" customFormat="1" ht="22.8" customHeight="1">
      <c r="A332" s="12"/>
      <c r="B332" s="203"/>
      <c r="C332" s="204"/>
      <c r="D332" s="205" t="s">
        <v>75</v>
      </c>
      <c r="E332" s="217" t="s">
        <v>579</v>
      </c>
      <c r="F332" s="217" t="s">
        <v>617</v>
      </c>
      <c r="G332" s="204"/>
      <c r="H332" s="204"/>
      <c r="I332" s="207"/>
      <c r="J332" s="218">
        <f>BK332</f>
        <v>0</v>
      </c>
      <c r="K332" s="204"/>
      <c r="L332" s="209"/>
      <c r="M332" s="210"/>
      <c r="N332" s="211"/>
      <c r="O332" s="211"/>
      <c r="P332" s="212">
        <f>SUM(P333:P335)</f>
        <v>0</v>
      </c>
      <c r="Q332" s="211"/>
      <c r="R332" s="212">
        <f>SUM(R333:R335)</f>
        <v>0.092399999999999996</v>
      </c>
      <c r="S332" s="211"/>
      <c r="T332" s="213">
        <f>SUM(T333:T335)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4" t="s">
        <v>84</v>
      </c>
      <c r="AT332" s="215" t="s">
        <v>75</v>
      </c>
      <c r="AU332" s="215" t="s">
        <v>84</v>
      </c>
      <c r="AY332" s="214" t="s">
        <v>125</v>
      </c>
      <c r="BK332" s="216">
        <f>SUM(BK333:BK335)</f>
        <v>0</v>
      </c>
    </row>
    <row r="333" s="2" customFormat="1" ht="21.0566" customHeight="1">
      <c r="A333" s="38"/>
      <c r="B333" s="39"/>
      <c r="C333" s="219" t="s">
        <v>467</v>
      </c>
      <c r="D333" s="219" t="s">
        <v>127</v>
      </c>
      <c r="E333" s="220" t="s">
        <v>955</v>
      </c>
      <c r="F333" s="221" t="s">
        <v>956</v>
      </c>
      <c r="G333" s="222" t="s">
        <v>136</v>
      </c>
      <c r="H333" s="223">
        <v>2</v>
      </c>
      <c r="I333" s="224"/>
      <c r="J333" s="225">
        <f>ROUND(I333*H333,2)</f>
        <v>0</v>
      </c>
      <c r="K333" s="226"/>
      <c r="L333" s="44"/>
      <c r="M333" s="227" t="s">
        <v>1</v>
      </c>
      <c r="N333" s="228" t="s">
        <v>42</v>
      </c>
      <c r="O333" s="91"/>
      <c r="P333" s="229">
        <f>O333*H333</f>
        <v>0</v>
      </c>
      <c r="Q333" s="229">
        <v>0.046199999999999998</v>
      </c>
      <c r="R333" s="229">
        <f>Q333*H333</f>
        <v>0.092399999999999996</v>
      </c>
      <c r="S333" s="229">
        <v>0</v>
      </c>
      <c r="T333" s="230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1" t="s">
        <v>131</v>
      </c>
      <c r="AT333" s="231" t="s">
        <v>127</v>
      </c>
      <c r="AU333" s="231" t="s">
        <v>132</v>
      </c>
      <c r="AY333" s="17" t="s">
        <v>125</v>
      </c>
      <c r="BE333" s="232">
        <f>IF(N333="základná",J333,0)</f>
        <v>0</v>
      </c>
      <c r="BF333" s="232">
        <f>IF(N333="znížená",J333,0)</f>
        <v>0</v>
      </c>
      <c r="BG333" s="232">
        <f>IF(N333="zákl. prenesená",J333,0)</f>
        <v>0</v>
      </c>
      <c r="BH333" s="232">
        <f>IF(N333="zníž. prenesená",J333,0)</f>
        <v>0</v>
      </c>
      <c r="BI333" s="232">
        <f>IF(N333="nulová",J333,0)</f>
        <v>0</v>
      </c>
      <c r="BJ333" s="17" t="s">
        <v>132</v>
      </c>
      <c r="BK333" s="232">
        <f>ROUND(I333*H333,2)</f>
        <v>0</v>
      </c>
      <c r="BL333" s="17" t="s">
        <v>131</v>
      </c>
      <c r="BM333" s="231" t="s">
        <v>957</v>
      </c>
    </row>
    <row r="334" s="13" customFormat="1">
      <c r="A334" s="13"/>
      <c r="B334" s="233"/>
      <c r="C334" s="234"/>
      <c r="D334" s="235" t="s">
        <v>182</v>
      </c>
      <c r="E334" s="236" t="s">
        <v>1</v>
      </c>
      <c r="F334" s="237" t="s">
        <v>132</v>
      </c>
      <c r="G334" s="234"/>
      <c r="H334" s="238">
        <v>2</v>
      </c>
      <c r="I334" s="239"/>
      <c r="J334" s="234"/>
      <c r="K334" s="234"/>
      <c r="L334" s="240"/>
      <c r="M334" s="241"/>
      <c r="N334" s="242"/>
      <c r="O334" s="242"/>
      <c r="P334" s="242"/>
      <c r="Q334" s="242"/>
      <c r="R334" s="242"/>
      <c r="S334" s="242"/>
      <c r="T334" s="24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4" t="s">
        <v>182</v>
      </c>
      <c r="AU334" s="244" t="s">
        <v>132</v>
      </c>
      <c r="AV334" s="13" t="s">
        <v>132</v>
      </c>
      <c r="AW334" s="13" t="s">
        <v>32</v>
      </c>
      <c r="AX334" s="13" t="s">
        <v>84</v>
      </c>
      <c r="AY334" s="244" t="s">
        <v>125</v>
      </c>
    </row>
    <row r="335" s="2" customFormat="1" ht="21.0566" customHeight="1">
      <c r="A335" s="38"/>
      <c r="B335" s="39"/>
      <c r="C335" s="219" t="s">
        <v>471</v>
      </c>
      <c r="D335" s="219" t="s">
        <v>127</v>
      </c>
      <c r="E335" s="220" t="s">
        <v>958</v>
      </c>
      <c r="F335" s="221" t="s">
        <v>959</v>
      </c>
      <c r="G335" s="222" t="s">
        <v>350</v>
      </c>
      <c r="H335" s="223">
        <v>311.26499999999999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42</v>
      </c>
      <c r="O335" s="91"/>
      <c r="P335" s="229">
        <f>O335*H335</f>
        <v>0</v>
      </c>
      <c r="Q335" s="229">
        <v>0</v>
      </c>
      <c r="R335" s="229">
        <f>Q335*H335</f>
        <v>0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131</v>
      </c>
      <c r="AT335" s="231" t="s">
        <v>127</v>
      </c>
      <c r="AU335" s="231" t="s">
        <v>132</v>
      </c>
      <c r="AY335" s="17" t="s">
        <v>125</v>
      </c>
      <c r="BE335" s="232">
        <f>IF(N335="základná",J335,0)</f>
        <v>0</v>
      </c>
      <c r="BF335" s="232">
        <f>IF(N335="znížená",J335,0)</f>
        <v>0</v>
      </c>
      <c r="BG335" s="232">
        <f>IF(N335="zákl. prenesená",J335,0)</f>
        <v>0</v>
      </c>
      <c r="BH335" s="232">
        <f>IF(N335="zníž. prenesená",J335,0)</f>
        <v>0</v>
      </c>
      <c r="BI335" s="232">
        <f>IF(N335="nulová",J335,0)</f>
        <v>0</v>
      </c>
      <c r="BJ335" s="17" t="s">
        <v>132</v>
      </c>
      <c r="BK335" s="232">
        <f>ROUND(I335*H335,2)</f>
        <v>0</v>
      </c>
      <c r="BL335" s="17" t="s">
        <v>131</v>
      </c>
      <c r="BM335" s="231" t="s">
        <v>960</v>
      </c>
    </row>
    <row r="336" s="12" customFormat="1" ht="25.92" customHeight="1">
      <c r="A336" s="12"/>
      <c r="B336" s="203"/>
      <c r="C336" s="204"/>
      <c r="D336" s="205" t="s">
        <v>75</v>
      </c>
      <c r="E336" s="206" t="s">
        <v>622</v>
      </c>
      <c r="F336" s="206" t="s">
        <v>623</v>
      </c>
      <c r="G336" s="204"/>
      <c r="H336" s="204"/>
      <c r="I336" s="207"/>
      <c r="J336" s="208">
        <f>BK336</f>
        <v>0</v>
      </c>
      <c r="K336" s="204"/>
      <c r="L336" s="209"/>
      <c r="M336" s="210"/>
      <c r="N336" s="211"/>
      <c r="O336" s="211"/>
      <c r="P336" s="212">
        <f>P337+P379</f>
        <v>0</v>
      </c>
      <c r="Q336" s="211"/>
      <c r="R336" s="212">
        <f>R337+R379</f>
        <v>0.64277963999999999</v>
      </c>
      <c r="S336" s="211"/>
      <c r="T336" s="213">
        <f>T337+T379</f>
        <v>0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14" t="s">
        <v>132</v>
      </c>
      <c r="AT336" s="215" t="s">
        <v>75</v>
      </c>
      <c r="AU336" s="215" t="s">
        <v>76</v>
      </c>
      <c r="AY336" s="214" t="s">
        <v>125</v>
      </c>
      <c r="BK336" s="216">
        <f>BK337+BK379</f>
        <v>0</v>
      </c>
    </row>
    <row r="337" s="12" customFormat="1" ht="22.8" customHeight="1">
      <c r="A337" s="12"/>
      <c r="B337" s="203"/>
      <c r="C337" s="204"/>
      <c r="D337" s="205" t="s">
        <v>75</v>
      </c>
      <c r="E337" s="217" t="s">
        <v>624</v>
      </c>
      <c r="F337" s="217" t="s">
        <v>625</v>
      </c>
      <c r="G337" s="204"/>
      <c r="H337" s="204"/>
      <c r="I337" s="207"/>
      <c r="J337" s="218">
        <f>BK337</f>
        <v>0</v>
      </c>
      <c r="K337" s="204"/>
      <c r="L337" s="209"/>
      <c r="M337" s="210"/>
      <c r="N337" s="211"/>
      <c r="O337" s="211"/>
      <c r="P337" s="212">
        <f>SUM(P338:P378)</f>
        <v>0</v>
      </c>
      <c r="Q337" s="211"/>
      <c r="R337" s="212">
        <f>SUM(R338:R378)</f>
        <v>0.60702964000000004</v>
      </c>
      <c r="S337" s="211"/>
      <c r="T337" s="213">
        <f>SUM(T338:T378)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214" t="s">
        <v>132</v>
      </c>
      <c r="AT337" s="215" t="s">
        <v>75</v>
      </c>
      <c r="AU337" s="215" t="s">
        <v>84</v>
      </c>
      <c r="AY337" s="214" t="s">
        <v>125</v>
      </c>
      <c r="BK337" s="216">
        <f>SUM(BK338:BK378)</f>
        <v>0</v>
      </c>
    </row>
    <row r="338" s="2" customFormat="1" ht="21.0566" customHeight="1">
      <c r="A338" s="38"/>
      <c r="B338" s="39"/>
      <c r="C338" s="219" t="s">
        <v>475</v>
      </c>
      <c r="D338" s="219" t="s">
        <v>127</v>
      </c>
      <c r="E338" s="220" t="s">
        <v>961</v>
      </c>
      <c r="F338" s="221" t="s">
        <v>962</v>
      </c>
      <c r="G338" s="222" t="s">
        <v>130</v>
      </c>
      <c r="H338" s="223">
        <v>9.7599999999999998</v>
      </c>
      <c r="I338" s="224"/>
      <c r="J338" s="225">
        <f>ROUND(I338*H338,2)</f>
        <v>0</v>
      </c>
      <c r="K338" s="226"/>
      <c r="L338" s="44"/>
      <c r="M338" s="227" t="s">
        <v>1</v>
      </c>
      <c r="N338" s="228" t="s">
        <v>42</v>
      </c>
      <c r="O338" s="91"/>
      <c r="P338" s="229">
        <f>O338*H338</f>
        <v>0</v>
      </c>
      <c r="Q338" s="229">
        <v>0</v>
      </c>
      <c r="R338" s="229">
        <f>Q338*H338</f>
        <v>0</v>
      </c>
      <c r="S338" s="229">
        <v>0</v>
      </c>
      <c r="T338" s="230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31" t="s">
        <v>193</v>
      </c>
      <c r="AT338" s="231" t="s">
        <v>127</v>
      </c>
      <c r="AU338" s="231" t="s">
        <v>132</v>
      </c>
      <c r="AY338" s="17" t="s">
        <v>125</v>
      </c>
      <c r="BE338" s="232">
        <f>IF(N338="základná",J338,0)</f>
        <v>0</v>
      </c>
      <c r="BF338" s="232">
        <f>IF(N338="znížená",J338,0)</f>
        <v>0</v>
      </c>
      <c r="BG338" s="232">
        <f>IF(N338="zákl. prenesená",J338,0)</f>
        <v>0</v>
      </c>
      <c r="BH338" s="232">
        <f>IF(N338="zníž. prenesená",J338,0)</f>
        <v>0</v>
      </c>
      <c r="BI338" s="232">
        <f>IF(N338="nulová",J338,0)</f>
        <v>0</v>
      </c>
      <c r="BJ338" s="17" t="s">
        <v>132</v>
      </c>
      <c r="BK338" s="232">
        <f>ROUND(I338*H338,2)</f>
        <v>0</v>
      </c>
      <c r="BL338" s="17" t="s">
        <v>193</v>
      </c>
      <c r="BM338" s="231" t="s">
        <v>963</v>
      </c>
    </row>
    <row r="339" s="13" customFormat="1">
      <c r="A339" s="13"/>
      <c r="B339" s="233"/>
      <c r="C339" s="234"/>
      <c r="D339" s="235" t="s">
        <v>182</v>
      </c>
      <c r="E339" s="236" t="s">
        <v>1</v>
      </c>
      <c r="F339" s="237" t="s">
        <v>964</v>
      </c>
      <c r="G339" s="234"/>
      <c r="H339" s="238">
        <v>9.7599999999999998</v>
      </c>
      <c r="I339" s="239"/>
      <c r="J339" s="234"/>
      <c r="K339" s="234"/>
      <c r="L339" s="240"/>
      <c r="M339" s="241"/>
      <c r="N339" s="242"/>
      <c r="O339" s="242"/>
      <c r="P339" s="242"/>
      <c r="Q339" s="242"/>
      <c r="R339" s="242"/>
      <c r="S339" s="242"/>
      <c r="T339" s="24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4" t="s">
        <v>182</v>
      </c>
      <c r="AU339" s="244" t="s">
        <v>132</v>
      </c>
      <c r="AV339" s="13" t="s">
        <v>132</v>
      </c>
      <c r="AW339" s="13" t="s">
        <v>32</v>
      </c>
      <c r="AX339" s="13" t="s">
        <v>84</v>
      </c>
      <c r="AY339" s="244" t="s">
        <v>125</v>
      </c>
    </row>
    <row r="340" s="2" customFormat="1" ht="16.30189" customHeight="1">
      <c r="A340" s="38"/>
      <c r="B340" s="39"/>
      <c r="C340" s="256" t="s">
        <v>479</v>
      </c>
      <c r="D340" s="256" t="s">
        <v>215</v>
      </c>
      <c r="E340" s="257" t="s">
        <v>632</v>
      </c>
      <c r="F340" s="258" t="s">
        <v>633</v>
      </c>
      <c r="G340" s="259" t="s">
        <v>350</v>
      </c>
      <c r="H340" s="260">
        <v>0.0030000000000000001</v>
      </c>
      <c r="I340" s="261"/>
      <c r="J340" s="262">
        <f>ROUND(I340*H340,2)</f>
        <v>0</v>
      </c>
      <c r="K340" s="263"/>
      <c r="L340" s="264"/>
      <c r="M340" s="265" t="s">
        <v>1</v>
      </c>
      <c r="N340" s="266" t="s">
        <v>42</v>
      </c>
      <c r="O340" s="91"/>
      <c r="P340" s="229">
        <f>O340*H340</f>
        <v>0</v>
      </c>
      <c r="Q340" s="229">
        <v>1</v>
      </c>
      <c r="R340" s="229">
        <f>Q340*H340</f>
        <v>0.0030000000000000001</v>
      </c>
      <c r="S340" s="229">
        <v>0</v>
      </c>
      <c r="T340" s="230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31" t="s">
        <v>269</v>
      </c>
      <c r="AT340" s="231" t="s">
        <v>215</v>
      </c>
      <c r="AU340" s="231" t="s">
        <v>132</v>
      </c>
      <c r="AY340" s="17" t="s">
        <v>125</v>
      </c>
      <c r="BE340" s="232">
        <f>IF(N340="základná",J340,0)</f>
        <v>0</v>
      </c>
      <c r="BF340" s="232">
        <f>IF(N340="znížená",J340,0)</f>
        <v>0</v>
      </c>
      <c r="BG340" s="232">
        <f>IF(N340="zákl. prenesená",J340,0)</f>
        <v>0</v>
      </c>
      <c r="BH340" s="232">
        <f>IF(N340="zníž. prenesená",J340,0)</f>
        <v>0</v>
      </c>
      <c r="BI340" s="232">
        <f>IF(N340="nulová",J340,0)</f>
        <v>0</v>
      </c>
      <c r="BJ340" s="17" t="s">
        <v>132</v>
      </c>
      <c r="BK340" s="232">
        <f>ROUND(I340*H340,2)</f>
        <v>0</v>
      </c>
      <c r="BL340" s="17" t="s">
        <v>193</v>
      </c>
      <c r="BM340" s="231" t="s">
        <v>965</v>
      </c>
    </row>
    <row r="341" s="13" customFormat="1">
      <c r="A341" s="13"/>
      <c r="B341" s="233"/>
      <c r="C341" s="234"/>
      <c r="D341" s="235" t="s">
        <v>182</v>
      </c>
      <c r="E341" s="234"/>
      <c r="F341" s="237" t="s">
        <v>966</v>
      </c>
      <c r="G341" s="234"/>
      <c r="H341" s="238">
        <v>0.0030000000000000001</v>
      </c>
      <c r="I341" s="239"/>
      <c r="J341" s="234"/>
      <c r="K341" s="234"/>
      <c r="L341" s="240"/>
      <c r="M341" s="241"/>
      <c r="N341" s="242"/>
      <c r="O341" s="242"/>
      <c r="P341" s="242"/>
      <c r="Q341" s="242"/>
      <c r="R341" s="242"/>
      <c r="S341" s="242"/>
      <c r="T341" s="24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4" t="s">
        <v>182</v>
      </c>
      <c r="AU341" s="244" t="s">
        <v>132</v>
      </c>
      <c r="AV341" s="13" t="s">
        <v>132</v>
      </c>
      <c r="AW341" s="13" t="s">
        <v>4</v>
      </c>
      <c r="AX341" s="13" t="s">
        <v>84</v>
      </c>
      <c r="AY341" s="244" t="s">
        <v>125</v>
      </c>
    </row>
    <row r="342" s="2" customFormat="1" ht="21.0566" customHeight="1">
      <c r="A342" s="38"/>
      <c r="B342" s="39"/>
      <c r="C342" s="219" t="s">
        <v>483</v>
      </c>
      <c r="D342" s="219" t="s">
        <v>127</v>
      </c>
      <c r="E342" s="220" t="s">
        <v>627</v>
      </c>
      <c r="F342" s="221" t="s">
        <v>967</v>
      </c>
      <c r="G342" s="222" t="s">
        <v>130</v>
      </c>
      <c r="H342" s="223">
        <v>67.066999999999993</v>
      </c>
      <c r="I342" s="224"/>
      <c r="J342" s="225">
        <f>ROUND(I342*H342,2)</f>
        <v>0</v>
      </c>
      <c r="K342" s="226"/>
      <c r="L342" s="44"/>
      <c r="M342" s="227" t="s">
        <v>1</v>
      </c>
      <c r="N342" s="228" t="s">
        <v>42</v>
      </c>
      <c r="O342" s="91"/>
      <c r="P342" s="229">
        <f>O342*H342</f>
        <v>0</v>
      </c>
      <c r="Q342" s="229">
        <v>0</v>
      </c>
      <c r="R342" s="229">
        <f>Q342*H342</f>
        <v>0</v>
      </c>
      <c r="S342" s="229">
        <v>0</v>
      </c>
      <c r="T342" s="230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231" t="s">
        <v>193</v>
      </c>
      <c r="AT342" s="231" t="s">
        <v>127</v>
      </c>
      <c r="AU342" s="231" t="s">
        <v>132</v>
      </c>
      <c r="AY342" s="17" t="s">
        <v>125</v>
      </c>
      <c r="BE342" s="232">
        <f>IF(N342="základná",J342,0)</f>
        <v>0</v>
      </c>
      <c r="BF342" s="232">
        <f>IF(N342="znížená",J342,0)</f>
        <v>0</v>
      </c>
      <c r="BG342" s="232">
        <f>IF(N342="zákl. prenesená",J342,0)</f>
        <v>0</v>
      </c>
      <c r="BH342" s="232">
        <f>IF(N342="zníž. prenesená",J342,0)</f>
        <v>0</v>
      </c>
      <c r="BI342" s="232">
        <f>IF(N342="nulová",J342,0)</f>
        <v>0</v>
      </c>
      <c r="BJ342" s="17" t="s">
        <v>132</v>
      </c>
      <c r="BK342" s="232">
        <f>ROUND(I342*H342,2)</f>
        <v>0</v>
      </c>
      <c r="BL342" s="17" t="s">
        <v>193</v>
      </c>
      <c r="BM342" s="231" t="s">
        <v>968</v>
      </c>
    </row>
    <row r="343" s="13" customFormat="1">
      <c r="A343" s="13"/>
      <c r="B343" s="233"/>
      <c r="C343" s="234"/>
      <c r="D343" s="235" t="s">
        <v>182</v>
      </c>
      <c r="E343" s="236" t="s">
        <v>1</v>
      </c>
      <c r="F343" s="237" t="s">
        <v>810</v>
      </c>
      <c r="G343" s="234"/>
      <c r="H343" s="238">
        <v>46.287999999999997</v>
      </c>
      <c r="I343" s="239"/>
      <c r="J343" s="234"/>
      <c r="K343" s="234"/>
      <c r="L343" s="240"/>
      <c r="M343" s="241"/>
      <c r="N343" s="242"/>
      <c r="O343" s="242"/>
      <c r="P343" s="242"/>
      <c r="Q343" s="242"/>
      <c r="R343" s="242"/>
      <c r="S343" s="242"/>
      <c r="T343" s="24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4" t="s">
        <v>182</v>
      </c>
      <c r="AU343" s="244" t="s">
        <v>132</v>
      </c>
      <c r="AV343" s="13" t="s">
        <v>132</v>
      </c>
      <c r="AW343" s="13" t="s">
        <v>32</v>
      </c>
      <c r="AX343" s="13" t="s">
        <v>76</v>
      </c>
      <c r="AY343" s="244" t="s">
        <v>125</v>
      </c>
    </row>
    <row r="344" s="13" customFormat="1">
      <c r="A344" s="13"/>
      <c r="B344" s="233"/>
      <c r="C344" s="234"/>
      <c r="D344" s="235" t="s">
        <v>182</v>
      </c>
      <c r="E344" s="236" t="s">
        <v>1</v>
      </c>
      <c r="F344" s="237" t="s">
        <v>969</v>
      </c>
      <c r="G344" s="234"/>
      <c r="H344" s="238">
        <v>20.779</v>
      </c>
      <c r="I344" s="239"/>
      <c r="J344" s="234"/>
      <c r="K344" s="234"/>
      <c r="L344" s="240"/>
      <c r="M344" s="241"/>
      <c r="N344" s="242"/>
      <c r="O344" s="242"/>
      <c r="P344" s="242"/>
      <c r="Q344" s="242"/>
      <c r="R344" s="242"/>
      <c r="S344" s="242"/>
      <c r="T344" s="24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4" t="s">
        <v>182</v>
      </c>
      <c r="AU344" s="244" t="s">
        <v>132</v>
      </c>
      <c r="AV344" s="13" t="s">
        <v>132</v>
      </c>
      <c r="AW344" s="13" t="s">
        <v>32</v>
      </c>
      <c r="AX344" s="13" t="s">
        <v>76</v>
      </c>
      <c r="AY344" s="244" t="s">
        <v>125</v>
      </c>
    </row>
    <row r="345" s="14" customFormat="1">
      <c r="A345" s="14"/>
      <c r="B345" s="245"/>
      <c r="C345" s="246"/>
      <c r="D345" s="235" t="s">
        <v>182</v>
      </c>
      <c r="E345" s="247" t="s">
        <v>1</v>
      </c>
      <c r="F345" s="248" t="s">
        <v>209</v>
      </c>
      <c r="G345" s="246"/>
      <c r="H345" s="249">
        <v>67.066999999999993</v>
      </c>
      <c r="I345" s="250"/>
      <c r="J345" s="246"/>
      <c r="K345" s="246"/>
      <c r="L345" s="251"/>
      <c r="M345" s="252"/>
      <c r="N345" s="253"/>
      <c r="O345" s="253"/>
      <c r="P345" s="253"/>
      <c r="Q345" s="253"/>
      <c r="R345" s="253"/>
      <c r="S345" s="253"/>
      <c r="T345" s="25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5" t="s">
        <v>182</v>
      </c>
      <c r="AU345" s="255" t="s">
        <v>132</v>
      </c>
      <c r="AV345" s="14" t="s">
        <v>131</v>
      </c>
      <c r="AW345" s="14" t="s">
        <v>32</v>
      </c>
      <c r="AX345" s="14" t="s">
        <v>84</v>
      </c>
      <c r="AY345" s="255" t="s">
        <v>125</v>
      </c>
    </row>
    <row r="346" s="2" customFormat="1" ht="16.30189" customHeight="1">
      <c r="A346" s="38"/>
      <c r="B346" s="39"/>
      <c r="C346" s="256" t="s">
        <v>487</v>
      </c>
      <c r="D346" s="256" t="s">
        <v>215</v>
      </c>
      <c r="E346" s="257" t="s">
        <v>632</v>
      </c>
      <c r="F346" s="258" t="s">
        <v>633</v>
      </c>
      <c r="G346" s="259" t="s">
        <v>350</v>
      </c>
      <c r="H346" s="260">
        <v>0.023</v>
      </c>
      <c r="I346" s="261"/>
      <c r="J346" s="262">
        <f>ROUND(I346*H346,2)</f>
        <v>0</v>
      </c>
      <c r="K346" s="263"/>
      <c r="L346" s="264"/>
      <c r="M346" s="265" t="s">
        <v>1</v>
      </c>
      <c r="N346" s="266" t="s">
        <v>42</v>
      </c>
      <c r="O346" s="91"/>
      <c r="P346" s="229">
        <f>O346*H346</f>
        <v>0</v>
      </c>
      <c r="Q346" s="229">
        <v>1</v>
      </c>
      <c r="R346" s="229">
        <f>Q346*H346</f>
        <v>0.023</v>
      </c>
      <c r="S346" s="229">
        <v>0</v>
      </c>
      <c r="T346" s="23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31" t="s">
        <v>269</v>
      </c>
      <c r="AT346" s="231" t="s">
        <v>215</v>
      </c>
      <c r="AU346" s="231" t="s">
        <v>132</v>
      </c>
      <c r="AY346" s="17" t="s">
        <v>125</v>
      </c>
      <c r="BE346" s="232">
        <f>IF(N346="základná",J346,0)</f>
        <v>0</v>
      </c>
      <c r="BF346" s="232">
        <f>IF(N346="znížená",J346,0)</f>
        <v>0</v>
      </c>
      <c r="BG346" s="232">
        <f>IF(N346="zákl. prenesená",J346,0)</f>
        <v>0</v>
      </c>
      <c r="BH346" s="232">
        <f>IF(N346="zníž. prenesená",J346,0)</f>
        <v>0</v>
      </c>
      <c r="BI346" s="232">
        <f>IF(N346="nulová",J346,0)</f>
        <v>0</v>
      </c>
      <c r="BJ346" s="17" t="s">
        <v>132</v>
      </c>
      <c r="BK346" s="232">
        <f>ROUND(I346*H346,2)</f>
        <v>0</v>
      </c>
      <c r="BL346" s="17" t="s">
        <v>193</v>
      </c>
      <c r="BM346" s="231" t="s">
        <v>970</v>
      </c>
    </row>
    <row r="347" s="13" customFormat="1">
      <c r="A347" s="13"/>
      <c r="B347" s="233"/>
      <c r="C347" s="234"/>
      <c r="D347" s="235" t="s">
        <v>182</v>
      </c>
      <c r="E347" s="234"/>
      <c r="F347" s="237" t="s">
        <v>971</v>
      </c>
      <c r="G347" s="234"/>
      <c r="H347" s="238">
        <v>0.023</v>
      </c>
      <c r="I347" s="239"/>
      <c r="J347" s="234"/>
      <c r="K347" s="234"/>
      <c r="L347" s="240"/>
      <c r="M347" s="241"/>
      <c r="N347" s="242"/>
      <c r="O347" s="242"/>
      <c r="P347" s="242"/>
      <c r="Q347" s="242"/>
      <c r="R347" s="242"/>
      <c r="S347" s="242"/>
      <c r="T347" s="24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4" t="s">
        <v>182</v>
      </c>
      <c r="AU347" s="244" t="s">
        <v>132</v>
      </c>
      <c r="AV347" s="13" t="s">
        <v>132</v>
      </c>
      <c r="AW347" s="13" t="s">
        <v>4</v>
      </c>
      <c r="AX347" s="13" t="s">
        <v>84</v>
      </c>
      <c r="AY347" s="244" t="s">
        <v>125</v>
      </c>
    </row>
    <row r="348" s="2" customFormat="1" ht="21.0566" customHeight="1">
      <c r="A348" s="38"/>
      <c r="B348" s="39"/>
      <c r="C348" s="219" t="s">
        <v>491</v>
      </c>
      <c r="D348" s="219" t="s">
        <v>127</v>
      </c>
      <c r="E348" s="220" t="s">
        <v>972</v>
      </c>
      <c r="F348" s="221" t="s">
        <v>973</v>
      </c>
      <c r="G348" s="222" t="s">
        <v>130</v>
      </c>
      <c r="H348" s="223">
        <v>19.52</v>
      </c>
      <c r="I348" s="224"/>
      <c r="J348" s="225">
        <f>ROUND(I348*H348,2)</f>
        <v>0</v>
      </c>
      <c r="K348" s="226"/>
      <c r="L348" s="44"/>
      <c r="M348" s="227" t="s">
        <v>1</v>
      </c>
      <c r="N348" s="228" t="s">
        <v>42</v>
      </c>
      <c r="O348" s="91"/>
      <c r="P348" s="229">
        <f>O348*H348</f>
        <v>0</v>
      </c>
      <c r="Q348" s="229">
        <v>0.00023000000000000001</v>
      </c>
      <c r="R348" s="229">
        <f>Q348*H348</f>
        <v>0.0044895999999999998</v>
      </c>
      <c r="S348" s="229">
        <v>0</v>
      </c>
      <c r="T348" s="23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231" t="s">
        <v>193</v>
      </c>
      <c r="AT348" s="231" t="s">
        <v>127</v>
      </c>
      <c r="AU348" s="231" t="s">
        <v>132</v>
      </c>
      <c r="AY348" s="17" t="s">
        <v>125</v>
      </c>
      <c r="BE348" s="232">
        <f>IF(N348="základná",J348,0)</f>
        <v>0</v>
      </c>
      <c r="BF348" s="232">
        <f>IF(N348="znížená",J348,0)</f>
        <v>0</v>
      </c>
      <c r="BG348" s="232">
        <f>IF(N348="zákl. prenesená",J348,0)</f>
        <v>0</v>
      </c>
      <c r="BH348" s="232">
        <f>IF(N348="zníž. prenesená",J348,0)</f>
        <v>0</v>
      </c>
      <c r="BI348" s="232">
        <f>IF(N348="nulová",J348,0)</f>
        <v>0</v>
      </c>
      <c r="BJ348" s="17" t="s">
        <v>132</v>
      </c>
      <c r="BK348" s="232">
        <f>ROUND(I348*H348,2)</f>
        <v>0</v>
      </c>
      <c r="BL348" s="17" t="s">
        <v>193</v>
      </c>
      <c r="BM348" s="231" t="s">
        <v>974</v>
      </c>
    </row>
    <row r="349" s="13" customFormat="1">
      <c r="A349" s="13"/>
      <c r="B349" s="233"/>
      <c r="C349" s="234"/>
      <c r="D349" s="235" t="s">
        <v>182</v>
      </c>
      <c r="E349" s="236" t="s">
        <v>1</v>
      </c>
      <c r="F349" s="237" t="s">
        <v>975</v>
      </c>
      <c r="G349" s="234"/>
      <c r="H349" s="238">
        <v>19.52</v>
      </c>
      <c r="I349" s="239"/>
      <c r="J349" s="234"/>
      <c r="K349" s="234"/>
      <c r="L349" s="240"/>
      <c r="M349" s="241"/>
      <c r="N349" s="242"/>
      <c r="O349" s="242"/>
      <c r="P349" s="242"/>
      <c r="Q349" s="242"/>
      <c r="R349" s="242"/>
      <c r="S349" s="242"/>
      <c r="T349" s="24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4" t="s">
        <v>182</v>
      </c>
      <c r="AU349" s="244" t="s">
        <v>132</v>
      </c>
      <c r="AV349" s="13" t="s">
        <v>132</v>
      </c>
      <c r="AW349" s="13" t="s">
        <v>32</v>
      </c>
      <c r="AX349" s="13" t="s">
        <v>84</v>
      </c>
      <c r="AY349" s="244" t="s">
        <v>125</v>
      </c>
    </row>
    <row r="350" s="2" customFormat="1" ht="16.30189" customHeight="1">
      <c r="A350" s="38"/>
      <c r="B350" s="39"/>
      <c r="C350" s="256" t="s">
        <v>496</v>
      </c>
      <c r="D350" s="256" t="s">
        <v>215</v>
      </c>
      <c r="E350" s="257" t="s">
        <v>642</v>
      </c>
      <c r="F350" s="258" t="s">
        <v>643</v>
      </c>
      <c r="G350" s="259" t="s">
        <v>350</v>
      </c>
      <c r="H350" s="260">
        <v>0.029000000000000001</v>
      </c>
      <c r="I350" s="261"/>
      <c r="J350" s="262">
        <f>ROUND(I350*H350,2)</f>
        <v>0</v>
      </c>
      <c r="K350" s="263"/>
      <c r="L350" s="264"/>
      <c r="M350" s="265" t="s">
        <v>1</v>
      </c>
      <c r="N350" s="266" t="s">
        <v>42</v>
      </c>
      <c r="O350" s="91"/>
      <c r="P350" s="229">
        <f>O350*H350</f>
        <v>0</v>
      </c>
      <c r="Q350" s="229">
        <v>1</v>
      </c>
      <c r="R350" s="229">
        <f>Q350*H350</f>
        <v>0.029000000000000001</v>
      </c>
      <c r="S350" s="229">
        <v>0</v>
      </c>
      <c r="T350" s="230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231" t="s">
        <v>269</v>
      </c>
      <c r="AT350" s="231" t="s">
        <v>215</v>
      </c>
      <c r="AU350" s="231" t="s">
        <v>132</v>
      </c>
      <c r="AY350" s="17" t="s">
        <v>125</v>
      </c>
      <c r="BE350" s="232">
        <f>IF(N350="základná",J350,0)</f>
        <v>0</v>
      </c>
      <c r="BF350" s="232">
        <f>IF(N350="znížená",J350,0)</f>
        <v>0</v>
      </c>
      <c r="BG350" s="232">
        <f>IF(N350="zákl. prenesená",J350,0)</f>
        <v>0</v>
      </c>
      <c r="BH350" s="232">
        <f>IF(N350="zníž. prenesená",J350,0)</f>
        <v>0</v>
      </c>
      <c r="BI350" s="232">
        <f>IF(N350="nulová",J350,0)</f>
        <v>0</v>
      </c>
      <c r="BJ350" s="17" t="s">
        <v>132</v>
      </c>
      <c r="BK350" s="232">
        <f>ROUND(I350*H350,2)</f>
        <v>0</v>
      </c>
      <c r="BL350" s="17" t="s">
        <v>193</v>
      </c>
      <c r="BM350" s="231" t="s">
        <v>976</v>
      </c>
    </row>
    <row r="351" s="13" customFormat="1">
      <c r="A351" s="13"/>
      <c r="B351" s="233"/>
      <c r="C351" s="234"/>
      <c r="D351" s="235" t="s">
        <v>182</v>
      </c>
      <c r="E351" s="234"/>
      <c r="F351" s="237" t="s">
        <v>977</v>
      </c>
      <c r="G351" s="234"/>
      <c r="H351" s="238">
        <v>0.029000000000000001</v>
      </c>
      <c r="I351" s="239"/>
      <c r="J351" s="234"/>
      <c r="K351" s="234"/>
      <c r="L351" s="240"/>
      <c r="M351" s="241"/>
      <c r="N351" s="242"/>
      <c r="O351" s="242"/>
      <c r="P351" s="242"/>
      <c r="Q351" s="242"/>
      <c r="R351" s="242"/>
      <c r="S351" s="242"/>
      <c r="T351" s="24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4" t="s">
        <v>182</v>
      </c>
      <c r="AU351" s="244" t="s">
        <v>132</v>
      </c>
      <c r="AV351" s="13" t="s">
        <v>132</v>
      </c>
      <c r="AW351" s="13" t="s">
        <v>4</v>
      </c>
      <c r="AX351" s="13" t="s">
        <v>84</v>
      </c>
      <c r="AY351" s="244" t="s">
        <v>125</v>
      </c>
    </row>
    <row r="352" s="2" customFormat="1" ht="21.0566" customHeight="1">
      <c r="A352" s="38"/>
      <c r="B352" s="39"/>
      <c r="C352" s="219" t="s">
        <v>500</v>
      </c>
      <c r="D352" s="219" t="s">
        <v>127</v>
      </c>
      <c r="E352" s="220" t="s">
        <v>637</v>
      </c>
      <c r="F352" s="221" t="s">
        <v>638</v>
      </c>
      <c r="G352" s="222" t="s">
        <v>130</v>
      </c>
      <c r="H352" s="223">
        <v>134.13399999999999</v>
      </c>
      <c r="I352" s="224"/>
      <c r="J352" s="225">
        <f>ROUND(I352*H352,2)</f>
        <v>0</v>
      </c>
      <c r="K352" s="226"/>
      <c r="L352" s="44"/>
      <c r="M352" s="227" t="s">
        <v>1</v>
      </c>
      <c r="N352" s="228" t="s">
        <v>42</v>
      </c>
      <c r="O352" s="91"/>
      <c r="P352" s="229">
        <f>O352*H352</f>
        <v>0</v>
      </c>
      <c r="Q352" s="229">
        <v>0.00025999999999999998</v>
      </c>
      <c r="R352" s="229">
        <f>Q352*H352</f>
        <v>0.03487483999999999</v>
      </c>
      <c r="S352" s="229">
        <v>0</v>
      </c>
      <c r="T352" s="230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31" t="s">
        <v>193</v>
      </c>
      <c r="AT352" s="231" t="s">
        <v>127</v>
      </c>
      <c r="AU352" s="231" t="s">
        <v>132</v>
      </c>
      <c r="AY352" s="17" t="s">
        <v>125</v>
      </c>
      <c r="BE352" s="232">
        <f>IF(N352="základná",J352,0)</f>
        <v>0</v>
      </c>
      <c r="BF352" s="232">
        <f>IF(N352="znížená",J352,0)</f>
        <v>0</v>
      </c>
      <c r="BG352" s="232">
        <f>IF(N352="zákl. prenesená",J352,0)</f>
        <v>0</v>
      </c>
      <c r="BH352" s="232">
        <f>IF(N352="zníž. prenesená",J352,0)</f>
        <v>0</v>
      </c>
      <c r="BI352" s="232">
        <f>IF(N352="nulová",J352,0)</f>
        <v>0</v>
      </c>
      <c r="BJ352" s="17" t="s">
        <v>132</v>
      </c>
      <c r="BK352" s="232">
        <f>ROUND(I352*H352,2)</f>
        <v>0</v>
      </c>
      <c r="BL352" s="17" t="s">
        <v>193</v>
      </c>
      <c r="BM352" s="231" t="s">
        <v>978</v>
      </c>
    </row>
    <row r="353" s="13" customFormat="1">
      <c r="A353" s="13"/>
      <c r="B353" s="233"/>
      <c r="C353" s="234"/>
      <c r="D353" s="235" t="s">
        <v>182</v>
      </c>
      <c r="E353" s="236" t="s">
        <v>1</v>
      </c>
      <c r="F353" s="237" t="s">
        <v>979</v>
      </c>
      <c r="G353" s="234"/>
      <c r="H353" s="238">
        <v>134.13399999999999</v>
      </c>
      <c r="I353" s="239"/>
      <c r="J353" s="234"/>
      <c r="K353" s="234"/>
      <c r="L353" s="240"/>
      <c r="M353" s="241"/>
      <c r="N353" s="242"/>
      <c r="O353" s="242"/>
      <c r="P353" s="242"/>
      <c r="Q353" s="242"/>
      <c r="R353" s="242"/>
      <c r="S353" s="242"/>
      <c r="T353" s="24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4" t="s">
        <v>182</v>
      </c>
      <c r="AU353" s="244" t="s">
        <v>132</v>
      </c>
      <c r="AV353" s="13" t="s">
        <v>132</v>
      </c>
      <c r="AW353" s="13" t="s">
        <v>32</v>
      </c>
      <c r="AX353" s="13" t="s">
        <v>76</v>
      </c>
      <c r="AY353" s="244" t="s">
        <v>125</v>
      </c>
    </row>
    <row r="354" s="2" customFormat="1" ht="16.30189" customHeight="1">
      <c r="A354" s="38"/>
      <c r="B354" s="39"/>
      <c r="C354" s="256" t="s">
        <v>504</v>
      </c>
      <c r="D354" s="256" t="s">
        <v>215</v>
      </c>
      <c r="E354" s="257" t="s">
        <v>642</v>
      </c>
      <c r="F354" s="258" t="s">
        <v>643</v>
      </c>
      <c r="G354" s="259" t="s">
        <v>350</v>
      </c>
      <c r="H354" s="260">
        <v>0.22800000000000001</v>
      </c>
      <c r="I354" s="261"/>
      <c r="J354" s="262">
        <f>ROUND(I354*H354,2)</f>
        <v>0</v>
      </c>
      <c r="K354" s="263"/>
      <c r="L354" s="264"/>
      <c r="M354" s="265" t="s">
        <v>1</v>
      </c>
      <c r="N354" s="266" t="s">
        <v>42</v>
      </c>
      <c r="O354" s="91"/>
      <c r="P354" s="229">
        <f>O354*H354</f>
        <v>0</v>
      </c>
      <c r="Q354" s="229">
        <v>1</v>
      </c>
      <c r="R354" s="229">
        <f>Q354*H354</f>
        <v>0.22800000000000001</v>
      </c>
      <c r="S354" s="229">
        <v>0</v>
      </c>
      <c r="T354" s="230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31" t="s">
        <v>269</v>
      </c>
      <c r="AT354" s="231" t="s">
        <v>215</v>
      </c>
      <c r="AU354" s="231" t="s">
        <v>132</v>
      </c>
      <c r="AY354" s="17" t="s">
        <v>125</v>
      </c>
      <c r="BE354" s="232">
        <f>IF(N354="základná",J354,0)</f>
        <v>0</v>
      </c>
      <c r="BF354" s="232">
        <f>IF(N354="znížená",J354,0)</f>
        <v>0</v>
      </c>
      <c r="BG354" s="232">
        <f>IF(N354="zákl. prenesená",J354,0)</f>
        <v>0</v>
      </c>
      <c r="BH354" s="232">
        <f>IF(N354="zníž. prenesená",J354,0)</f>
        <v>0</v>
      </c>
      <c r="BI354" s="232">
        <f>IF(N354="nulová",J354,0)</f>
        <v>0</v>
      </c>
      <c r="BJ354" s="17" t="s">
        <v>132</v>
      </c>
      <c r="BK354" s="232">
        <f>ROUND(I354*H354,2)</f>
        <v>0</v>
      </c>
      <c r="BL354" s="17" t="s">
        <v>193</v>
      </c>
      <c r="BM354" s="231" t="s">
        <v>980</v>
      </c>
    </row>
    <row r="355" s="13" customFormat="1">
      <c r="A355" s="13"/>
      <c r="B355" s="233"/>
      <c r="C355" s="234"/>
      <c r="D355" s="235" t="s">
        <v>182</v>
      </c>
      <c r="E355" s="234"/>
      <c r="F355" s="237" t="s">
        <v>981</v>
      </c>
      <c r="G355" s="234"/>
      <c r="H355" s="238">
        <v>0.22800000000000001</v>
      </c>
      <c r="I355" s="239"/>
      <c r="J355" s="234"/>
      <c r="K355" s="234"/>
      <c r="L355" s="240"/>
      <c r="M355" s="241"/>
      <c r="N355" s="242"/>
      <c r="O355" s="242"/>
      <c r="P355" s="242"/>
      <c r="Q355" s="242"/>
      <c r="R355" s="242"/>
      <c r="S355" s="242"/>
      <c r="T355" s="24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4" t="s">
        <v>182</v>
      </c>
      <c r="AU355" s="244" t="s">
        <v>132</v>
      </c>
      <c r="AV355" s="13" t="s">
        <v>132</v>
      </c>
      <c r="AW355" s="13" t="s">
        <v>4</v>
      </c>
      <c r="AX355" s="13" t="s">
        <v>84</v>
      </c>
      <c r="AY355" s="244" t="s">
        <v>125</v>
      </c>
    </row>
    <row r="356" s="2" customFormat="1" ht="21.0566" customHeight="1">
      <c r="A356" s="38"/>
      <c r="B356" s="39"/>
      <c r="C356" s="219" t="s">
        <v>509</v>
      </c>
      <c r="D356" s="219" t="s">
        <v>127</v>
      </c>
      <c r="E356" s="220" t="s">
        <v>982</v>
      </c>
      <c r="F356" s="221" t="s">
        <v>983</v>
      </c>
      <c r="G356" s="222" t="s">
        <v>130</v>
      </c>
      <c r="H356" s="223">
        <v>1.3999999999999999</v>
      </c>
      <c r="I356" s="224"/>
      <c r="J356" s="225">
        <f>ROUND(I356*H356,2)</f>
        <v>0</v>
      </c>
      <c r="K356" s="226"/>
      <c r="L356" s="44"/>
      <c r="M356" s="227" t="s">
        <v>1</v>
      </c>
      <c r="N356" s="228" t="s">
        <v>42</v>
      </c>
      <c r="O356" s="91"/>
      <c r="P356" s="229">
        <f>O356*H356</f>
        <v>0</v>
      </c>
      <c r="Q356" s="229">
        <v>0</v>
      </c>
      <c r="R356" s="229">
        <f>Q356*H356</f>
        <v>0</v>
      </c>
      <c r="S356" s="229">
        <v>0</v>
      </c>
      <c r="T356" s="23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231" t="s">
        <v>193</v>
      </c>
      <c r="AT356" s="231" t="s">
        <v>127</v>
      </c>
      <c r="AU356" s="231" t="s">
        <v>132</v>
      </c>
      <c r="AY356" s="17" t="s">
        <v>125</v>
      </c>
      <c r="BE356" s="232">
        <f>IF(N356="základná",J356,0)</f>
        <v>0</v>
      </c>
      <c r="BF356" s="232">
        <f>IF(N356="znížená",J356,0)</f>
        <v>0</v>
      </c>
      <c r="BG356" s="232">
        <f>IF(N356="zákl. prenesená",J356,0)</f>
        <v>0</v>
      </c>
      <c r="BH356" s="232">
        <f>IF(N356="zníž. prenesená",J356,0)</f>
        <v>0</v>
      </c>
      <c r="BI356" s="232">
        <f>IF(N356="nulová",J356,0)</f>
        <v>0</v>
      </c>
      <c r="BJ356" s="17" t="s">
        <v>132</v>
      </c>
      <c r="BK356" s="232">
        <f>ROUND(I356*H356,2)</f>
        <v>0</v>
      </c>
      <c r="BL356" s="17" t="s">
        <v>193</v>
      </c>
      <c r="BM356" s="231" t="s">
        <v>984</v>
      </c>
    </row>
    <row r="357" s="13" customFormat="1">
      <c r="A357" s="13"/>
      <c r="B357" s="233"/>
      <c r="C357" s="234"/>
      <c r="D357" s="235" t="s">
        <v>182</v>
      </c>
      <c r="E357" s="236" t="s">
        <v>1</v>
      </c>
      <c r="F357" s="237" t="s">
        <v>985</v>
      </c>
      <c r="G357" s="234"/>
      <c r="H357" s="238">
        <v>1.3999999999999999</v>
      </c>
      <c r="I357" s="239"/>
      <c r="J357" s="234"/>
      <c r="K357" s="234"/>
      <c r="L357" s="240"/>
      <c r="M357" s="241"/>
      <c r="N357" s="242"/>
      <c r="O357" s="242"/>
      <c r="P357" s="242"/>
      <c r="Q357" s="242"/>
      <c r="R357" s="242"/>
      <c r="S357" s="242"/>
      <c r="T357" s="24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4" t="s">
        <v>182</v>
      </c>
      <c r="AU357" s="244" t="s">
        <v>132</v>
      </c>
      <c r="AV357" s="13" t="s">
        <v>132</v>
      </c>
      <c r="AW357" s="13" t="s">
        <v>32</v>
      </c>
      <c r="AX357" s="13" t="s">
        <v>84</v>
      </c>
      <c r="AY357" s="244" t="s">
        <v>125</v>
      </c>
    </row>
    <row r="358" s="2" customFormat="1" ht="16.30189" customHeight="1">
      <c r="A358" s="38"/>
      <c r="B358" s="39"/>
      <c r="C358" s="256" t="s">
        <v>514</v>
      </c>
      <c r="D358" s="256" t="s">
        <v>215</v>
      </c>
      <c r="E358" s="257" t="s">
        <v>986</v>
      </c>
      <c r="F358" s="258" t="s">
        <v>987</v>
      </c>
      <c r="G358" s="259" t="s">
        <v>130</v>
      </c>
      <c r="H358" s="260">
        <v>1.6799999999999999</v>
      </c>
      <c r="I358" s="261"/>
      <c r="J358" s="262">
        <f>ROUND(I358*H358,2)</f>
        <v>0</v>
      </c>
      <c r="K358" s="263"/>
      <c r="L358" s="264"/>
      <c r="M358" s="265" t="s">
        <v>1</v>
      </c>
      <c r="N358" s="266" t="s">
        <v>42</v>
      </c>
      <c r="O358" s="91"/>
      <c r="P358" s="229">
        <f>O358*H358</f>
        <v>0</v>
      </c>
      <c r="Q358" s="229">
        <v>0.00050000000000000001</v>
      </c>
      <c r="R358" s="229">
        <f>Q358*H358</f>
        <v>0.00084000000000000003</v>
      </c>
      <c r="S358" s="229">
        <v>0</v>
      </c>
      <c r="T358" s="230">
        <f>S358*H358</f>
        <v>0</v>
      </c>
      <c r="U358" s="38"/>
      <c r="V358" s="38"/>
      <c r="W358" s="38"/>
      <c r="X358" s="38"/>
      <c r="Y358" s="38"/>
      <c r="Z358" s="38"/>
      <c r="AA358" s="38"/>
      <c r="AB358" s="38"/>
      <c r="AC358" s="38"/>
      <c r="AD358" s="38"/>
      <c r="AE358" s="38"/>
      <c r="AR358" s="231" t="s">
        <v>269</v>
      </c>
      <c r="AT358" s="231" t="s">
        <v>215</v>
      </c>
      <c r="AU358" s="231" t="s">
        <v>132</v>
      </c>
      <c r="AY358" s="17" t="s">
        <v>125</v>
      </c>
      <c r="BE358" s="232">
        <f>IF(N358="základná",J358,0)</f>
        <v>0</v>
      </c>
      <c r="BF358" s="232">
        <f>IF(N358="znížená",J358,0)</f>
        <v>0</v>
      </c>
      <c r="BG358" s="232">
        <f>IF(N358="zákl. prenesená",J358,0)</f>
        <v>0</v>
      </c>
      <c r="BH358" s="232">
        <f>IF(N358="zníž. prenesená",J358,0)</f>
        <v>0</v>
      </c>
      <c r="BI358" s="232">
        <f>IF(N358="nulová",J358,0)</f>
        <v>0</v>
      </c>
      <c r="BJ358" s="17" t="s">
        <v>132</v>
      </c>
      <c r="BK358" s="232">
        <f>ROUND(I358*H358,2)</f>
        <v>0</v>
      </c>
      <c r="BL358" s="17" t="s">
        <v>193</v>
      </c>
      <c r="BM358" s="231" t="s">
        <v>988</v>
      </c>
    </row>
    <row r="359" s="13" customFormat="1">
      <c r="A359" s="13"/>
      <c r="B359" s="233"/>
      <c r="C359" s="234"/>
      <c r="D359" s="235" t="s">
        <v>182</v>
      </c>
      <c r="E359" s="234"/>
      <c r="F359" s="237" t="s">
        <v>989</v>
      </c>
      <c r="G359" s="234"/>
      <c r="H359" s="238">
        <v>1.6799999999999999</v>
      </c>
      <c r="I359" s="239"/>
      <c r="J359" s="234"/>
      <c r="K359" s="234"/>
      <c r="L359" s="240"/>
      <c r="M359" s="241"/>
      <c r="N359" s="242"/>
      <c r="O359" s="242"/>
      <c r="P359" s="242"/>
      <c r="Q359" s="242"/>
      <c r="R359" s="242"/>
      <c r="S359" s="242"/>
      <c r="T359" s="24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4" t="s">
        <v>182</v>
      </c>
      <c r="AU359" s="244" t="s">
        <v>132</v>
      </c>
      <c r="AV359" s="13" t="s">
        <v>132</v>
      </c>
      <c r="AW359" s="13" t="s">
        <v>4</v>
      </c>
      <c r="AX359" s="13" t="s">
        <v>84</v>
      </c>
      <c r="AY359" s="244" t="s">
        <v>125</v>
      </c>
    </row>
    <row r="360" s="2" customFormat="1" ht="21.0566" customHeight="1">
      <c r="A360" s="38"/>
      <c r="B360" s="39"/>
      <c r="C360" s="219" t="s">
        <v>518</v>
      </c>
      <c r="D360" s="219" t="s">
        <v>127</v>
      </c>
      <c r="E360" s="220" t="s">
        <v>990</v>
      </c>
      <c r="F360" s="221" t="s">
        <v>991</v>
      </c>
      <c r="G360" s="222" t="s">
        <v>130</v>
      </c>
      <c r="H360" s="223">
        <v>29.120000000000001</v>
      </c>
      <c r="I360" s="224"/>
      <c r="J360" s="225">
        <f>ROUND(I360*H360,2)</f>
        <v>0</v>
      </c>
      <c r="K360" s="226"/>
      <c r="L360" s="44"/>
      <c r="M360" s="227" t="s">
        <v>1</v>
      </c>
      <c r="N360" s="228" t="s">
        <v>42</v>
      </c>
      <c r="O360" s="91"/>
      <c r="P360" s="229">
        <f>O360*H360</f>
        <v>0</v>
      </c>
      <c r="Q360" s="229">
        <v>0.00054000000000000001</v>
      </c>
      <c r="R360" s="229">
        <f>Q360*H360</f>
        <v>0.015724800000000001</v>
      </c>
      <c r="S360" s="229">
        <v>0</v>
      </c>
      <c r="T360" s="230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31" t="s">
        <v>193</v>
      </c>
      <c r="AT360" s="231" t="s">
        <v>127</v>
      </c>
      <c r="AU360" s="231" t="s">
        <v>132</v>
      </c>
      <c r="AY360" s="17" t="s">
        <v>125</v>
      </c>
      <c r="BE360" s="232">
        <f>IF(N360="základná",J360,0)</f>
        <v>0</v>
      </c>
      <c r="BF360" s="232">
        <f>IF(N360="znížená",J360,0)</f>
        <v>0</v>
      </c>
      <c r="BG360" s="232">
        <f>IF(N360="zákl. prenesená",J360,0)</f>
        <v>0</v>
      </c>
      <c r="BH360" s="232">
        <f>IF(N360="zníž. prenesená",J360,0)</f>
        <v>0</v>
      </c>
      <c r="BI360" s="232">
        <f>IF(N360="nulová",J360,0)</f>
        <v>0</v>
      </c>
      <c r="BJ360" s="17" t="s">
        <v>132</v>
      </c>
      <c r="BK360" s="232">
        <f>ROUND(I360*H360,2)</f>
        <v>0</v>
      </c>
      <c r="BL360" s="17" t="s">
        <v>193</v>
      </c>
      <c r="BM360" s="231" t="s">
        <v>992</v>
      </c>
    </row>
    <row r="361" s="14" customFormat="1">
      <c r="A361" s="14"/>
      <c r="B361" s="245"/>
      <c r="C361" s="246"/>
      <c r="D361" s="235" t="s">
        <v>182</v>
      </c>
      <c r="E361" s="247" t="s">
        <v>1</v>
      </c>
      <c r="F361" s="248" t="s">
        <v>209</v>
      </c>
      <c r="G361" s="246"/>
      <c r="H361" s="249">
        <v>29.120000000000001</v>
      </c>
      <c r="I361" s="250"/>
      <c r="J361" s="246"/>
      <c r="K361" s="246"/>
      <c r="L361" s="251"/>
      <c r="M361" s="252"/>
      <c r="N361" s="253"/>
      <c r="O361" s="253"/>
      <c r="P361" s="253"/>
      <c r="Q361" s="253"/>
      <c r="R361" s="253"/>
      <c r="S361" s="253"/>
      <c r="T361" s="25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5" t="s">
        <v>182</v>
      </c>
      <c r="AU361" s="255" t="s">
        <v>132</v>
      </c>
      <c r="AV361" s="14" t="s">
        <v>131</v>
      </c>
      <c r="AW361" s="14" t="s">
        <v>32</v>
      </c>
      <c r="AX361" s="14" t="s">
        <v>76</v>
      </c>
      <c r="AY361" s="255" t="s">
        <v>125</v>
      </c>
    </row>
    <row r="362" s="2" customFormat="1" ht="16.30189" customHeight="1">
      <c r="A362" s="38"/>
      <c r="B362" s="39"/>
      <c r="C362" s="256" t="s">
        <v>523</v>
      </c>
      <c r="D362" s="256" t="s">
        <v>215</v>
      </c>
      <c r="E362" s="257" t="s">
        <v>993</v>
      </c>
      <c r="F362" s="258" t="s">
        <v>994</v>
      </c>
      <c r="G362" s="259" t="s">
        <v>130</v>
      </c>
      <c r="H362" s="260">
        <v>33.488</v>
      </c>
      <c r="I362" s="261"/>
      <c r="J362" s="262">
        <f>ROUND(I362*H362,2)</f>
        <v>0</v>
      </c>
      <c r="K362" s="263"/>
      <c r="L362" s="264"/>
      <c r="M362" s="265" t="s">
        <v>1</v>
      </c>
      <c r="N362" s="266" t="s">
        <v>42</v>
      </c>
      <c r="O362" s="91"/>
      <c r="P362" s="229">
        <f>O362*H362</f>
        <v>0</v>
      </c>
      <c r="Q362" s="229">
        <v>0.0044999999999999997</v>
      </c>
      <c r="R362" s="229">
        <f>Q362*H362</f>
        <v>0.150696</v>
      </c>
      <c r="S362" s="229">
        <v>0</v>
      </c>
      <c r="T362" s="230">
        <f>S362*H362</f>
        <v>0</v>
      </c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R362" s="231" t="s">
        <v>269</v>
      </c>
      <c r="AT362" s="231" t="s">
        <v>215</v>
      </c>
      <c r="AU362" s="231" t="s">
        <v>132</v>
      </c>
      <c r="AY362" s="17" t="s">
        <v>125</v>
      </c>
      <c r="BE362" s="232">
        <f>IF(N362="základná",J362,0)</f>
        <v>0</v>
      </c>
      <c r="BF362" s="232">
        <f>IF(N362="znížená",J362,0)</f>
        <v>0</v>
      </c>
      <c r="BG362" s="232">
        <f>IF(N362="zákl. prenesená",J362,0)</f>
        <v>0</v>
      </c>
      <c r="BH362" s="232">
        <f>IF(N362="zníž. prenesená",J362,0)</f>
        <v>0</v>
      </c>
      <c r="BI362" s="232">
        <f>IF(N362="nulová",J362,0)</f>
        <v>0</v>
      </c>
      <c r="BJ362" s="17" t="s">
        <v>132</v>
      </c>
      <c r="BK362" s="232">
        <f>ROUND(I362*H362,2)</f>
        <v>0</v>
      </c>
      <c r="BL362" s="17" t="s">
        <v>193</v>
      </c>
      <c r="BM362" s="231" t="s">
        <v>995</v>
      </c>
    </row>
    <row r="363" s="13" customFormat="1">
      <c r="A363" s="13"/>
      <c r="B363" s="233"/>
      <c r="C363" s="234"/>
      <c r="D363" s="235" t="s">
        <v>182</v>
      </c>
      <c r="E363" s="234"/>
      <c r="F363" s="237" t="s">
        <v>996</v>
      </c>
      <c r="G363" s="234"/>
      <c r="H363" s="238">
        <v>33.488</v>
      </c>
      <c r="I363" s="239"/>
      <c r="J363" s="234"/>
      <c r="K363" s="234"/>
      <c r="L363" s="240"/>
      <c r="M363" s="241"/>
      <c r="N363" s="242"/>
      <c r="O363" s="242"/>
      <c r="P363" s="242"/>
      <c r="Q363" s="242"/>
      <c r="R363" s="242"/>
      <c r="S363" s="242"/>
      <c r="T363" s="24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4" t="s">
        <v>182</v>
      </c>
      <c r="AU363" s="244" t="s">
        <v>132</v>
      </c>
      <c r="AV363" s="13" t="s">
        <v>132</v>
      </c>
      <c r="AW363" s="13" t="s">
        <v>4</v>
      </c>
      <c r="AX363" s="13" t="s">
        <v>84</v>
      </c>
      <c r="AY363" s="244" t="s">
        <v>125</v>
      </c>
    </row>
    <row r="364" s="2" customFormat="1" ht="21.0566" customHeight="1">
      <c r="A364" s="38"/>
      <c r="B364" s="39"/>
      <c r="C364" s="219" t="s">
        <v>527</v>
      </c>
      <c r="D364" s="219" t="s">
        <v>127</v>
      </c>
      <c r="E364" s="220" t="s">
        <v>997</v>
      </c>
      <c r="F364" s="221" t="s">
        <v>998</v>
      </c>
      <c r="G364" s="222" t="s">
        <v>130</v>
      </c>
      <c r="H364" s="223">
        <v>6.2999999999999998</v>
      </c>
      <c r="I364" s="224"/>
      <c r="J364" s="225">
        <f>ROUND(I364*H364,2)</f>
        <v>0</v>
      </c>
      <c r="K364" s="226"/>
      <c r="L364" s="44"/>
      <c r="M364" s="227" t="s">
        <v>1</v>
      </c>
      <c r="N364" s="228" t="s">
        <v>42</v>
      </c>
      <c r="O364" s="91"/>
      <c r="P364" s="229">
        <f>O364*H364</f>
        <v>0</v>
      </c>
      <c r="Q364" s="229">
        <v>0.00054000000000000001</v>
      </c>
      <c r="R364" s="229">
        <f>Q364*H364</f>
        <v>0.0034020000000000001</v>
      </c>
      <c r="S364" s="229">
        <v>0</v>
      </c>
      <c r="T364" s="230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31" t="s">
        <v>193</v>
      </c>
      <c r="AT364" s="231" t="s">
        <v>127</v>
      </c>
      <c r="AU364" s="231" t="s">
        <v>132</v>
      </c>
      <c r="AY364" s="17" t="s">
        <v>125</v>
      </c>
      <c r="BE364" s="232">
        <f>IF(N364="základná",J364,0)</f>
        <v>0</v>
      </c>
      <c r="BF364" s="232">
        <f>IF(N364="znížená",J364,0)</f>
        <v>0</v>
      </c>
      <c r="BG364" s="232">
        <f>IF(N364="zákl. prenesená",J364,0)</f>
        <v>0</v>
      </c>
      <c r="BH364" s="232">
        <f>IF(N364="zníž. prenesená",J364,0)</f>
        <v>0</v>
      </c>
      <c r="BI364" s="232">
        <f>IF(N364="nulová",J364,0)</f>
        <v>0</v>
      </c>
      <c r="BJ364" s="17" t="s">
        <v>132</v>
      </c>
      <c r="BK364" s="232">
        <f>ROUND(I364*H364,2)</f>
        <v>0</v>
      </c>
      <c r="BL364" s="17" t="s">
        <v>193</v>
      </c>
      <c r="BM364" s="231" t="s">
        <v>999</v>
      </c>
    </row>
    <row r="365" s="13" customFormat="1">
      <c r="A365" s="13"/>
      <c r="B365" s="233"/>
      <c r="C365" s="234"/>
      <c r="D365" s="235" t="s">
        <v>182</v>
      </c>
      <c r="E365" s="236" t="s">
        <v>1</v>
      </c>
      <c r="F365" s="237" t="s">
        <v>1000</v>
      </c>
      <c r="G365" s="234"/>
      <c r="H365" s="238">
        <v>2.7999999999999998</v>
      </c>
      <c r="I365" s="239"/>
      <c r="J365" s="234"/>
      <c r="K365" s="234"/>
      <c r="L365" s="240"/>
      <c r="M365" s="241"/>
      <c r="N365" s="242"/>
      <c r="O365" s="242"/>
      <c r="P365" s="242"/>
      <c r="Q365" s="242"/>
      <c r="R365" s="242"/>
      <c r="S365" s="242"/>
      <c r="T365" s="24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4" t="s">
        <v>182</v>
      </c>
      <c r="AU365" s="244" t="s">
        <v>132</v>
      </c>
      <c r="AV365" s="13" t="s">
        <v>132</v>
      </c>
      <c r="AW365" s="13" t="s">
        <v>32</v>
      </c>
      <c r="AX365" s="13" t="s">
        <v>76</v>
      </c>
      <c r="AY365" s="244" t="s">
        <v>125</v>
      </c>
    </row>
    <row r="366" s="13" customFormat="1">
      <c r="A366" s="13"/>
      <c r="B366" s="233"/>
      <c r="C366" s="234"/>
      <c r="D366" s="235" t="s">
        <v>182</v>
      </c>
      <c r="E366" s="236" t="s">
        <v>1</v>
      </c>
      <c r="F366" s="237" t="s">
        <v>1001</v>
      </c>
      <c r="G366" s="234"/>
      <c r="H366" s="238">
        <v>3.5</v>
      </c>
      <c r="I366" s="239"/>
      <c r="J366" s="234"/>
      <c r="K366" s="234"/>
      <c r="L366" s="240"/>
      <c r="M366" s="241"/>
      <c r="N366" s="242"/>
      <c r="O366" s="242"/>
      <c r="P366" s="242"/>
      <c r="Q366" s="242"/>
      <c r="R366" s="242"/>
      <c r="S366" s="242"/>
      <c r="T366" s="24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4" t="s">
        <v>182</v>
      </c>
      <c r="AU366" s="244" t="s">
        <v>132</v>
      </c>
      <c r="AV366" s="13" t="s">
        <v>132</v>
      </c>
      <c r="AW366" s="13" t="s">
        <v>32</v>
      </c>
      <c r="AX366" s="13" t="s">
        <v>76</v>
      </c>
      <c r="AY366" s="244" t="s">
        <v>125</v>
      </c>
    </row>
    <row r="367" s="14" customFormat="1">
      <c r="A367" s="14"/>
      <c r="B367" s="245"/>
      <c r="C367" s="246"/>
      <c r="D367" s="235" t="s">
        <v>182</v>
      </c>
      <c r="E367" s="247" t="s">
        <v>1</v>
      </c>
      <c r="F367" s="248" t="s">
        <v>209</v>
      </c>
      <c r="G367" s="246"/>
      <c r="H367" s="249">
        <v>6.2999999999999998</v>
      </c>
      <c r="I367" s="250"/>
      <c r="J367" s="246"/>
      <c r="K367" s="246"/>
      <c r="L367" s="251"/>
      <c r="M367" s="252"/>
      <c r="N367" s="253"/>
      <c r="O367" s="253"/>
      <c r="P367" s="253"/>
      <c r="Q367" s="253"/>
      <c r="R367" s="253"/>
      <c r="S367" s="253"/>
      <c r="T367" s="25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5" t="s">
        <v>182</v>
      </c>
      <c r="AU367" s="255" t="s">
        <v>132</v>
      </c>
      <c r="AV367" s="14" t="s">
        <v>131</v>
      </c>
      <c r="AW367" s="14" t="s">
        <v>32</v>
      </c>
      <c r="AX367" s="14" t="s">
        <v>84</v>
      </c>
      <c r="AY367" s="255" t="s">
        <v>125</v>
      </c>
    </row>
    <row r="368" s="2" customFormat="1" ht="16.30189" customHeight="1">
      <c r="A368" s="38"/>
      <c r="B368" s="39"/>
      <c r="C368" s="256" t="s">
        <v>532</v>
      </c>
      <c r="D368" s="256" t="s">
        <v>215</v>
      </c>
      <c r="E368" s="257" t="s">
        <v>993</v>
      </c>
      <c r="F368" s="258" t="s">
        <v>994</v>
      </c>
      <c r="G368" s="259" t="s">
        <v>130</v>
      </c>
      <c r="H368" s="260">
        <v>7.5599999999999996</v>
      </c>
      <c r="I368" s="261"/>
      <c r="J368" s="262">
        <f>ROUND(I368*H368,2)</f>
        <v>0</v>
      </c>
      <c r="K368" s="263"/>
      <c r="L368" s="264"/>
      <c r="M368" s="265" t="s">
        <v>1</v>
      </c>
      <c r="N368" s="266" t="s">
        <v>42</v>
      </c>
      <c r="O368" s="91"/>
      <c r="P368" s="229">
        <f>O368*H368</f>
        <v>0</v>
      </c>
      <c r="Q368" s="229">
        <v>0.0044999999999999997</v>
      </c>
      <c r="R368" s="229">
        <f>Q368*H368</f>
        <v>0.034019999999999995</v>
      </c>
      <c r="S368" s="229">
        <v>0</v>
      </c>
      <c r="T368" s="23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31" t="s">
        <v>269</v>
      </c>
      <c r="AT368" s="231" t="s">
        <v>215</v>
      </c>
      <c r="AU368" s="231" t="s">
        <v>132</v>
      </c>
      <c r="AY368" s="17" t="s">
        <v>125</v>
      </c>
      <c r="BE368" s="232">
        <f>IF(N368="základná",J368,0)</f>
        <v>0</v>
      </c>
      <c r="BF368" s="232">
        <f>IF(N368="znížená",J368,0)</f>
        <v>0</v>
      </c>
      <c r="BG368" s="232">
        <f>IF(N368="zákl. prenesená",J368,0)</f>
        <v>0</v>
      </c>
      <c r="BH368" s="232">
        <f>IF(N368="zníž. prenesená",J368,0)</f>
        <v>0</v>
      </c>
      <c r="BI368" s="232">
        <f>IF(N368="nulová",J368,0)</f>
        <v>0</v>
      </c>
      <c r="BJ368" s="17" t="s">
        <v>132</v>
      </c>
      <c r="BK368" s="232">
        <f>ROUND(I368*H368,2)</f>
        <v>0</v>
      </c>
      <c r="BL368" s="17" t="s">
        <v>193</v>
      </c>
      <c r="BM368" s="231" t="s">
        <v>1002</v>
      </c>
    </row>
    <row r="369" s="13" customFormat="1">
      <c r="A369" s="13"/>
      <c r="B369" s="233"/>
      <c r="C369" s="234"/>
      <c r="D369" s="235" t="s">
        <v>182</v>
      </c>
      <c r="E369" s="234"/>
      <c r="F369" s="237" t="s">
        <v>1003</v>
      </c>
      <c r="G369" s="234"/>
      <c r="H369" s="238">
        <v>7.5599999999999996</v>
      </c>
      <c r="I369" s="239"/>
      <c r="J369" s="234"/>
      <c r="K369" s="234"/>
      <c r="L369" s="240"/>
      <c r="M369" s="241"/>
      <c r="N369" s="242"/>
      <c r="O369" s="242"/>
      <c r="P369" s="242"/>
      <c r="Q369" s="242"/>
      <c r="R369" s="242"/>
      <c r="S369" s="242"/>
      <c r="T369" s="24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4" t="s">
        <v>182</v>
      </c>
      <c r="AU369" s="244" t="s">
        <v>132</v>
      </c>
      <c r="AV369" s="13" t="s">
        <v>132</v>
      </c>
      <c r="AW369" s="13" t="s">
        <v>4</v>
      </c>
      <c r="AX369" s="13" t="s">
        <v>84</v>
      </c>
      <c r="AY369" s="244" t="s">
        <v>125</v>
      </c>
    </row>
    <row r="370" s="2" customFormat="1" ht="16.30189" customHeight="1">
      <c r="A370" s="38"/>
      <c r="B370" s="39"/>
      <c r="C370" s="219" t="s">
        <v>536</v>
      </c>
      <c r="D370" s="219" t="s">
        <v>127</v>
      </c>
      <c r="E370" s="220" t="s">
        <v>1004</v>
      </c>
      <c r="F370" s="221" t="s">
        <v>1005</v>
      </c>
      <c r="G370" s="222" t="s">
        <v>130</v>
      </c>
      <c r="H370" s="223">
        <v>29.120000000000001</v>
      </c>
      <c r="I370" s="224"/>
      <c r="J370" s="225">
        <f>ROUND(I370*H370,2)</f>
        <v>0</v>
      </c>
      <c r="K370" s="226"/>
      <c r="L370" s="44"/>
      <c r="M370" s="227" t="s">
        <v>1</v>
      </c>
      <c r="N370" s="228" t="s">
        <v>42</v>
      </c>
      <c r="O370" s="91"/>
      <c r="P370" s="229">
        <f>O370*H370</f>
        <v>0</v>
      </c>
      <c r="Q370" s="229">
        <v>0.0022200000000000002</v>
      </c>
      <c r="R370" s="229">
        <f>Q370*H370</f>
        <v>0.064646400000000007</v>
      </c>
      <c r="S370" s="229">
        <v>0</v>
      </c>
      <c r="T370" s="23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193</v>
      </c>
      <c r="AT370" s="231" t="s">
        <v>127</v>
      </c>
      <c r="AU370" s="231" t="s">
        <v>132</v>
      </c>
      <c r="AY370" s="17" t="s">
        <v>125</v>
      </c>
      <c r="BE370" s="232">
        <f>IF(N370="základná",J370,0)</f>
        <v>0</v>
      </c>
      <c r="BF370" s="232">
        <f>IF(N370="znížená",J370,0)</f>
        <v>0</v>
      </c>
      <c r="BG370" s="232">
        <f>IF(N370="zákl. prenesená",J370,0)</f>
        <v>0</v>
      </c>
      <c r="BH370" s="232">
        <f>IF(N370="zníž. prenesená",J370,0)</f>
        <v>0</v>
      </c>
      <c r="BI370" s="232">
        <f>IF(N370="nulová",J370,0)</f>
        <v>0</v>
      </c>
      <c r="BJ370" s="17" t="s">
        <v>132</v>
      </c>
      <c r="BK370" s="232">
        <f>ROUND(I370*H370,2)</f>
        <v>0</v>
      </c>
      <c r="BL370" s="17" t="s">
        <v>193</v>
      </c>
      <c r="BM370" s="231" t="s">
        <v>1006</v>
      </c>
    </row>
    <row r="371" s="13" customFormat="1">
      <c r="A371" s="13"/>
      <c r="B371" s="233"/>
      <c r="C371" s="234"/>
      <c r="D371" s="235" t="s">
        <v>182</v>
      </c>
      <c r="E371" s="236" t="s">
        <v>1</v>
      </c>
      <c r="F371" s="237" t="s">
        <v>1007</v>
      </c>
      <c r="G371" s="234"/>
      <c r="H371" s="238">
        <v>29.120000000000001</v>
      </c>
      <c r="I371" s="239"/>
      <c r="J371" s="234"/>
      <c r="K371" s="234"/>
      <c r="L371" s="240"/>
      <c r="M371" s="241"/>
      <c r="N371" s="242"/>
      <c r="O371" s="242"/>
      <c r="P371" s="242"/>
      <c r="Q371" s="242"/>
      <c r="R371" s="242"/>
      <c r="S371" s="242"/>
      <c r="T371" s="24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4" t="s">
        <v>182</v>
      </c>
      <c r="AU371" s="244" t="s">
        <v>132</v>
      </c>
      <c r="AV371" s="13" t="s">
        <v>132</v>
      </c>
      <c r="AW371" s="13" t="s">
        <v>32</v>
      </c>
      <c r="AX371" s="13" t="s">
        <v>84</v>
      </c>
      <c r="AY371" s="244" t="s">
        <v>125</v>
      </c>
    </row>
    <row r="372" s="2" customFormat="1" ht="21.0566" customHeight="1">
      <c r="A372" s="38"/>
      <c r="B372" s="39"/>
      <c r="C372" s="219" t="s">
        <v>540</v>
      </c>
      <c r="D372" s="219" t="s">
        <v>127</v>
      </c>
      <c r="E372" s="220" t="s">
        <v>1008</v>
      </c>
      <c r="F372" s="221" t="s">
        <v>1009</v>
      </c>
      <c r="G372" s="222" t="s">
        <v>130</v>
      </c>
      <c r="H372" s="223">
        <v>18</v>
      </c>
      <c r="I372" s="224"/>
      <c r="J372" s="225">
        <f>ROUND(I372*H372,2)</f>
        <v>0</v>
      </c>
      <c r="K372" s="226"/>
      <c r="L372" s="44"/>
      <c r="M372" s="227" t="s">
        <v>1</v>
      </c>
      <c r="N372" s="228" t="s">
        <v>42</v>
      </c>
      <c r="O372" s="91"/>
      <c r="P372" s="229">
        <f>O372*H372</f>
        <v>0</v>
      </c>
      <c r="Q372" s="229">
        <v>0.00059999999999999995</v>
      </c>
      <c r="R372" s="229">
        <f>Q372*H372</f>
        <v>0.010799999999999999</v>
      </c>
      <c r="S372" s="229">
        <v>0</v>
      </c>
      <c r="T372" s="230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31" t="s">
        <v>193</v>
      </c>
      <c r="AT372" s="231" t="s">
        <v>127</v>
      </c>
      <c r="AU372" s="231" t="s">
        <v>132</v>
      </c>
      <c r="AY372" s="17" t="s">
        <v>125</v>
      </c>
      <c r="BE372" s="232">
        <f>IF(N372="základná",J372,0)</f>
        <v>0</v>
      </c>
      <c r="BF372" s="232">
        <f>IF(N372="znížená",J372,0)</f>
        <v>0</v>
      </c>
      <c r="BG372" s="232">
        <f>IF(N372="zákl. prenesená",J372,0)</f>
        <v>0</v>
      </c>
      <c r="BH372" s="232">
        <f>IF(N372="zníž. prenesená",J372,0)</f>
        <v>0</v>
      </c>
      <c r="BI372" s="232">
        <f>IF(N372="nulová",J372,0)</f>
        <v>0</v>
      </c>
      <c r="BJ372" s="17" t="s">
        <v>132</v>
      </c>
      <c r="BK372" s="232">
        <f>ROUND(I372*H372,2)</f>
        <v>0</v>
      </c>
      <c r="BL372" s="17" t="s">
        <v>193</v>
      </c>
      <c r="BM372" s="231" t="s">
        <v>1010</v>
      </c>
    </row>
    <row r="373" s="13" customFormat="1">
      <c r="A373" s="13"/>
      <c r="B373" s="233"/>
      <c r="C373" s="234"/>
      <c r="D373" s="235" t="s">
        <v>182</v>
      </c>
      <c r="E373" s="236" t="s">
        <v>1</v>
      </c>
      <c r="F373" s="237" t="s">
        <v>1011</v>
      </c>
      <c r="G373" s="234"/>
      <c r="H373" s="238">
        <v>18</v>
      </c>
      <c r="I373" s="239"/>
      <c r="J373" s="234"/>
      <c r="K373" s="234"/>
      <c r="L373" s="240"/>
      <c r="M373" s="241"/>
      <c r="N373" s="242"/>
      <c r="O373" s="242"/>
      <c r="P373" s="242"/>
      <c r="Q373" s="242"/>
      <c r="R373" s="242"/>
      <c r="S373" s="242"/>
      <c r="T373" s="24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4" t="s">
        <v>182</v>
      </c>
      <c r="AU373" s="244" t="s">
        <v>132</v>
      </c>
      <c r="AV373" s="13" t="s">
        <v>132</v>
      </c>
      <c r="AW373" s="13" t="s">
        <v>32</v>
      </c>
      <c r="AX373" s="13" t="s">
        <v>84</v>
      </c>
      <c r="AY373" s="244" t="s">
        <v>125</v>
      </c>
    </row>
    <row r="374" s="2" customFormat="1" ht="21.0566" customHeight="1">
      <c r="A374" s="38"/>
      <c r="B374" s="39"/>
      <c r="C374" s="219" t="s">
        <v>545</v>
      </c>
      <c r="D374" s="219" t="s">
        <v>127</v>
      </c>
      <c r="E374" s="220" t="s">
        <v>1012</v>
      </c>
      <c r="F374" s="221" t="s">
        <v>1013</v>
      </c>
      <c r="G374" s="222" t="s">
        <v>130</v>
      </c>
      <c r="H374" s="223">
        <v>5.4000000000000004</v>
      </c>
      <c r="I374" s="224"/>
      <c r="J374" s="225">
        <f>ROUND(I374*H374,2)</f>
        <v>0</v>
      </c>
      <c r="K374" s="226"/>
      <c r="L374" s="44"/>
      <c r="M374" s="227" t="s">
        <v>1</v>
      </c>
      <c r="N374" s="228" t="s">
        <v>42</v>
      </c>
      <c r="O374" s="91"/>
      <c r="P374" s="229">
        <f>O374*H374</f>
        <v>0</v>
      </c>
      <c r="Q374" s="229">
        <v>0.00084000000000000003</v>
      </c>
      <c r="R374" s="229">
        <f>Q374*H374</f>
        <v>0.0045360000000000001</v>
      </c>
      <c r="S374" s="229">
        <v>0</v>
      </c>
      <c r="T374" s="230">
        <f>S374*H374</f>
        <v>0</v>
      </c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R374" s="231" t="s">
        <v>193</v>
      </c>
      <c r="AT374" s="231" t="s">
        <v>127</v>
      </c>
      <c r="AU374" s="231" t="s">
        <v>132</v>
      </c>
      <c r="AY374" s="17" t="s">
        <v>125</v>
      </c>
      <c r="BE374" s="232">
        <f>IF(N374="základná",J374,0)</f>
        <v>0</v>
      </c>
      <c r="BF374" s="232">
        <f>IF(N374="znížená",J374,0)</f>
        <v>0</v>
      </c>
      <c r="BG374" s="232">
        <f>IF(N374="zákl. prenesená",J374,0)</f>
        <v>0</v>
      </c>
      <c r="BH374" s="232">
        <f>IF(N374="zníž. prenesená",J374,0)</f>
        <v>0</v>
      </c>
      <c r="BI374" s="232">
        <f>IF(N374="nulová",J374,0)</f>
        <v>0</v>
      </c>
      <c r="BJ374" s="17" t="s">
        <v>132</v>
      </c>
      <c r="BK374" s="232">
        <f>ROUND(I374*H374,2)</f>
        <v>0</v>
      </c>
      <c r="BL374" s="17" t="s">
        <v>193</v>
      </c>
      <c r="BM374" s="231" t="s">
        <v>1014</v>
      </c>
    </row>
    <row r="375" s="15" customFormat="1">
      <c r="A375" s="15"/>
      <c r="B375" s="267"/>
      <c r="C375" s="268"/>
      <c r="D375" s="235" t="s">
        <v>182</v>
      </c>
      <c r="E375" s="269" t="s">
        <v>1</v>
      </c>
      <c r="F375" s="270" t="s">
        <v>1015</v>
      </c>
      <c r="G375" s="268"/>
      <c r="H375" s="269" t="s">
        <v>1</v>
      </c>
      <c r="I375" s="271"/>
      <c r="J375" s="268"/>
      <c r="K375" s="268"/>
      <c r="L375" s="272"/>
      <c r="M375" s="273"/>
      <c r="N375" s="274"/>
      <c r="O375" s="274"/>
      <c r="P375" s="274"/>
      <c r="Q375" s="274"/>
      <c r="R375" s="274"/>
      <c r="S375" s="274"/>
      <c r="T375" s="27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6" t="s">
        <v>182</v>
      </c>
      <c r="AU375" s="276" t="s">
        <v>132</v>
      </c>
      <c r="AV375" s="15" t="s">
        <v>84</v>
      </c>
      <c r="AW375" s="15" t="s">
        <v>32</v>
      </c>
      <c r="AX375" s="15" t="s">
        <v>76</v>
      </c>
      <c r="AY375" s="276" t="s">
        <v>125</v>
      </c>
    </row>
    <row r="376" s="13" customFormat="1">
      <c r="A376" s="13"/>
      <c r="B376" s="233"/>
      <c r="C376" s="234"/>
      <c r="D376" s="235" t="s">
        <v>182</v>
      </c>
      <c r="E376" s="236" t="s">
        <v>1</v>
      </c>
      <c r="F376" s="237" t="s">
        <v>1016</v>
      </c>
      <c r="G376" s="234"/>
      <c r="H376" s="238">
        <v>5.4000000000000004</v>
      </c>
      <c r="I376" s="239"/>
      <c r="J376" s="234"/>
      <c r="K376" s="234"/>
      <c r="L376" s="240"/>
      <c r="M376" s="241"/>
      <c r="N376" s="242"/>
      <c r="O376" s="242"/>
      <c r="P376" s="242"/>
      <c r="Q376" s="242"/>
      <c r="R376" s="242"/>
      <c r="S376" s="242"/>
      <c r="T376" s="24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4" t="s">
        <v>182</v>
      </c>
      <c r="AU376" s="244" t="s">
        <v>132</v>
      </c>
      <c r="AV376" s="13" t="s">
        <v>132</v>
      </c>
      <c r="AW376" s="13" t="s">
        <v>32</v>
      </c>
      <c r="AX376" s="13" t="s">
        <v>76</v>
      </c>
      <c r="AY376" s="244" t="s">
        <v>125</v>
      </c>
    </row>
    <row r="377" s="14" customFormat="1">
      <c r="A377" s="14"/>
      <c r="B377" s="245"/>
      <c r="C377" s="246"/>
      <c r="D377" s="235" t="s">
        <v>182</v>
      </c>
      <c r="E377" s="247" t="s">
        <v>1</v>
      </c>
      <c r="F377" s="248" t="s">
        <v>209</v>
      </c>
      <c r="G377" s="246"/>
      <c r="H377" s="249">
        <v>5.4000000000000004</v>
      </c>
      <c r="I377" s="250"/>
      <c r="J377" s="246"/>
      <c r="K377" s="246"/>
      <c r="L377" s="251"/>
      <c r="M377" s="252"/>
      <c r="N377" s="253"/>
      <c r="O377" s="253"/>
      <c r="P377" s="253"/>
      <c r="Q377" s="253"/>
      <c r="R377" s="253"/>
      <c r="S377" s="253"/>
      <c r="T377" s="25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55" t="s">
        <v>182</v>
      </c>
      <c r="AU377" s="255" t="s">
        <v>132</v>
      </c>
      <c r="AV377" s="14" t="s">
        <v>131</v>
      </c>
      <c r="AW377" s="14" t="s">
        <v>4</v>
      </c>
      <c r="AX377" s="14" t="s">
        <v>84</v>
      </c>
      <c r="AY377" s="255" t="s">
        <v>125</v>
      </c>
    </row>
    <row r="378" s="2" customFormat="1" ht="21.0566" customHeight="1">
      <c r="A378" s="38"/>
      <c r="B378" s="39"/>
      <c r="C378" s="219" t="s">
        <v>550</v>
      </c>
      <c r="D378" s="219" t="s">
        <v>127</v>
      </c>
      <c r="E378" s="220" t="s">
        <v>1017</v>
      </c>
      <c r="F378" s="221" t="s">
        <v>1018</v>
      </c>
      <c r="G378" s="222" t="s">
        <v>1019</v>
      </c>
      <c r="H378" s="282"/>
      <c r="I378" s="224"/>
      <c r="J378" s="225">
        <f>ROUND(I378*H378,2)</f>
        <v>0</v>
      </c>
      <c r="K378" s="226"/>
      <c r="L378" s="44"/>
      <c r="M378" s="227" t="s">
        <v>1</v>
      </c>
      <c r="N378" s="228" t="s">
        <v>42</v>
      </c>
      <c r="O378" s="91"/>
      <c r="P378" s="229">
        <f>O378*H378</f>
        <v>0</v>
      </c>
      <c r="Q378" s="229">
        <v>0</v>
      </c>
      <c r="R378" s="229">
        <f>Q378*H378</f>
        <v>0</v>
      </c>
      <c r="S378" s="229">
        <v>0</v>
      </c>
      <c r="T378" s="230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31" t="s">
        <v>193</v>
      </c>
      <c r="AT378" s="231" t="s">
        <v>127</v>
      </c>
      <c r="AU378" s="231" t="s">
        <v>132</v>
      </c>
      <c r="AY378" s="17" t="s">
        <v>125</v>
      </c>
      <c r="BE378" s="232">
        <f>IF(N378="základná",J378,0)</f>
        <v>0</v>
      </c>
      <c r="BF378" s="232">
        <f>IF(N378="znížená",J378,0)</f>
        <v>0</v>
      </c>
      <c r="BG378" s="232">
        <f>IF(N378="zákl. prenesená",J378,0)</f>
        <v>0</v>
      </c>
      <c r="BH378" s="232">
        <f>IF(N378="zníž. prenesená",J378,0)</f>
        <v>0</v>
      </c>
      <c r="BI378" s="232">
        <f>IF(N378="nulová",J378,0)</f>
        <v>0</v>
      </c>
      <c r="BJ378" s="17" t="s">
        <v>132</v>
      </c>
      <c r="BK378" s="232">
        <f>ROUND(I378*H378,2)</f>
        <v>0</v>
      </c>
      <c r="BL378" s="17" t="s">
        <v>193</v>
      </c>
      <c r="BM378" s="231" t="s">
        <v>1020</v>
      </c>
    </row>
    <row r="379" s="12" customFormat="1" ht="22.8" customHeight="1">
      <c r="A379" s="12"/>
      <c r="B379" s="203"/>
      <c r="C379" s="204"/>
      <c r="D379" s="205" t="s">
        <v>75</v>
      </c>
      <c r="E379" s="217" t="s">
        <v>1021</v>
      </c>
      <c r="F379" s="217" t="s">
        <v>1022</v>
      </c>
      <c r="G379" s="204"/>
      <c r="H379" s="204"/>
      <c r="I379" s="207"/>
      <c r="J379" s="218">
        <f>BK379</f>
        <v>0</v>
      </c>
      <c r="K379" s="204"/>
      <c r="L379" s="209"/>
      <c r="M379" s="210"/>
      <c r="N379" s="211"/>
      <c r="O379" s="211"/>
      <c r="P379" s="212">
        <f>SUM(P380:P382)</f>
        <v>0</v>
      </c>
      <c r="Q379" s="211"/>
      <c r="R379" s="212">
        <f>SUM(R380:R382)</f>
        <v>0.035749999999999997</v>
      </c>
      <c r="S379" s="211"/>
      <c r="T379" s="213">
        <f>SUM(T380:T382)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14" t="s">
        <v>132</v>
      </c>
      <c r="AT379" s="215" t="s">
        <v>75</v>
      </c>
      <c r="AU379" s="215" t="s">
        <v>84</v>
      </c>
      <c r="AY379" s="214" t="s">
        <v>125</v>
      </c>
      <c r="BK379" s="216">
        <f>SUM(BK380:BK382)</f>
        <v>0</v>
      </c>
    </row>
    <row r="380" s="2" customFormat="1" ht="21.0566" customHeight="1">
      <c r="A380" s="38"/>
      <c r="B380" s="39"/>
      <c r="C380" s="219" t="s">
        <v>555</v>
      </c>
      <c r="D380" s="219" t="s">
        <v>127</v>
      </c>
      <c r="E380" s="220" t="s">
        <v>1023</v>
      </c>
      <c r="F380" s="221" t="s">
        <v>1024</v>
      </c>
      <c r="G380" s="222" t="s">
        <v>130</v>
      </c>
      <c r="H380" s="223">
        <v>55</v>
      </c>
      <c r="I380" s="224"/>
      <c r="J380" s="225">
        <f>ROUND(I380*H380,2)</f>
        <v>0</v>
      </c>
      <c r="K380" s="226"/>
      <c r="L380" s="44"/>
      <c r="M380" s="227" t="s">
        <v>1</v>
      </c>
      <c r="N380" s="228" t="s">
        <v>42</v>
      </c>
      <c r="O380" s="91"/>
      <c r="P380" s="229">
        <f>O380*H380</f>
        <v>0</v>
      </c>
      <c r="Q380" s="229">
        <v>0.00012</v>
      </c>
      <c r="R380" s="229">
        <f>Q380*H380</f>
        <v>0.0066</v>
      </c>
      <c r="S380" s="229">
        <v>0</v>
      </c>
      <c r="T380" s="23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1" t="s">
        <v>193</v>
      </c>
      <c r="AT380" s="231" t="s">
        <v>127</v>
      </c>
      <c r="AU380" s="231" t="s">
        <v>132</v>
      </c>
      <c r="AY380" s="17" t="s">
        <v>125</v>
      </c>
      <c r="BE380" s="232">
        <f>IF(N380="základná",J380,0)</f>
        <v>0</v>
      </c>
      <c r="BF380" s="232">
        <f>IF(N380="znížená",J380,0)</f>
        <v>0</v>
      </c>
      <c r="BG380" s="232">
        <f>IF(N380="zákl. prenesená",J380,0)</f>
        <v>0</v>
      </c>
      <c r="BH380" s="232">
        <f>IF(N380="zníž. prenesená",J380,0)</f>
        <v>0</v>
      </c>
      <c r="BI380" s="232">
        <f>IF(N380="nulová",J380,0)</f>
        <v>0</v>
      </c>
      <c r="BJ380" s="17" t="s">
        <v>132</v>
      </c>
      <c r="BK380" s="232">
        <f>ROUND(I380*H380,2)</f>
        <v>0</v>
      </c>
      <c r="BL380" s="17" t="s">
        <v>193</v>
      </c>
      <c r="BM380" s="231" t="s">
        <v>1025</v>
      </c>
    </row>
    <row r="381" s="13" customFormat="1">
      <c r="A381" s="13"/>
      <c r="B381" s="233"/>
      <c r="C381" s="234"/>
      <c r="D381" s="235" t="s">
        <v>182</v>
      </c>
      <c r="E381" s="236" t="s">
        <v>1</v>
      </c>
      <c r="F381" s="237" t="s">
        <v>1026</v>
      </c>
      <c r="G381" s="234"/>
      <c r="H381" s="238">
        <v>55</v>
      </c>
      <c r="I381" s="239"/>
      <c r="J381" s="234"/>
      <c r="K381" s="234"/>
      <c r="L381" s="240"/>
      <c r="M381" s="241"/>
      <c r="N381" s="242"/>
      <c r="O381" s="242"/>
      <c r="P381" s="242"/>
      <c r="Q381" s="242"/>
      <c r="R381" s="242"/>
      <c r="S381" s="242"/>
      <c r="T381" s="24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4" t="s">
        <v>182</v>
      </c>
      <c r="AU381" s="244" t="s">
        <v>132</v>
      </c>
      <c r="AV381" s="13" t="s">
        <v>132</v>
      </c>
      <c r="AW381" s="13" t="s">
        <v>32</v>
      </c>
      <c r="AX381" s="13" t="s">
        <v>84</v>
      </c>
      <c r="AY381" s="244" t="s">
        <v>125</v>
      </c>
    </row>
    <row r="382" s="2" customFormat="1" ht="21.0566" customHeight="1">
      <c r="A382" s="38"/>
      <c r="B382" s="39"/>
      <c r="C382" s="219" t="s">
        <v>560</v>
      </c>
      <c r="D382" s="219" t="s">
        <v>127</v>
      </c>
      <c r="E382" s="220" t="s">
        <v>1027</v>
      </c>
      <c r="F382" s="221" t="s">
        <v>1028</v>
      </c>
      <c r="G382" s="222" t="s">
        <v>130</v>
      </c>
      <c r="H382" s="223">
        <v>55</v>
      </c>
      <c r="I382" s="224"/>
      <c r="J382" s="225">
        <f>ROUND(I382*H382,2)</f>
        <v>0</v>
      </c>
      <c r="K382" s="226"/>
      <c r="L382" s="44"/>
      <c r="M382" s="227" t="s">
        <v>1</v>
      </c>
      <c r="N382" s="228" t="s">
        <v>42</v>
      </c>
      <c r="O382" s="91"/>
      <c r="P382" s="229">
        <f>O382*H382</f>
        <v>0</v>
      </c>
      <c r="Q382" s="229">
        <v>0.00052999999999999998</v>
      </c>
      <c r="R382" s="229">
        <f>Q382*H382</f>
        <v>0.029149999999999999</v>
      </c>
      <c r="S382" s="229">
        <v>0</v>
      </c>
      <c r="T382" s="230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31" t="s">
        <v>193</v>
      </c>
      <c r="AT382" s="231" t="s">
        <v>127</v>
      </c>
      <c r="AU382" s="231" t="s">
        <v>132</v>
      </c>
      <c r="AY382" s="17" t="s">
        <v>125</v>
      </c>
      <c r="BE382" s="232">
        <f>IF(N382="základná",J382,0)</f>
        <v>0</v>
      </c>
      <c r="BF382" s="232">
        <f>IF(N382="znížená",J382,0)</f>
        <v>0</v>
      </c>
      <c r="BG382" s="232">
        <f>IF(N382="zákl. prenesená",J382,0)</f>
        <v>0</v>
      </c>
      <c r="BH382" s="232">
        <f>IF(N382="zníž. prenesená",J382,0)</f>
        <v>0</v>
      </c>
      <c r="BI382" s="232">
        <f>IF(N382="nulová",J382,0)</f>
        <v>0</v>
      </c>
      <c r="BJ382" s="17" t="s">
        <v>132</v>
      </c>
      <c r="BK382" s="232">
        <f>ROUND(I382*H382,2)</f>
        <v>0</v>
      </c>
      <c r="BL382" s="17" t="s">
        <v>193</v>
      </c>
      <c r="BM382" s="231" t="s">
        <v>1029</v>
      </c>
    </row>
    <row r="383" s="12" customFormat="1" ht="25.92" customHeight="1">
      <c r="A383" s="12"/>
      <c r="B383" s="203"/>
      <c r="C383" s="204"/>
      <c r="D383" s="205" t="s">
        <v>75</v>
      </c>
      <c r="E383" s="206" t="s">
        <v>215</v>
      </c>
      <c r="F383" s="206" t="s">
        <v>1030</v>
      </c>
      <c r="G383" s="204"/>
      <c r="H383" s="204"/>
      <c r="I383" s="207"/>
      <c r="J383" s="208">
        <f>BK383</f>
        <v>0</v>
      </c>
      <c r="K383" s="204"/>
      <c r="L383" s="209"/>
      <c r="M383" s="210"/>
      <c r="N383" s="211"/>
      <c r="O383" s="211"/>
      <c r="P383" s="212">
        <f>P384</f>
        <v>0</v>
      </c>
      <c r="Q383" s="211"/>
      <c r="R383" s="212">
        <f>R384</f>
        <v>0.080299999999999996</v>
      </c>
      <c r="S383" s="211"/>
      <c r="T383" s="213">
        <f>T384</f>
        <v>0</v>
      </c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R383" s="214" t="s">
        <v>138</v>
      </c>
      <c r="AT383" s="215" t="s">
        <v>75</v>
      </c>
      <c r="AU383" s="215" t="s">
        <v>76</v>
      </c>
      <c r="AY383" s="214" t="s">
        <v>125</v>
      </c>
      <c r="BK383" s="216">
        <f>BK384</f>
        <v>0</v>
      </c>
    </row>
    <row r="384" s="12" customFormat="1" ht="22.8" customHeight="1">
      <c r="A384" s="12"/>
      <c r="B384" s="203"/>
      <c r="C384" s="204"/>
      <c r="D384" s="205" t="s">
        <v>75</v>
      </c>
      <c r="E384" s="217" t="s">
        <v>1031</v>
      </c>
      <c r="F384" s="217" t="s">
        <v>1032</v>
      </c>
      <c r="G384" s="204"/>
      <c r="H384" s="204"/>
      <c r="I384" s="207"/>
      <c r="J384" s="218">
        <f>BK384</f>
        <v>0</v>
      </c>
      <c r="K384" s="204"/>
      <c r="L384" s="209"/>
      <c r="M384" s="210"/>
      <c r="N384" s="211"/>
      <c r="O384" s="211"/>
      <c r="P384" s="212">
        <f>SUM(P385:P386)</f>
        <v>0</v>
      </c>
      <c r="Q384" s="211"/>
      <c r="R384" s="212">
        <f>SUM(R385:R386)</f>
        <v>0.080299999999999996</v>
      </c>
      <c r="S384" s="211"/>
      <c r="T384" s="213">
        <f>SUM(T385:T386)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14" t="s">
        <v>138</v>
      </c>
      <c r="AT384" s="215" t="s">
        <v>75</v>
      </c>
      <c r="AU384" s="215" t="s">
        <v>84</v>
      </c>
      <c r="AY384" s="214" t="s">
        <v>125</v>
      </c>
      <c r="BK384" s="216">
        <f>SUM(BK385:BK386)</f>
        <v>0</v>
      </c>
    </row>
    <row r="385" s="2" customFormat="1" ht="21.0566" customHeight="1">
      <c r="A385" s="38"/>
      <c r="B385" s="39"/>
      <c r="C385" s="219" t="s">
        <v>565</v>
      </c>
      <c r="D385" s="219" t="s">
        <v>127</v>
      </c>
      <c r="E385" s="220" t="s">
        <v>1033</v>
      </c>
      <c r="F385" s="221" t="s">
        <v>1034</v>
      </c>
      <c r="G385" s="222" t="s">
        <v>130</v>
      </c>
      <c r="H385" s="223">
        <v>55</v>
      </c>
      <c r="I385" s="224"/>
      <c r="J385" s="225">
        <f>ROUND(I385*H385,2)</f>
        <v>0</v>
      </c>
      <c r="K385" s="226"/>
      <c r="L385" s="44"/>
      <c r="M385" s="227" t="s">
        <v>1</v>
      </c>
      <c r="N385" s="228" t="s">
        <v>42</v>
      </c>
      <c r="O385" s="91"/>
      <c r="P385" s="229">
        <f>O385*H385</f>
        <v>0</v>
      </c>
      <c r="Q385" s="229">
        <v>0.0014599999999999999</v>
      </c>
      <c r="R385" s="229">
        <f>Q385*H385</f>
        <v>0.080299999999999996</v>
      </c>
      <c r="S385" s="229">
        <v>0</v>
      </c>
      <c r="T385" s="23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1" t="s">
        <v>422</v>
      </c>
      <c r="AT385" s="231" t="s">
        <v>127</v>
      </c>
      <c r="AU385" s="231" t="s">
        <v>132</v>
      </c>
      <c r="AY385" s="17" t="s">
        <v>125</v>
      </c>
      <c r="BE385" s="232">
        <f>IF(N385="základná",J385,0)</f>
        <v>0</v>
      </c>
      <c r="BF385" s="232">
        <f>IF(N385="znížená",J385,0)</f>
        <v>0</v>
      </c>
      <c r="BG385" s="232">
        <f>IF(N385="zákl. prenesená",J385,0)</f>
        <v>0</v>
      </c>
      <c r="BH385" s="232">
        <f>IF(N385="zníž. prenesená",J385,0)</f>
        <v>0</v>
      </c>
      <c r="BI385" s="232">
        <f>IF(N385="nulová",J385,0)</f>
        <v>0</v>
      </c>
      <c r="BJ385" s="17" t="s">
        <v>132</v>
      </c>
      <c r="BK385" s="232">
        <f>ROUND(I385*H385,2)</f>
        <v>0</v>
      </c>
      <c r="BL385" s="17" t="s">
        <v>422</v>
      </c>
      <c r="BM385" s="231" t="s">
        <v>1035</v>
      </c>
    </row>
    <row r="386" s="2" customFormat="1" ht="21.0566" customHeight="1">
      <c r="A386" s="38"/>
      <c r="B386" s="39"/>
      <c r="C386" s="219" t="s">
        <v>570</v>
      </c>
      <c r="D386" s="219" t="s">
        <v>127</v>
      </c>
      <c r="E386" s="220" t="s">
        <v>1036</v>
      </c>
      <c r="F386" s="221" t="s">
        <v>1037</v>
      </c>
      <c r="G386" s="222" t="s">
        <v>130</v>
      </c>
      <c r="H386" s="223">
        <v>55</v>
      </c>
      <c r="I386" s="224"/>
      <c r="J386" s="225">
        <f>ROUND(I386*H386,2)</f>
        <v>0</v>
      </c>
      <c r="K386" s="226"/>
      <c r="L386" s="44"/>
      <c r="M386" s="227" t="s">
        <v>1</v>
      </c>
      <c r="N386" s="228" t="s">
        <v>42</v>
      </c>
      <c r="O386" s="91"/>
      <c r="P386" s="229">
        <f>O386*H386</f>
        <v>0</v>
      </c>
      <c r="Q386" s="229">
        <v>0</v>
      </c>
      <c r="R386" s="229">
        <f>Q386*H386</f>
        <v>0</v>
      </c>
      <c r="S386" s="229">
        <v>0</v>
      </c>
      <c r="T386" s="23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31" t="s">
        <v>422</v>
      </c>
      <c r="AT386" s="231" t="s">
        <v>127</v>
      </c>
      <c r="AU386" s="231" t="s">
        <v>132</v>
      </c>
      <c r="AY386" s="17" t="s">
        <v>125</v>
      </c>
      <c r="BE386" s="232">
        <f>IF(N386="základná",J386,0)</f>
        <v>0</v>
      </c>
      <c r="BF386" s="232">
        <f>IF(N386="znížená",J386,0)</f>
        <v>0</v>
      </c>
      <c r="BG386" s="232">
        <f>IF(N386="zákl. prenesená",J386,0)</f>
        <v>0</v>
      </c>
      <c r="BH386" s="232">
        <f>IF(N386="zníž. prenesená",J386,0)</f>
        <v>0</v>
      </c>
      <c r="BI386" s="232">
        <f>IF(N386="nulová",J386,0)</f>
        <v>0</v>
      </c>
      <c r="BJ386" s="17" t="s">
        <v>132</v>
      </c>
      <c r="BK386" s="232">
        <f>ROUND(I386*H386,2)</f>
        <v>0</v>
      </c>
      <c r="BL386" s="17" t="s">
        <v>422</v>
      </c>
      <c r="BM386" s="231" t="s">
        <v>1038</v>
      </c>
    </row>
    <row r="387" s="12" customFormat="1" ht="25.92" customHeight="1">
      <c r="A387" s="12"/>
      <c r="B387" s="203"/>
      <c r="C387" s="204"/>
      <c r="D387" s="205" t="s">
        <v>75</v>
      </c>
      <c r="E387" s="206" t="s">
        <v>646</v>
      </c>
      <c r="F387" s="206" t="s">
        <v>647</v>
      </c>
      <c r="G387" s="204"/>
      <c r="H387" s="204"/>
      <c r="I387" s="207"/>
      <c r="J387" s="208">
        <f>BK387</f>
        <v>0</v>
      </c>
      <c r="K387" s="204"/>
      <c r="L387" s="209"/>
      <c r="M387" s="210"/>
      <c r="N387" s="211"/>
      <c r="O387" s="211"/>
      <c r="P387" s="212">
        <f>P388+P391</f>
        <v>0</v>
      </c>
      <c r="Q387" s="211"/>
      <c r="R387" s="212">
        <f>R388+R391</f>
        <v>0</v>
      </c>
      <c r="S387" s="211"/>
      <c r="T387" s="213">
        <f>T388+T391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4" t="s">
        <v>145</v>
      </c>
      <c r="AT387" s="215" t="s">
        <v>75</v>
      </c>
      <c r="AU387" s="215" t="s">
        <v>76</v>
      </c>
      <c r="AY387" s="214" t="s">
        <v>125</v>
      </c>
      <c r="BK387" s="216">
        <f>BK388+BK391</f>
        <v>0</v>
      </c>
    </row>
    <row r="388" s="12" customFormat="1" ht="22.8" customHeight="1">
      <c r="A388" s="12"/>
      <c r="B388" s="203"/>
      <c r="C388" s="204"/>
      <c r="D388" s="205" t="s">
        <v>75</v>
      </c>
      <c r="E388" s="217" t="s">
        <v>648</v>
      </c>
      <c r="F388" s="217" t="s">
        <v>649</v>
      </c>
      <c r="G388" s="204"/>
      <c r="H388" s="204"/>
      <c r="I388" s="207"/>
      <c r="J388" s="218">
        <f>BK388</f>
        <v>0</v>
      </c>
      <c r="K388" s="204"/>
      <c r="L388" s="209"/>
      <c r="M388" s="210"/>
      <c r="N388" s="211"/>
      <c r="O388" s="211"/>
      <c r="P388" s="212">
        <f>SUM(P389:P390)</f>
        <v>0</v>
      </c>
      <c r="Q388" s="211"/>
      <c r="R388" s="212">
        <f>SUM(R389:R390)</f>
        <v>0</v>
      </c>
      <c r="S388" s="211"/>
      <c r="T388" s="213">
        <f>SUM(T389:T390)</f>
        <v>0</v>
      </c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R388" s="214" t="s">
        <v>145</v>
      </c>
      <c r="AT388" s="215" t="s">
        <v>75</v>
      </c>
      <c r="AU388" s="215" t="s">
        <v>84</v>
      </c>
      <c r="AY388" s="214" t="s">
        <v>125</v>
      </c>
      <c r="BK388" s="216">
        <f>SUM(BK389:BK390)</f>
        <v>0</v>
      </c>
    </row>
    <row r="389" s="2" customFormat="1" ht="31.92453" customHeight="1">
      <c r="A389" s="38"/>
      <c r="B389" s="39"/>
      <c r="C389" s="219" t="s">
        <v>574</v>
      </c>
      <c r="D389" s="219" t="s">
        <v>127</v>
      </c>
      <c r="E389" s="220" t="s">
        <v>657</v>
      </c>
      <c r="F389" s="221" t="s">
        <v>658</v>
      </c>
      <c r="G389" s="222" t="s">
        <v>653</v>
      </c>
      <c r="H389" s="223">
        <v>1</v>
      </c>
      <c r="I389" s="224"/>
      <c r="J389" s="225">
        <f>ROUND(I389*H389,2)</f>
        <v>0</v>
      </c>
      <c r="K389" s="226"/>
      <c r="L389" s="44"/>
      <c r="M389" s="227" t="s">
        <v>1</v>
      </c>
      <c r="N389" s="228" t="s">
        <v>42</v>
      </c>
      <c r="O389" s="91"/>
      <c r="P389" s="229">
        <f>O389*H389</f>
        <v>0</v>
      </c>
      <c r="Q389" s="229">
        <v>0</v>
      </c>
      <c r="R389" s="229">
        <f>Q389*H389</f>
        <v>0</v>
      </c>
      <c r="S389" s="229">
        <v>0</v>
      </c>
      <c r="T389" s="230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1" t="s">
        <v>654</v>
      </c>
      <c r="AT389" s="231" t="s">
        <v>127</v>
      </c>
      <c r="AU389" s="231" t="s">
        <v>132</v>
      </c>
      <c r="AY389" s="17" t="s">
        <v>125</v>
      </c>
      <c r="BE389" s="232">
        <f>IF(N389="základná",J389,0)</f>
        <v>0</v>
      </c>
      <c r="BF389" s="232">
        <f>IF(N389="znížená",J389,0)</f>
        <v>0</v>
      </c>
      <c r="BG389" s="232">
        <f>IF(N389="zákl. prenesená",J389,0)</f>
        <v>0</v>
      </c>
      <c r="BH389" s="232">
        <f>IF(N389="zníž. prenesená",J389,0)</f>
        <v>0</v>
      </c>
      <c r="BI389" s="232">
        <f>IF(N389="nulová",J389,0)</f>
        <v>0</v>
      </c>
      <c r="BJ389" s="17" t="s">
        <v>132</v>
      </c>
      <c r="BK389" s="232">
        <f>ROUND(I389*H389,2)</f>
        <v>0</v>
      </c>
      <c r="BL389" s="17" t="s">
        <v>654</v>
      </c>
      <c r="BM389" s="231" t="s">
        <v>1039</v>
      </c>
    </row>
    <row r="390" s="2" customFormat="1" ht="21.0566" customHeight="1">
      <c r="A390" s="38"/>
      <c r="B390" s="39"/>
      <c r="C390" s="219" t="s">
        <v>579</v>
      </c>
      <c r="D390" s="219" t="s">
        <v>127</v>
      </c>
      <c r="E390" s="220" t="s">
        <v>661</v>
      </c>
      <c r="F390" s="221" t="s">
        <v>662</v>
      </c>
      <c r="G390" s="222" t="s">
        <v>653</v>
      </c>
      <c r="H390" s="223">
        <v>1</v>
      </c>
      <c r="I390" s="224"/>
      <c r="J390" s="225">
        <f>ROUND(I390*H390,2)</f>
        <v>0</v>
      </c>
      <c r="K390" s="226"/>
      <c r="L390" s="44"/>
      <c r="M390" s="227" t="s">
        <v>1</v>
      </c>
      <c r="N390" s="228" t="s">
        <v>42</v>
      </c>
      <c r="O390" s="91"/>
      <c r="P390" s="229">
        <f>O390*H390</f>
        <v>0</v>
      </c>
      <c r="Q390" s="229">
        <v>0</v>
      </c>
      <c r="R390" s="229">
        <f>Q390*H390</f>
        <v>0</v>
      </c>
      <c r="S390" s="229">
        <v>0</v>
      </c>
      <c r="T390" s="230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31" t="s">
        <v>654</v>
      </c>
      <c r="AT390" s="231" t="s">
        <v>127</v>
      </c>
      <c r="AU390" s="231" t="s">
        <v>132</v>
      </c>
      <c r="AY390" s="17" t="s">
        <v>125</v>
      </c>
      <c r="BE390" s="232">
        <f>IF(N390="základná",J390,0)</f>
        <v>0</v>
      </c>
      <c r="BF390" s="232">
        <f>IF(N390="znížená",J390,0)</f>
        <v>0</v>
      </c>
      <c r="BG390" s="232">
        <f>IF(N390="zákl. prenesená",J390,0)</f>
        <v>0</v>
      </c>
      <c r="BH390" s="232">
        <f>IF(N390="zníž. prenesená",J390,0)</f>
        <v>0</v>
      </c>
      <c r="BI390" s="232">
        <f>IF(N390="nulová",J390,0)</f>
        <v>0</v>
      </c>
      <c r="BJ390" s="17" t="s">
        <v>132</v>
      </c>
      <c r="BK390" s="232">
        <f>ROUND(I390*H390,2)</f>
        <v>0</v>
      </c>
      <c r="BL390" s="17" t="s">
        <v>654</v>
      </c>
      <c r="BM390" s="231" t="s">
        <v>1040</v>
      </c>
    </row>
    <row r="391" s="12" customFormat="1" ht="22.8" customHeight="1">
      <c r="A391" s="12"/>
      <c r="B391" s="203"/>
      <c r="C391" s="204"/>
      <c r="D391" s="205" t="s">
        <v>75</v>
      </c>
      <c r="E391" s="217" t="s">
        <v>664</v>
      </c>
      <c r="F391" s="217" t="s">
        <v>665</v>
      </c>
      <c r="G391" s="204"/>
      <c r="H391" s="204"/>
      <c r="I391" s="207"/>
      <c r="J391" s="218">
        <f>BK391</f>
        <v>0</v>
      </c>
      <c r="K391" s="204"/>
      <c r="L391" s="209"/>
      <c r="M391" s="210"/>
      <c r="N391" s="211"/>
      <c r="O391" s="211"/>
      <c r="P391" s="212">
        <f>SUM(P392:P393)</f>
        <v>0</v>
      </c>
      <c r="Q391" s="211"/>
      <c r="R391" s="212">
        <f>SUM(R392:R393)</f>
        <v>0</v>
      </c>
      <c r="S391" s="211"/>
      <c r="T391" s="213">
        <f>SUM(T392:T393)</f>
        <v>0</v>
      </c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R391" s="214" t="s">
        <v>145</v>
      </c>
      <c r="AT391" s="215" t="s">
        <v>75</v>
      </c>
      <c r="AU391" s="215" t="s">
        <v>84</v>
      </c>
      <c r="AY391" s="214" t="s">
        <v>125</v>
      </c>
      <c r="BK391" s="216">
        <f>SUM(BK392:BK393)</f>
        <v>0</v>
      </c>
    </row>
    <row r="392" s="2" customFormat="1" ht="42.79245" customHeight="1">
      <c r="A392" s="38"/>
      <c r="B392" s="39"/>
      <c r="C392" s="219" t="s">
        <v>584</v>
      </c>
      <c r="D392" s="219" t="s">
        <v>127</v>
      </c>
      <c r="E392" s="220" t="s">
        <v>667</v>
      </c>
      <c r="F392" s="221" t="s">
        <v>668</v>
      </c>
      <c r="G392" s="222" t="s">
        <v>653</v>
      </c>
      <c r="H392" s="223">
        <v>1</v>
      </c>
      <c r="I392" s="224"/>
      <c r="J392" s="225">
        <f>ROUND(I392*H392,2)</f>
        <v>0</v>
      </c>
      <c r="K392" s="226"/>
      <c r="L392" s="44"/>
      <c r="M392" s="227" t="s">
        <v>1</v>
      </c>
      <c r="N392" s="228" t="s">
        <v>42</v>
      </c>
      <c r="O392" s="91"/>
      <c r="P392" s="229">
        <f>O392*H392</f>
        <v>0</v>
      </c>
      <c r="Q392" s="229">
        <v>0</v>
      </c>
      <c r="R392" s="229">
        <f>Q392*H392</f>
        <v>0</v>
      </c>
      <c r="S392" s="229">
        <v>0</v>
      </c>
      <c r="T392" s="230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31" t="s">
        <v>654</v>
      </c>
      <c r="AT392" s="231" t="s">
        <v>127</v>
      </c>
      <c r="AU392" s="231" t="s">
        <v>132</v>
      </c>
      <c r="AY392" s="17" t="s">
        <v>125</v>
      </c>
      <c r="BE392" s="232">
        <f>IF(N392="základná",J392,0)</f>
        <v>0</v>
      </c>
      <c r="BF392" s="232">
        <f>IF(N392="znížená",J392,0)</f>
        <v>0</v>
      </c>
      <c r="BG392" s="232">
        <f>IF(N392="zákl. prenesená",J392,0)</f>
        <v>0</v>
      </c>
      <c r="BH392" s="232">
        <f>IF(N392="zníž. prenesená",J392,0)</f>
        <v>0</v>
      </c>
      <c r="BI392" s="232">
        <f>IF(N392="nulová",J392,0)</f>
        <v>0</v>
      </c>
      <c r="BJ392" s="17" t="s">
        <v>132</v>
      </c>
      <c r="BK392" s="232">
        <f>ROUND(I392*H392,2)</f>
        <v>0</v>
      </c>
      <c r="BL392" s="17" t="s">
        <v>654</v>
      </c>
      <c r="BM392" s="231" t="s">
        <v>1041</v>
      </c>
    </row>
    <row r="393" s="2" customFormat="1" ht="21.0566" customHeight="1">
      <c r="A393" s="38"/>
      <c r="B393" s="39"/>
      <c r="C393" s="219" t="s">
        <v>589</v>
      </c>
      <c r="D393" s="219" t="s">
        <v>127</v>
      </c>
      <c r="E393" s="220" t="s">
        <v>1042</v>
      </c>
      <c r="F393" s="221" t="s">
        <v>1043</v>
      </c>
      <c r="G393" s="222" t="s">
        <v>653</v>
      </c>
      <c r="H393" s="223">
        <v>1</v>
      </c>
      <c r="I393" s="224"/>
      <c r="J393" s="225">
        <f>ROUND(I393*H393,2)</f>
        <v>0</v>
      </c>
      <c r="K393" s="226"/>
      <c r="L393" s="44"/>
      <c r="M393" s="277" t="s">
        <v>1</v>
      </c>
      <c r="N393" s="278" t="s">
        <v>42</v>
      </c>
      <c r="O393" s="279"/>
      <c r="P393" s="280">
        <f>O393*H393</f>
        <v>0</v>
      </c>
      <c r="Q393" s="280">
        <v>0</v>
      </c>
      <c r="R393" s="280">
        <f>Q393*H393</f>
        <v>0</v>
      </c>
      <c r="S393" s="280">
        <v>0</v>
      </c>
      <c r="T393" s="281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1" t="s">
        <v>654</v>
      </c>
      <c r="AT393" s="231" t="s">
        <v>127</v>
      </c>
      <c r="AU393" s="231" t="s">
        <v>132</v>
      </c>
      <c r="AY393" s="17" t="s">
        <v>125</v>
      </c>
      <c r="BE393" s="232">
        <f>IF(N393="základná",J393,0)</f>
        <v>0</v>
      </c>
      <c r="BF393" s="232">
        <f>IF(N393="znížená",J393,0)</f>
        <v>0</v>
      </c>
      <c r="BG393" s="232">
        <f>IF(N393="zákl. prenesená",J393,0)</f>
        <v>0</v>
      </c>
      <c r="BH393" s="232">
        <f>IF(N393="zníž. prenesená",J393,0)</f>
        <v>0</v>
      </c>
      <c r="BI393" s="232">
        <f>IF(N393="nulová",J393,0)</f>
        <v>0</v>
      </c>
      <c r="BJ393" s="17" t="s">
        <v>132</v>
      </c>
      <c r="BK393" s="232">
        <f>ROUND(I393*H393,2)</f>
        <v>0</v>
      </c>
      <c r="BL393" s="17" t="s">
        <v>654</v>
      </c>
      <c r="BM393" s="231" t="s">
        <v>1044</v>
      </c>
    </row>
    <row r="394" s="2" customFormat="1" ht="6.96" customHeight="1">
      <c r="A394" s="38"/>
      <c r="B394" s="66"/>
      <c r="C394" s="67"/>
      <c r="D394" s="67"/>
      <c r="E394" s="67"/>
      <c r="F394" s="67"/>
      <c r="G394" s="67"/>
      <c r="H394" s="67"/>
      <c r="I394" s="67"/>
      <c r="J394" s="67"/>
      <c r="K394" s="67"/>
      <c r="L394" s="44"/>
      <c r="M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</row>
  </sheetData>
  <sheetProtection sheet="1" autoFilter="0" formatColumns="0" formatRows="0" objects="1" scenarios="1" spinCount="100000" saltValue="MAXzalOMD0ebWuBegvQlkCn3JM3fHb1IuRBflneyaL0D+/VpTM3MldsxoueAP1RgMlh2CZmgZcD8qmCCLB/q5Q==" hashValue="bksEYqd/PJEEvpeSPWQCU+ifWc+8TsFAB1ckUlp3TcEJWkdPiRBEtkz03nNtmaoeG4D8YCQD3sA61sOKTOBKDw==" algorithmName="SHA-512" password="CC35"/>
  <autoFilter ref="C133:K393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curlik</dc:creator>
  <cp:lastModifiedBy>curlik</cp:lastModifiedBy>
  <dcterms:created xsi:type="dcterms:W3CDTF">2021-02-22T14:34:23Z</dcterms:created>
  <dcterms:modified xsi:type="dcterms:W3CDTF">2021-02-22T14:34:29Z</dcterms:modified>
</cp:coreProperties>
</file>